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7.18\Feuilles de match Fede\"/>
    </mc:Choice>
  </mc:AlternateContent>
  <bookViews>
    <workbookView xWindow="0" yWindow="0" windowWidth="28800" windowHeight="13755"/>
  </bookViews>
  <sheets>
    <sheet name="CDF MI" sheetId="3" r:id="rId1"/>
    <sheet name="Minimas" sheetId="4" state="hidden" r:id="rId2"/>
  </sheets>
  <definedNames>
    <definedName name="_xlnm.Print_Area" localSheetId="0">'CDF MI'!$A$1:$X$39</definedName>
  </definedNames>
  <calcPr calcId="162913"/>
</workbook>
</file>

<file path=xl/calcChain.xml><?xml version="1.0" encoding="utf-8"?>
<calcChain xmlns="http://schemas.openxmlformats.org/spreadsheetml/2006/main">
  <c r="AI29" i="3" l="1"/>
  <c r="AH29" i="3"/>
  <c r="AG29" i="3"/>
  <c r="AF29" i="3"/>
  <c r="AE29" i="3"/>
  <c r="AD29" i="3"/>
  <c r="Z29" i="3"/>
  <c r="Y29" i="3"/>
  <c r="AI28" i="3"/>
  <c r="AH28" i="3"/>
  <c r="AG28" i="3"/>
  <c r="AF28" i="3"/>
  <c r="AE28" i="3"/>
  <c r="AD28" i="3"/>
  <c r="Z28" i="3"/>
  <c r="Y28" i="3"/>
  <c r="AI27" i="3"/>
  <c r="AH27" i="3"/>
  <c r="AG27" i="3"/>
  <c r="AF27" i="3"/>
  <c r="AE27" i="3"/>
  <c r="AD27" i="3"/>
  <c r="Z27" i="3"/>
  <c r="Y27" i="3"/>
  <c r="AI25" i="3"/>
  <c r="AH25" i="3"/>
  <c r="AG25" i="3"/>
  <c r="AF25" i="3"/>
  <c r="AE25" i="3"/>
  <c r="AD25" i="3"/>
  <c r="Z25" i="3"/>
  <c r="Y25" i="3"/>
  <c r="AI24" i="3"/>
  <c r="AH24" i="3"/>
  <c r="AG24" i="3"/>
  <c r="AF24" i="3"/>
  <c r="AE24" i="3"/>
  <c r="AD24" i="3"/>
  <c r="Z24" i="3"/>
  <c r="Y24" i="3"/>
  <c r="AI23" i="3"/>
  <c r="AH23" i="3"/>
  <c r="AG23" i="3"/>
  <c r="AF23" i="3"/>
  <c r="AE23" i="3"/>
  <c r="AD23" i="3"/>
  <c r="Z23" i="3"/>
  <c r="Y23" i="3"/>
  <c r="AI21" i="3"/>
  <c r="AH21" i="3"/>
  <c r="AG21" i="3"/>
  <c r="AF21" i="3"/>
  <c r="AE21" i="3"/>
  <c r="AD21" i="3"/>
  <c r="Z21" i="3"/>
  <c r="Y21" i="3"/>
  <c r="AI20" i="3"/>
  <c r="AH20" i="3"/>
  <c r="AG20" i="3"/>
  <c r="AF20" i="3"/>
  <c r="AE20" i="3"/>
  <c r="AD20" i="3"/>
  <c r="Z20" i="3"/>
  <c r="Y20" i="3"/>
  <c r="AI19" i="3"/>
  <c r="AH19" i="3"/>
  <c r="AG19" i="3"/>
  <c r="AF19" i="3"/>
  <c r="AE19" i="3"/>
  <c r="AD19" i="3"/>
  <c r="Z19" i="3"/>
  <c r="Y19" i="3"/>
  <c r="AI17" i="3"/>
  <c r="AH17" i="3"/>
  <c r="AG17" i="3"/>
  <c r="AF17" i="3"/>
  <c r="AE17" i="3"/>
  <c r="AD17" i="3"/>
  <c r="Z17" i="3"/>
  <c r="Y17" i="3"/>
  <c r="AI16" i="3"/>
  <c r="AH16" i="3"/>
  <c r="AG16" i="3"/>
  <c r="AF16" i="3"/>
  <c r="AE16" i="3"/>
  <c r="AD16" i="3"/>
  <c r="Z16" i="3"/>
  <c r="Y16" i="3"/>
  <c r="AI15" i="3"/>
  <c r="AH15" i="3"/>
  <c r="AG15" i="3"/>
  <c r="AF15" i="3"/>
  <c r="AE15" i="3"/>
  <c r="AD15" i="3"/>
  <c r="Z15" i="3"/>
  <c r="Y15" i="3"/>
  <c r="AI13" i="3"/>
  <c r="AH13" i="3"/>
  <c r="AG13" i="3"/>
  <c r="AF13" i="3"/>
  <c r="AE13" i="3"/>
  <c r="AD13" i="3"/>
  <c r="Z13" i="3"/>
  <c r="Y13" i="3"/>
  <c r="AI12" i="3"/>
  <c r="AH12" i="3"/>
  <c r="AG12" i="3"/>
  <c r="AF12" i="3"/>
  <c r="AE12" i="3"/>
  <c r="AD12" i="3"/>
  <c r="Z12" i="3"/>
  <c r="Y12" i="3"/>
  <c r="AI11" i="3"/>
  <c r="AH11" i="3"/>
  <c r="AG11" i="3"/>
  <c r="AF11" i="3"/>
  <c r="AE11" i="3"/>
  <c r="AD11" i="3"/>
  <c r="Z11" i="3"/>
  <c r="Y11" i="3"/>
  <c r="AG8" i="3" l="1"/>
  <c r="AH8" i="3"/>
  <c r="AI8" i="3"/>
  <c r="AG9" i="3"/>
  <c r="AH9" i="3"/>
  <c r="AI9" i="3"/>
  <c r="AH7" i="3"/>
  <c r="AI7" i="3"/>
  <c r="AG7" i="3"/>
  <c r="AD8" i="3"/>
  <c r="AE8" i="3"/>
  <c r="AF8" i="3"/>
  <c r="AD9" i="3"/>
  <c r="AE9" i="3"/>
  <c r="AF9" i="3"/>
  <c r="AD7" i="3"/>
  <c r="AE7" i="3"/>
  <c r="AF7" i="3"/>
  <c r="Z9" i="3" l="1"/>
  <c r="S9" i="3" s="1"/>
  <c r="Z8" i="3"/>
  <c r="S8" i="3" s="1"/>
  <c r="Y7" i="3"/>
  <c r="O7" i="3" s="1"/>
  <c r="Y8" i="3"/>
  <c r="Z7" i="3"/>
  <c r="S7" i="3" s="1"/>
  <c r="Y9" i="3"/>
  <c r="O9" i="3" s="1"/>
  <c r="S21" i="3"/>
  <c r="O21" i="3"/>
  <c r="S20" i="3"/>
  <c r="O20" i="3"/>
  <c r="S19" i="3"/>
  <c r="O19" i="3"/>
  <c r="T9" i="3" l="1"/>
  <c r="O8" i="3"/>
  <c r="T29" i="3"/>
  <c r="T28" i="3"/>
  <c r="T27" i="3"/>
  <c r="T25" i="3"/>
  <c r="T24" i="3"/>
  <c r="T23" i="3"/>
  <c r="T17" i="3"/>
  <c r="T16" i="3"/>
  <c r="T15" i="3"/>
  <c r="S11" i="3"/>
  <c r="S15" i="3"/>
  <c r="S17" i="3"/>
  <c r="T20" i="3"/>
  <c r="S23" i="3"/>
  <c r="S25" i="3"/>
  <c r="S27" i="3"/>
  <c r="S29" i="3"/>
  <c r="S28" i="3"/>
  <c r="S24" i="3"/>
  <c r="S16" i="3"/>
  <c r="S13" i="3"/>
  <c r="S12" i="3"/>
  <c r="O29" i="3"/>
  <c r="O28" i="3"/>
  <c r="O27" i="3"/>
  <c r="O25" i="3"/>
  <c r="O24" i="3"/>
  <c r="O23" i="3"/>
  <c r="O17" i="3"/>
  <c r="O16" i="3"/>
  <c r="O15" i="3"/>
  <c r="O13" i="3"/>
  <c r="T13" i="3" s="1"/>
  <c r="O12" i="3"/>
  <c r="O11" i="3"/>
  <c r="T11" i="3" s="1"/>
  <c r="T12" i="3" l="1"/>
  <c r="T21" i="3"/>
  <c r="T19" i="3"/>
  <c r="T7" i="3"/>
  <c r="T8" i="3"/>
  <c r="V8" i="3" l="1"/>
  <c r="V9" i="3"/>
  <c r="V11" i="3"/>
  <c r="V12" i="3"/>
  <c r="V13" i="3"/>
  <c r="V15" i="3"/>
  <c r="V16" i="3"/>
  <c r="V17" i="3"/>
  <c r="V19" i="3"/>
  <c r="V20" i="3"/>
  <c r="V21" i="3"/>
  <c r="V23" i="3"/>
  <c r="V24" i="3"/>
  <c r="V25" i="3"/>
  <c r="V27" i="3"/>
  <c r="V28" i="3"/>
  <c r="V29" i="3"/>
  <c r="W24" i="3"/>
  <c r="W25" i="3"/>
  <c r="W27" i="3"/>
  <c r="W28" i="3"/>
  <c r="W29" i="3"/>
  <c r="V7" i="3"/>
  <c r="I28" i="3" l="1"/>
  <c r="W8" i="3"/>
  <c r="W11" i="3"/>
  <c r="W12" i="3"/>
  <c r="W13" i="3"/>
  <c r="W15" i="3"/>
  <c r="W16" i="3"/>
  <c r="W17" i="3"/>
  <c r="W19" i="3"/>
  <c r="W20" i="3"/>
  <c r="W23" i="3"/>
  <c r="I24" i="3" s="1"/>
  <c r="W9" i="3"/>
  <c r="I12" i="3" l="1"/>
  <c r="I16" i="3"/>
  <c r="W21" i="3"/>
  <c r="I20" i="3" s="1"/>
  <c r="W7" i="3" l="1"/>
  <c r="I8" i="3" s="1"/>
</calcChain>
</file>

<file path=xl/sharedStrings.xml><?xml version="1.0" encoding="utf-8"?>
<sst xmlns="http://schemas.openxmlformats.org/spreadsheetml/2006/main" count="385" uniqueCount="131">
  <si>
    <t>NOM - Prénom</t>
  </si>
  <si>
    <t>P.C.</t>
  </si>
  <si>
    <t>TOTAL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</si>
  <si>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</si>
  <si>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</si>
  <si>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</si>
  <si>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</si>
  <si>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</si>
  <si>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</si>
  <si>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</si>
  <si>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</si>
  <si>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</si>
  <si>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</si>
  <si>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</si>
  <si>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</si>
  <si>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</si>
  <si>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</si>
  <si>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</si>
  <si>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</si>
  <si>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</si>
  <si>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</si>
  <si>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</si>
  <si>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</si>
  <si>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</si>
  <si>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</si>
  <si>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</si>
  <si>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</si>
  <si>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</si>
  <si>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</si>
  <si>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</si>
  <si>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</si>
  <si>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</si>
  <si>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</si>
  <si>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</si>
  <si>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</si>
  <si>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</si>
  <si>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</si>
  <si>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</si>
  <si>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</si>
  <si>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C1 45</t>
  </si>
  <si>
    <t>C1 50</t>
  </si>
  <si>
    <t>C1 56</t>
  </si>
  <si>
    <t>C1 62</t>
  </si>
  <si>
    <t>C1 69</t>
  </si>
  <si>
    <t>C1 77</t>
  </si>
  <si>
    <t>C1 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</si>
  <si>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</si>
  <si>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</si>
  <si>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</si>
  <si>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</si>
  <si>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</si>
  <si>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</si>
  <si>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</si>
  <si>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</si>
  <si>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</si>
  <si>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</si>
  <si>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</si>
  <si>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</si>
  <si>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</si>
  <si>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</si>
  <si>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</si>
  <si>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</si>
  <si>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</si>
  <si>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</si>
  <si>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</si>
  <si>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</si>
  <si>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</si>
  <si>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</si>
  <si>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 xml:space="preserve"> </t>
  </si>
  <si>
    <t>Genre</t>
  </si>
  <si>
    <t>H</t>
  </si>
  <si>
    <t/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</si>
  <si>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</si>
  <si>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</si>
  <si>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</si>
  <si>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</si>
  <si>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</si>
  <si>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</si>
  <si>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</si>
  <si>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</si>
  <si>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</si>
  <si>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</si>
  <si>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</si>
  <si>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</si>
  <si>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</si>
  <si>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</si>
  <si>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</si>
  <si>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</si>
  <si>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FJ 48</t>
  </si>
  <si>
    <t>FJ 53</t>
  </si>
  <si>
    <t>FJ 58</t>
  </si>
  <si>
    <t>FJ 63</t>
  </si>
  <si>
    <t>FJ 69</t>
  </si>
  <si>
    <t>FJ 75</t>
  </si>
  <si>
    <t>FS 48</t>
  </si>
  <si>
    <t>FS 53</t>
  </si>
  <si>
    <t>FS 58</t>
  </si>
  <si>
    <t>FS 63</t>
  </si>
  <si>
    <t>FS 69</t>
  </si>
  <si>
    <t>FS 75</t>
  </si>
  <si>
    <t>C1 +85</t>
  </si>
  <si>
    <t>FS 90</t>
  </si>
  <si>
    <t>FS +90</t>
  </si>
  <si>
    <t>FJ 90</t>
  </si>
  <si>
    <t>FJ +90</t>
  </si>
  <si>
    <t>FC2 75</t>
  </si>
  <si>
    <t>FC2 +75</t>
  </si>
  <si>
    <t>BENJAMIN</t>
  </si>
  <si>
    <t>BEN</t>
  </si>
  <si>
    <t>FM 63</t>
  </si>
  <si>
    <t>FM +63</t>
  </si>
  <si>
    <t>FM 36</t>
  </si>
  <si>
    <t>FM 40</t>
  </si>
  <si>
    <t>FM 44</t>
  </si>
  <si>
    <t>FM 48</t>
  </si>
  <si>
    <t>FM 53</t>
  </si>
  <si>
    <t>FM 58</t>
  </si>
  <si>
    <t>Serie</t>
  </si>
  <si>
    <t>- - -</t>
  </si>
  <si>
    <t>MM 35</t>
  </si>
  <si>
    <t>MM 40</t>
  </si>
  <si>
    <t>MM 45</t>
  </si>
  <si>
    <t>MM 50</t>
  </si>
  <si>
    <t>MM 56</t>
  </si>
  <si>
    <t>MM 62</t>
  </si>
  <si>
    <t>MM 69</t>
  </si>
  <si>
    <t>MM +69</t>
  </si>
  <si>
    <t>F</t>
  </si>
  <si>
    <t>GE</t>
  </si>
  <si>
    <t>UNGERSHEIM</t>
  </si>
  <si>
    <t>COUPE DE FRANCE DES CLUBS MINIMES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</si>
</sst>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2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18"/>
      <color theme="0" tint="-0.249977111117893"/>
      <name val="Arial"/>
      <family val="2"/>
    </font>
    <font>
      <sz val="11"/>
      <color indexed="8"/>
      <name val="Arial"/>
      <family val="2"/>
    </font>
    <font>
      <b/>
      <sz val="28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/>
      <top/>
      <bottom style="dashed">
        <color rgb="FF00B0F0"/>
      </bottom>
      <diagonal/>
    </border>
    <border>
      <left/>
      <right style="medium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19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1" fontId="6" fillId="2" borderId="23" xfId="0" applyNumberFormat="1" applyFont="1" applyFill="1" applyBorder="1" applyAlignment="1" applyProtection="1">
      <alignment horizontal="center" vertical="center"/>
      <protection locked="0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1" fontId="10" fillId="2" borderId="25" xfId="0" applyNumberFormat="1" applyFont="1" applyFill="1" applyBorder="1" applyAlignment="1" applyProtection="1">
      <alignment horizontal="center" vertical="center"/>
    </xf>
    <xf numFmtId="1" fontId="13" fillId="2" borderId="18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vertical="center"/>
    </xf>
    <xf numFmtId="2" fontId="14" fillId="2" borderId="16" xfId="0" applyNumberFormat="1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3" fillId="11" borderId="0" xfId="0" applyFont="1" applyFill="1"/>
    <xf numFmtId="0" fontId="2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</xf>
    <xf numFmtId="164" fontId="4" fillId="2" borderId="26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24" fillId="5" borderId="0" xfId="0" applyFont="1" applyFill="1"/>
    <xf numFmtId="0" fontId="24" fillId="5" borderId="0" xfId="0" applyFont="1" applyFill="1" applyBorder="1"/>
    <xf numFmtId="0" fontId="0" fillId="0" borderId="0" xfId="0" applyFont="1" applyFill="1" applyBorder="1"/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0" fontId="2" fillId="3" borderId="30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1" fontId="25" fillId="2" borderId="44" xfId="0" quotePrefix="1" applyNumberFormat="1" applyFont="1" applyFill="1" applyBorder="1" applyAlignment="1" applyProtection="1">
      <alignment horizontal="center" vertical="center"/>
    </xf>
    <xf numFmtId="1" fontId="25" fillId="2" borderId="44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 hidden="1"/>
    </xf>
    <xf numFmtId="0" fontId="5" fillId="2" borderId="45" xfId="0" applyFont="1" applyFill="1" applyBorder="1" applyAlignment="1">
      <alignment vertical="center"/>
    </xf>
    <xf numFmtId="2" fontId="26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left" vertical="top"/>
    </xf>
    <xf numFmtId="0" fontId="2" fillId="3" borderId="28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7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2" fontId="11" fillId="12" borderId="17" xfId="0" applyNumberFormat="1" applyFont="1" applyFill="1" applyBorder="1" applyAlignment="1" applyProtection="1">
      <alignment horizontal="center" vertical="center"/>
      <protection locked="0"/>
    </xf>
    <xf numFmtId="0" fontId="11" fillId="12" borderId="46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 textRotation="90"/>
    </xf>
    <xf numFmtId="0" fontId="3" fillId="2" borderId="48" xfId="0" applyFont="1" applyFill="1" applyBorder="1" applyAlignment="1" applyProtection="1">
      <alignment horizontal="center" vertical="center" textRotation="90"/>
    </xf>
    <xf numFmtId="0" fontId="3" fillId="2" borderId="49" xfId="0" applyFont="1" applyFill="1" applyBorder="1" applyAlignment="1" applyProtection="1">
      <alignment horizontal="center" vertical="center" textRotation="90"/>
    </xf>
    <xf numFmtId="1" fontId="27" fillId="2" borderId="50" xfId="0" applyNumberFormat="1" applyFont="1" applyFill="1" applyBorder="1" applyAlignment="1" applyProtection="1">
      <alignment horizontal="center" vertical="center"/>
      <protection locked="0"/>
    </xf>
    <xf numFmtId="1" fontId="27" fillId="2" borderId="51" xfId="0" applyNumberFormat="1" applyFont="1" applyFill="1" applyBorder="1" applyAlignment="1" applyProtection="1">
      <alignment horizontal="center" vertical="center"/>
      <protection locked="0"/>
    </xf>
    <xf numFmtId="1" fontId="27" fillId="2" borderId="4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47624</xdr:rowOff>
    </xdr:from>
    <xdr:to>
      <xdr:col>2</xdr:col>
      <xdr:colOff>501009</xdr:colOff>
      <xdr:row>3</xdr:row>
      <xdr:rowOff>9525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47624"/>
          <a:ext cx="834385" cy="78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F41"/>
  <sheetViews>
    <sheetView tabSelected="1" zoomScale="90" zoomScaleNormal="90" workbookViewId="0">
      <selection activeCell="A12" sqref="A12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1" width="9.28515625" style="3" customWidth="1"/>
    <col min="22" max="22" width="11.140625" style="1" bestFit="1" customWidth="1"/>
    <col min="23" max="23" width="13" style="1" customWidth="1"/>
    <col min="24" max="24" width="1.7109375" style="1" customWidth="1"/>
    <col min="25" max="26" width="11.42578125" style="1" hidden="1" customWidth="1"/>
    <col min="27" max="29" width="0" style="118" hidden="1" customWidth="1"/>
    <col min="30" max="35" width="7.7109375" style="118" hidden="1" customWidth="1"/>
    <col min="36" max="36" width="0" style="118" hidden="1" customWidth="1"/>
    <col min="37" max="61" width="11.42578125" style="118"/>
    <col min="62" max="16384" width="11.42578125" style="1"/>
  </cols>
  <sheetData>
    <row r="1" spans="1:110" ht="5.0999999999999996" customHeight="1" thickBot="1" x14ac:dyDescent="0.25"/>
    <row r="2" spans="1:110" s="11" customFormat="1" ht="30" customHeight="1" x14ac:dyDescent="0.2">
      <c r="B2" s="12"/>
      <c r="C2" s="129"/>
      <c r="D2" s="138" t="s">
        <v>5</v>
      </c>
      <c r="E2" s="139"/>
      <c r="F2" s="139"/>
      <c r="G2" s="139"/>
      <c r="H2" s="139"/>
      <c r="I2" s="139"/>
      <c r="J2" s="139"/>
      <c r="K2" s="139"/>
      <c r="L2" s="81"/>
      <c r="M2" s="80"/>
      <c r="N2" s="139" t="s">
        <v>6</v>
      </c>
      <c r="O2" s="139"/>
      <c r="P2" s="139"/>
      <c r="Q2" s="139"/>
      <c r="R2" s="139"/>
      <c r="S2" s="139"/>
      <c r="T2" s="80"/>
      <c r="U2" s="80"/>
      <c r="V2" s="139" t="s">
        <v>15</v>
      </c>
      <c r="W2" s="140"/>
      <c r="X2" s="12"/>
      <c r="Y2" s="12"/>
      <c r="Z2" s="12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10" s="11" customFormat="1" ht="30" customHeight="1" thickBot="1" x14ac:dyDescent="0.25">
      <c r="B3" s="12"/>
      <c r="C3" s="129"/>
      <c r="D3" s="141" t="s">
        <v>130</v>
      </c>
      <c r="E3" s="142"/>
      <c r="F3" s="142"/>
      <c r="G3" s="142"/>
      <c r="H3" s="142"/>
      <c r="I3" s="142"/>
      <c r="J3" s="142"/>
      <c r="K3" s="142"/>
      <c r="L3" s="82"/>
      <c r="M3" s="82"/>
      <c r="N3" s="142" t="s">
        <v>129</v>
      </c>
      <c r="O3" s="142"/>
      <c r="P3" s="142"/>
      <c r="Q3" s="142"/>
      <c r="R3" s="142"/>
      <c r="S3" s="142"/>
      <c r="T3" s="82"/>
      <c r="U3" s="82"/>
      <c r="V3" s="143">
        <v>43134</v>
      </c>
      <c r="W3" s="144"/>
      <c r="X3" s="12"/>
      <c r="Y3" s="12"/>
      <c r="Z3" s="12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10" s="10" customFormat="1" ht="9.9499999999999993" customHeight="1" thickBot="1" x14ac:dyDescent="0.25">
      <c r="A4" s="7"/>
      <c r="B4" s="29"/>
      <c r="C4" s="30"/>
      <c r="D4" s="31"/>
      <c r="E4" s="31"/>
      <c r="F4" s="32"/>
      <c r="G4" s="33"/>
      <c r="H4" s="34"/>
      <c r="I4" s="35"/>
      <c r="J4" s="36"/>
      <c r="K4" s="37"/>
      <c r="L4" s="38"/>
      <c r="M4" s="38"/>
      <c r="N4" s="38"/>
      <c r="O4" s="39"/>
      <c r="P4" s="38"/>
      <c r="Q4" s="38"/>
      <c r="R4" s="38"/>
      <c r="S4" s="39"/>
      <c r="T4" s="39"/>
      <c r="U4" s="39"/>
      <c r="V4" s="32"/>
      <c r="W4" s="32"/>
      <c r="X4" s="6"/>
      <c r="Y4" s="6"/>
      <c r="Z4" s="6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8"/>
      <c r="BW4" s="8"/>
      <c r="BX4" s="8"/>
      <c r="BY4" s="8"/>
      <c r="BZ4" s="8"/>
      <c r="CA4" s="8"/>
      <c r="CB4" s="8"/>
      <c r="CC4" s="8"/>
      <c r="CD4" s="8"/>
      <c r="CE4" s="8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</row>
    <row r="5" spans="1:110" s="21" customFormat="1" ht="18" customHeight="1" thickBot="1" x14ac:dyDescent="0.25">
      <c r="A5" s="18"/>
      <c r="B5" s="22" t="s">
        <v>9</v>
      </c>
      <c r="C5" s="23" t="s">
        <v>10</v>
      </c>
      <c r="D5" s="23" t="s">
        <v>7</v>
      </c>
      <c r="E5" s="89" t="s">
        <v>69</v>
      </c>
      <c r="F5" s="137" t="s">
        <v>0</v>
      </c>
      <c r="G5" s="137"/>
      <c r="H5" s="23" t="s">
        <v>12</v>
      </c>
      <c r="I5" s="23" t="s">
        <v>11</v>
      </c>
      <c r="J5" s="24" t="s">
        <v>4</v>
      </c>
      <c r="K5" s="24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90" t="s">
        <v>117</v>
      </c>
      <c r="V5" s="90" t="s">
        <v>8</v>
      </c>
      <c r="W5" s="22" t="s">
        <v>3</v>
      </c>
      <c r="X5" s="86"/>
      <c r="Y5" s="19"/>
      <c r="Z5" s="19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</row>
    <row r="6" spans="1:110" s="10" customFormat="1" ht="5.0999999999999996" customHeight="1" thickBot="1" x14ac:dyDescent="0.25">
      <c r="A6" s="7"/>
      <c r="B6" s="47"/>
      <c r="C6" s="48"/>
      <c r="D6" s="50"/>
      <c r="E6" s="50"/>
      <c r="F6" s="51"/>
      <c r="G6" s="52"/>
      <c r="H6" s="54"/>
      <c r="I6" s="53"/>
      <c r="J6" s="49"/>
      <c r="K6" s="55"/>
      <c r="L6" s="56"/>
      <c r="M6" s="56"/>
      <c r="N6" s="56"/>
      <c r="O6" s="57"/>
      <c r="P6" s="56"/>
      <c r="Q6" s="56"/>
      <c r="R6" s="56"/>
      <c r="S6" s="57"/>
      <c r="T6" s="57"/>
      <c r="U6" s="57"/>
      <c r="V6" s="59"/>
      <c r="W6" s="58"/>
      <c r="X6" s="6"/>
      <c r="Y6" s="6"/>
      <c r="Z6" s="6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8"/>
      <c r="BW6" s="8"/>
      <c r="BX6" s="8"/>
      <c r="BY6" s="8"/>
      <c r="BZ6" s="8"/>
      <c r="CA6" s="8"/>
      <c r="CB6" s="8"/>
      <c r="CC6" s="8"/>
      <c r="CD6" s="8"/>
      <c r="CE6" s="8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</row>
    <row r="7" spans="1:110" s="4" customFormat="1" ht="30" customHeight="1" x14ac:dyDescent="0.2">
      <c r="B7" s="156" t="s">
        <v>128</v>
      </c>
      <c r="C7" s="60"/>
      <c r="D7" s="159"/>
      <c r="E7" s="109" t="s">
        <v>127</v>
      </c>
      <c r="F7" s="62" t="s">
        <v>71</v>
      </c>
      <c r="G7" s="63" t="s">
        <v>71</v>
      </c>
      <c r="H7" s="111">
        <v>2005</v>
      </c>
      <c r="I7" s="64" t="s">
        <v>71</v>
      </c>
      <c r="J7" s="61" t="s">
        <v>71</v>
      </c>
      <c r="K7" s="130">
        <v>64</v>
      </c>
      <c r="L7" s="65">
        <v>30</v>
      </c>
      <c r="M7" s="66">
        <v>32</v>
      </c>
      <c r="N7" s="66">
        <v>-34</v>
      </c>
      <c r="O7" s="67">
        <f>IF(Y7&lt;=0,MAX(L7:N7),Y7)</f>
        <v>62</v>
      </c>
      <c r="P7" s="66">
        <v>40</v>
      </c>
      <c r="Q7" s="66">
        <v>-42</v>
      </c>
      <c r="R7" s="66">
        <v>42</v>
      </c>
      <c r="S7" s="67">
        <f t="shared" ref="S7:S8" si="0">IF(Z7&lt;0,MAX(P7:R7),Z7)</f>
        <v>82</v>
      </c>
      <c r="T7" s="68">
        <f>IF(E7="","",O7+S7)</f>
        <v>144</v>
      </c>
      <c r="U7" s="125" t="s">
        <v>118</v>
      </c>
      <c r="V7" s="112" t="str">
        <f>IF(H7=0," ",IF(E7="H",IF(AND(H7&gt;2004,H7&lt;2008),VLOOKUP(K7,Minimas!$A$11:$H$29,3),IF(AND(H7&gt;2007,H7&lt;2010),VLOOKUP(K7,Minimas!$A$11:$H$29,2),"ERREUR")),IF(AND(H7&gt;2004,H7&lt;2008),VLOOKUP(K7,Minimas!$H$11:$L$26,3),IF(AND(H7&gt;2007,H7&lt;2010),VLOOKUP(K7,Minimas!$H$11:$L$26,2),"ERREUR"))))</f>
        <v>FM +63</v>
      </c>
      <c r="W7" s="87">
        <f t="shared" ref="W7:W29" si="1">IF(H7=0," ",IF(E7="H",10^(0.75194503*LOG(K7/175.508)^2)*T7,IF(E7="F",10^(0.783497476* LOG(K7/153.655)^2)*T7,"")))</f>
        <v>186.94678514581273</v>
      </c>
      <c r="X7" s="88"/>
      <c r="Y7" s="4">
        <f>IF(L7=0," ",MAX(AD7+AE7,AE7+AF7,AD7+AF7))</f>
        <v>62</v>
      </c>
      <c r="Z7" s="4">
        <f t="shared" ref="Z7:Z8" si="2">IF(P7=0," ",MAX(AG7+AH7,AG7+AI7,AH7+AI7))</f>
        <v>82</v>
      </c>
      <c r="AA7" s="122"/>
      <c r="AB7" s="122"/>
      <c r="AC7" s="122"/>
      <c r="AD7" s="122">
        <f t="shared" ref="AD7:AE7" si="3">IF(L7&gt;0,L7,0)</f>
        <v>30</v>
      </c>
      <c r="AE7" s="122">
        <f t="shared" si="3"/>
        <v>32</v>
      </c>
      <c r="AF7" s="122">
        <f>IF(N7&gt;0,N7,0)</f>
        <v>0</v>
      </c>
      <c r="AG7" s="122">
        <f>IF(P7&gt;0,P7,0)</f>
        <v>40</v>
      </c>
      <c r="AH7" s="122">
        <f t="shared" ref="AH7:AI7" si="4">IF(Q7&gt;0,Q7,0)</f>
        <v>0</v>
      </c>
      <c r="AI7" s="122">
        <f t="shared" si="4"/>
        <v>42</v>
      </c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</row>
    <row r="8" spans="1:110" s="4" customFormat="1" ht="30" customHeight="1" x14ac:dyDescent="0.2">
      <c r="B8" s="157"/>
      <c r="C8" s="40"/>
      <c r="D8" s="160"/>
      <c r="E8" s="110" t="s">
        <v>127</v>
      </c>
      <c r="F8" s="42" t="s">
        <v>71</v>
      </c>
      <c r="G8" s="43" t="s">
        <v>71</v>
      </c>
      <c r="H8" s="113">
        <v>2006</v>
      </c>
      <c r="I8" s="154">
        <f>SUM(W7:W9)</f>
        <v>486.47113226441076</v>
      </c>
      <c r="J8" s="41"/>
      <c r="K8" s="130">
        <v>58</v>
      </c>
      <c r="L8" s="44">
        <v>-30</v>
      </c>
      <c r="M8" s="45">
        <v>30</v>
      </c>
      <c r="N8" s="45">
        <v>-32</v>
      </c>
      <c r="O8" s="67">
        <f t="shared" ref="O8" si="5">IF(Y8&lt;=0,MAX(L8:N8),Y8)</f>
        <v>30</v>
      </c>
      <c r="P8" s="66">
        <v>40</v>
      </c>
      <c r="Q8" s="66">
        <v>-42</v>
      </c>
      <c r="R8" s="66">
        <v>-42</v>
      </c>
      <c r="S8" s="67">
        <f t="shared" si="0"/>
        <v>40</v>
      </c>
      <c r="T8" s="68">
        <f t="shared" ref="T8:T9" si="6">IF(E8="","",O8+S8)</f>
        <v>70</v>
      </c>
      <c r="U8" s="126" t="s">
        <v>118</v>
      </c>
      <c r="V8" s="112" t="str">
        <f>IF(H8=0," ",IF(E8="H",IF(AND(H8&gt;2004,H8&lt;2008),VLOOKUP(K8,Minimas!$A$11:$H$29,3),IF(AND(H8&gt;2007,H8&lt;2010),VLOOKUP(K8,Minimas!$A$11:$H$29,2),"ERREUR")),IF(AND(H8&gt;2004,H8&lt;2008),VLOOKUP(K8,Minimas!$H$11:$L$26,3),IF(AND(H8&gt;2007,H8&lt;2010),VLOOKUP(K8,Minimas!$H$11:$L$26,2),"ERREUR"))))</f>
        <v>FM 58</v>
      </c>
      <c r="W8" s="87">
        <f t="shared" si="1"/>
        <v>96.686792283316905</v>
      </c>
      <c r="X8" s="88"/>
      <c r="Y8" s="4">
        <f t="shared" ref="Y8:Y9" si="7">IF(L8=0," ",MAX(AD8+AE8,AE8+AF8,AD8+AF8))</f>
        <v>30</v>
      </c>
      <c r="Z8" s="4">
        <f t="shared" si="2"/>
        <v>40</v>
      </c>
      <c r="AA8" s="122"/>
      <c r="AB8" s="122"/>
      <c r="AC8" s="122"/>
      <c r="AD8" s="122">
        <f t="shared" ref="AD8:AD9" si="8">IF(L8&gt;0,L8,0)</f>
        <v>0</v>
      </c>
      <c r="AE8" s="122">
        <f t="shared" ref="AE8:AE9" si="9">IF(M8&gt;0,M8,0)</f>
        <v>30</v>
      </c>
      <c r="AF8" s="122">
        <f t="shared" ref="AF8:AF9" si="10">IF(N8&gt;0,N8,0)</f>
        <v>0</v>
      </c>
      <c r="AG8" s="122">
        <f t="shared" ref="AG8:AG9" si="11">IF(P8&gt;0,P8,0)</f>
        <v>40</v>
      </c>
      <c r="AH8" s="122">
        <f t="shared" ref="AH8:AH9" si="12">IF(Q8&gt;0,Q8,0)</f>
        <v>0</v>
      </c>
      <c r="AI8" s="122">
        <f t="shared" ref="AI8:AI9" si="13">IF(R8&gt;0,R8,0)</f>
        <v>0</v>
      </c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</row>
    <row r="9" spans="1:110" s="4" customFormat="1" ht="30" customHeight="1" thickBot="1" x14ac:dyDescent="0.25">
      <c r="B9" s="158"/>
      <c r="C9" s="40"/>
      <c r="D9" s="161"/>
      <c r="E9" s="110" t="s">
        <v>127</v>
      </c>
      <c r="F9" s="42" t="s">
        <v>71</v>
      </c>
      <c r="G9" s="43" t="s">
        <v>71</v>
      </c>
      <c r="H9" s="113">
        <v>2006</v>
      </c>
      <c r="I9" s="155"/>
      <c r="J9" s="41"/>
      <c r="K9" s="130">
        <v>41</v>
      </c>
      <c r="L9" s="44">
        <v>30</v>
      </c>
      <c r="M9" s="45">
        <v>-32</v>
      </c>
      <c r="N9" s="45">
        <v>-32</v>
      </c>
      <c r="O9" s="67">
        <f>IF(Y9&lt;0,MAX(L9:N9),Y9)</f>
        <v>30</v>
      </c>
      <c r="P9" s="66">
        <v>40</v>
      </c>
      <c r="Q9" s="66">
        <v>42</v>
      </c>
      <c r="R9" s="66">
        <v>-44</v>
      </c>
      <c r="S9" s="67">
        <f>IF(Z9&lt;0,MAX(P9:R9),Z9)</f>
        <v>82</v>
      </c>
      <c r="T9" s="68">
        <f t="shared" si="6"/>
        <v>112</v>
      </c>
      <c r="U9" s="126" t="s">
        <v>118</v>
      </c>
      <c r="V9" s="112" t="str">
        <f>IF(H9=0," ",IF(E9="H",IF(AND(H9&gt;2004,H9&lt;2008),VLOOKUP(K9,Minimas!$A$11:$H$29,3),IF(AND(H9&gt;2007,H9&lt;2010),VLOOKUP(K9,Minimas!$A$11:$H$29,2),"ERREUR")),IF(AND(H9&gt;2004,H9&lt;2008),VLOOKUP(K9,Minimas!$H$11:$L$26,3),IF(AND(H9&gt;2007,H9&lt;2010),VLOOKUP(K9,Minimas!$H$11:$L$26,2),"ERREUR"))))</f>
        <v>FM 44</v>
      </c>
      <c r="W9" s="87">
        <f t="shared" si="1"/>
        <v>202.83755483528114</v>
      </c>
      <c r="X9" s="88"/>
      <c r="Y9" s="4">
        <f t="shared" si="7"/>
        <v>30</v>
      </c>
      <c r="Z9" s="4">
        <f>IF(P9=0," ",MAX(AG9+AH9,AG9+AI9,AH9+AI9))</f>
        <v>82</v>
      </c>
      <c r="AA9" s="122"/>
      <c r="AB9" s="122"/>
      <c r="AC9" s="122"/>
      <c r="AD9" s="122">
        <f t="shared" si="8"/>
        <v>30</v>
      </c>
      <c r="AE9" s="122">
        <f t="shared" si="9"/>
        <v>0</v>
      </c>
      <c r="AF9" s="122">
        <f t="shared" si="10"/>
        <v>0</v>
      </c>
      <c r="AG9" s="122">
        <f t="shared" si="11"/>
        <v>40</v>
      </c>
      <c r="AH9" s="122">
        <f t="shared" si="12"/>
        <v>42</v>
      </c>
      <c r="AI9" s="122">
        <f t="shared" si="13"/>
        <v>0</v>
      </c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</row>
    <row r="10" spans="1:110" s="10" customFormat="1" ht="5.0999999999999996" customHeight="1" thickBot="1" x14ac:dyDescent="0.25">
      <c r="A10" s="7"/>
      <c r="B10" s="47"/>
      <c r="C10" s="48"/>
      <c r="D10" s="50"/>
      <c r="E10" s="50"/>
      <c r="F10" s="51"/>
      <c r="G10" s="52"/>
      <c r="H10" s="54"/>
      <c r="I10" s="53"/>
      <c r="J10" s="49"/>
      <c r="K10" s="55"/>
      <c r="L10" s="56"/>
      <c r="M10" s="56"/>
      <c r="N10" s="56"/>
      <c r="O10" s="57"/>
      <c r="P10" s="56"/>
      <c r="Q10" s="56"/>
      <c r="R10" s="56"/>
      <c r="S10" s="57"/>
      <c r="T10" s="57"/>
      <c r="U10" s="57"/>
      <c r="V10" s="59"/>
      <c r="W10" s="58"/>
      <c r="X10" s="6"/>
      <c r="Y10" s="4"/>
      <c r="Z10" s="4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</row>
    <row r="11" spans="1:110" s="4" customFormat="1" ht="30" customHeight="1" x14ac:dyDescent="0.2">
      <c r="B11" s="156" t="s">
        <v>128</v>
      </c>
      <c r="C11" s="60"/>
      <c r="D11" s="159"/>
      <c r="E11" s="109" t="s">
        <v>70</v>
      </c>
      <c r="F11" s="42" t="s">
        <v>71</v>
      </c>
      <c r="G11" s="43" t="s">
        <v>71</v>
      </c>
      <c r="H11" s="111"/>
      <c r="I11" s="46"/>
      <c r="J11" s="41"/>
      <c r="K11" s="130"/>
      <c r="L11" s="44"/>
      <c r="M11" s="45"/>
      <c r="N11" s="45"/>
      <c r="O11" s="67" t="str">
        <f>IF(Y11&lt;=2,MAX(L11:N11),Y11)</f>
        <v xml:space="preserve"> </v>
      </c>
      <c r="P11" s="66"/>
      <c r="Q11" s="66"/>
      <c r="R11" s="66"/>
      <c r="S11" s="67" t="str">
        <f>IF(Z11&lt;=2,MAX(P11:R11),Z11)</f>
        <v xml:space="preserve"> </v>
      </c>
      <c r="T11" s="68" t="e">
        <f>IF(E11="","",O11+S11)</f>
        <v>#VALUE!</v>
      </c>
      <c r="U11" s="126" t="s">
        <v>118</v>
      </c>
      <c r="V11" s="112" t="str">
        <f>IF(H11=0," ",IF(E11="H",IF(AND(H11&gt;2004,H11&lt;2008),VLOOKUP(K11,Minimas!$A$11:$H$29,3),IF(AND(H11&gt;2007,H11&lt;2010),VLOOKUP(K11,Minimas!$A$11:$H$29,2),"ERREUR")),IF(AND(H11&gt;2004,H11&lt;2008),VLOOKUP(K11,Minimas!$H$11:$L$26,3),IF(AND(H11&gt;2007,H11&lt;2010),VLOOKUP(K11,Minimas!$H$11:$L$26,2),"ERREUR"))))</f>
        <v xml:space="preserve"> </v>
      </c>
      <c r="W11" s="87" t="str">
        <f t="shared" si="1"/>
        <v xml:space="preserve"> </v>
      </c>
      <c r="X11" s="88"/>
      <c r="Y11" s="4" t="str">
        <f>IF(L11=0," ",MAX(AD11+AE11,AE11+AF11,AD11+AF11))</f>
        <v xml:space="preserve"> </v>
      </c>
      <c r="Z11" s="4" t="str">
        <f t="shared" ref="Z11:Z12" si="14">IF(P11=0," ",MAX(AG11+AH11,AG11+AI11,AH11+AI11))</f>
        <v xml:space="preserve"> </v>
      </c>
      <c r="AA11" s="122"/>
      <c r="AB11" s="122"/>
      <c r="AC11" s="122"/>
      <c r="AD11" s="122">
        <f t="shared" ref="AD11:AD13" si="15">IF(L11&gt;0,L11,0)</f>
        <v>0</v>
      </c>
      <c r="AE11" s="122">
        <f t="shared" ref="AE11:AE13" si="16">IF(M11&gt;0,M11,0)</f>
        <v>0</v>
      </c>
      <c r="AF11" s="122">
        <f>IF(N11&gt;0,N11,0)</f>
        <v>0</v>
      </c>
      <c r="AG11" s="122">
        <f>IF(P11&gt;0,P11,0)</f>
        <v>0</v>
      </c>
      <c r="AH11" s="122">
        <f t="shared" ref="AH11:AH13" si="17">IF(Q11&gt;0,Q11,0)</f>
        <v>0</v>
      </c>
      <c r="AI11" s="122">
        <f t="shared" ref="AI11:AI13" si="18">IF(R11&gt;0,R11,0)</f>
        <v>0</v>
      </c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</row>
    <row r="12" spans="1:110" s="4" customFormat="1" ht="30" customHeight="1" x14ac:dyDescent="0.2">
      <c r="B12" s="157"/>
      <c r="C12" s="40"/>
      <c r="D12" s="160"/>
      <c r="E12" s="110" t="s">
        <v>70</v>
      </c>
      <c r="F12" s="42" t="s">
        <v>71</v>
      </c>
      <c r="G12" s="43" t="s">
        <v>71</v>
      </c>
      <c r="H12" s="113"/>
      <c r="I12" s="154">
        <f>SUM(W11:W13)</f>
        <v>0</v>
      </c>
      <c r="J12" s="41"/>
      <c r="K12" s="130"/>
      <c r="L12" s="44"/>
      <c r="M12" s="45"/>
      <c r="N12" s="45"/>
      <c r="O12" s="67" t="str">
        <f t="shared" ref="O12:O13" si="19">IF(Y12&lt;=2,MAX(L12:N12),Y12)</f>
        <v xml:space="preserve"> </v>
      </c>
      <c r="P12" s="66"/>
      <c r="Q12" s="66"/>
      <c r="R12" s="66"/>
      <c r="S12" s="67" t="str">
        <f t="shared" ref="S12:S13" si="20">IF(Z12&lt;=2,MAX(P12:R12),Z12)</f>
        <v xml:space="preserve"> </v>
      </c>
      <c r="T12" s="68" t="e">
        <f t="shared" ref="T12:T13" si="21">IF(E12="","",O12+S12)</f>
        <v>#VALUE!</v>
      </c>
      <c r="U12" s="126" t="s">
        <v>118</v>
      </c>
      <c r="V12" s="112" t="str">
        <f>IF(H12=0," ",IF(E12="H",IF(AND(H12&gt;2004,H12&lt;2008),VLOOKUP(K12,Minimas!$A$11:$H$29,3),IF(AND(H12&gt;2007,H12&lt;2010),VLOOKUP(K12,Minimas!$A$11:$H$29,2),"ERREUR")),IF(AND(H12&gt;2004,H12&lt;2008),VLOOKUP(K12,Minimas!$H$11:$L$26,3),IF(AND(H12&gt;2007,H12&lt;2010),VLOOKUP(K12,Minimas!$H$11:$L$26,2),"ERREUR"))))</f>
        <v xml:space="preserve"> </v>
      </c>
      <c r="W12" s="87" t="str">
        <f t="shared" si="1"/>
        <v xml:space="preserve"> </v>
      </c>
      <c r="X12" s="88"/>
      <c r="Y12" s="4" t="str">
        <f t="shared" ref="Y12:Y13" si="22">IF(L12=0," ",MAX(AD12+AE12,AE12+AF12,AD12+AF12))</f>
        <v xml:space="preserve"> </v>
      </c>
      <c r="Z12" s="4" t="str">
        <f t="shared" si="14"/>
        <v xml:space="preserve"> </v>
      </c>
      <c r="AA12" s="122"/>
      <c r="AB12" s="122"/>
      <c r="AC12" s="122"/>
      <c r="AD12" s="122">
        <f t="shared" si="15"/>
        <v>0</v>
      </c>
      <c r="AE12" s="122">
        <f t="shared" si="16"/>
        <v>0</v>
      </c>
      <c r="AF12" s="122">
        <f t="shared" ref="AF12:AF13" si="23">IF(N12&gt;0,N12,0)</f>
        <v>0</v>
      </c>
      <c r="AG12" s="122">
        <f t="shared" ref="AG12:AG13" si="24">IF(P12&gt;0,P12,0)</f>
        <v>0</v>
      </c>
      <c r="AH12" s="122">
        <f t="shared" si="17"/>
        <v>0</v>
      </c>
      <c r="AI12" s="122">
        <f t="shared" si="18"/>
        <v>0</v>
      </c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</row>
    <row r="13" spans="1:110" s="4" customFormat="1" ht="30" customHeight="1" thickBot="1" x14ac:dyDescent="0.25">
      <c r="B13" s="158"/>
      <c r="C13" s="40"/>
      <c r="D13" s="161"/>
      <c r="E13" s="110" t="s">
        <v>70</v>
      </c>
      <c r="F13" s="42" t="s">
        <v>71</v>
      </c>
      <c r="G13" s="43" t="s">
        <v>71</v>
      </c>
      <c r="H13" s="113"/>
      <c r="I13" s="155"/>
      <c r="J13" s="41"/>
      <c r="K13" s="130"/>
      <c r="L13" s="44"/>
      <c r="M13" s="45"/>
      <c r="N13" s="45"/>
      <c r="O13" s="67" t="str">
        <f t="shared" si="19"/>
        <v xml:space="preserve"> </v>
      </c>
      <c r="P13" s="66"/>
      <c r="Q13" s="66"/>
      <c r="R13" s="66"/>
      <c r="S13" s="67" t="str">
        <f t="shared" si="20"/>
        <v xml:space="preserve"> </v>
      </c>
      <c r="T13" s="68" t="e">
        <f t="shared" si="21"/>
        <v>#VALUE!</v>
      </c>
      <c r="U13" s="126" t="s">
        <v>118</v>
      </c>
      <c r="V13" s="112" t="str">
        <f>IF(H13=0," ",IF(E13="H",IF(AND(H13&gt;2004,H13&lt;2008),VLOOKUP(K13,Minimas!$A$11:$H$29,3),IF(AND(H13&gt;2007,H13&lt;2010),VLOOKUP(K13,Minimas!$A$11:$H$29,2),"ERREUR")),IF(AND(H13&gt;2004,H13&lt;2008),VLOOKUP(K13,Minimas!$H$11:$L$26,3),IF(AND(H13&gt;2007,H13&lt;2010),VLOOKUP(K13,Minimas!$H$11:$L$26,2),"ERREUR"))))</f>
        <v xml:space="preserve"> </v>
      </c>
      <c r="W13" s="87" t="str">
        <f t="shared" si="1"/>
        <v xml:space="preserve"> </v>
      </c>
      <c r="X13" s="88"/>
      <c r="Y13" s="4" t="str">
        <f t="shared" si="22"/>
        <v xml:space="preserve"> </v>
      </c>
      <c r="Z13" s="4" t="str">
        <f>IF(P13=0," ",MAX(AG13+AH13,AG13+AI13,AH13+AI13))</f>
        <v xml:space="preserve"> </v>
      </c>
      <c r="AA13" s="122"/>
      <c r="AB13" s="122"/>
      <c r="AC13" s="122"/>
      <c r="AD13" s="122">
        <f t="shared" si="15"/>
        <v>0</v>
      </c>
      <c r="AE13" s="122">
        <f t="shared" si="16"/>
        <v>0</v>
      </c>
      <c r="AF13" s="122">
        <f t="shared" si="23"/>
        <v>0</v>
      </c>
      <c r="AG13" s="122">
        <f t="shared" si="24"/>
        <v>0</v>
      </c>
      <c r="AH13" s="122">
        <f t="shared" si="17"/>
        <v>0</v>
      </c>
      <c r="AI13" s="122">
        <f t="shared" si="18"/>
        <v>0</v>
      </c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</row>
    <row r="14" spans="1:110" s="10" customFormat="1" ht="5.0999999999999996" customHeight="1" thickBot="1" x14ac:dyDescent="0.25">
      <c r="A14" s="7"/>
      <c r="B14" s="47"/>
      <c r="C14" s="48"/>
      <c r="D14" s="50"/>
      <c r="E14" s="50"/>
      <c r="F14" s="51"/>
      <c r="G14" s="52"/>
      <c r="H14" s="54"/>
      <c r="I14" s="53"/>
      <c r="J14" s="49"/>
      <c r="K14" s="55"/>
      <c r="L14" s="56"/>
      <c r="M14" s="56"/>
      <c r="N14" s="56"/>
      <c r="O14" s="57"/>
      <c r="P14" s="56"/>
      <c r="Q14" s="56"/>
      <c r="R14" s="56"/>
      <c r="S14" s="57"/>
      <c r="T14" s="57"/>
      <c r="U14" s="57"/>
      <c r="V14" s="59"/>
      <c r="W14" s="58"/>
      <c r="X14" s="6"/>
      <c r="Y14" s="4"/>
      <c r="Z14" s="4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</row>
    <row r="15" spans="1:110" s="4" customFormat="1" ht="30" customHeight="1" x14ac:dyDescent="0.2">
      <c r="B15" s="156" t="s">
        <v>128</v>
      </c>
      <c r="C15" s="60"/>
      <c r="D15" s="159"/>
      <c r="E15" s="109"/>
      <c r="F15" s="62" t="s">
        <v>71</v>
      </c>
      <c r="G15" s="63" t="s">
        <v>71</v>
      </c>
      <c r="H15" s="113"/>
      <c r="I15" s="64"/>
      <c r="J15" s="61"/>
      <c r="K15" s="130"/>
      <c r="L15" s="44"/>
      <c r="M15" s="45"/>
      <c r="N15" s="45"/>
      <c r="O15" s="67" t="str">
        <f>IF(Y15&lt;=2,MAX(L15:N15),Y15)</f>
        <v xml:space="preserve"> </v>
      </c>
      <c r="P15" s="66"/>
      <c r="Q15" s="66"/>
      <c r="R15" s="66"/>
      <c r="S15" s="67" t="str">
        <f>IF(Z15&lt;=2,MAX(P15:R15),Z15)</f>
        <v xml:space="preserve"> </v>
      </c>
      <c r="T15" s="68" t="str">
        <f>IF(E15="","",O15+S15)</f>
        <v/>
      </c>
      <c r="U15" s="126" t="s">
        <v>118</v>
      </c>
      <c r="V15" s="112" t="str">
        <f>IF(H15=0," ",IF(E15="H",IF(AND(H15&gt;2004,H15&lt;2008),VLOOKUP(K15,Minimas!$A$11:$H$29,3),IF(AND(H15&gt;2007,H15&lt;2010),VLOOKUP(K15,Minimas!$A$11:$H$29,2),"ERREUR")),IF(AND(H15&gt;2004,H15&lt;2008),VLOOKUP(K15,Minimas!$H$11:$L$26,3),IF(AND(H15&gt;2007,H15&lt;2010),VLOOKUP(K15,Minimas!$H$11:$L$26,2),"ERREUR"))))</f>
        <v xml:space="preserve"> </v>
      </c>
      <c r="W15" s="87" t="str">
        <f t="shared" si="1"/>
        <v xml:space="preserve"> </v>
      </c>
      <c r="X15" s="88"/>
      <c r="Y15" s="4" t="str">
        <f>IF(L15=0," ",MAX(AD15+AE15,AE15+AF15,AD15+AF15))</f>
        <v xml:space="preserve"> </v>
      </c>
      <c r="Z15" s="4" t="str">
        <f t="shared" ref="Z15:Z16" si="25">IF(P15=0," ",MAX(AG15+AH15,AG15+AI15,AH15+AI15))</f>
        <v xml:space="preserve"> </v>
      </c>
      <c r="AA15" s="122"/>
      <c r="AB15" s="122"/>
      <c r="AC15" s="122"/>
      <c r="AD15" s="122">
        <f t="shared" ref="AD15:AD17" si="26">IF(L15&gt;0,L15,0)</f>
        <v>0</v>
      </c>
      <c r="AE15" s="122">
        <f t="shared" ref="AE15:AE17" si="27">IF(M15&gt;0,M15,0)</f>
        <v>0</v>
      </c>
      <c r="AF15" s="122">
        <f>IF(N15&gt;0,N15,0)</f>
        <v>0</v>
      </c>
      <c r="AG15" s="122">
        <f>IF(P15&gt;0,P15,0)</f>
        <v>0</v>
      </c>
      <c r="AH15" s="122">
        <f t="shared" ref="AH15:AH17" si="28">IF(Q15&gt;0,Q15,0)</f>
        <v>0</v>
      </c>
      <c r="AI15" s="122">
        <f t="shared" ref="AI15:AI17" si="29">IF(R15&gt;0,R15,0)</f>
        <v>0</v>
      </c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</row>
    <row r="16" spans="1:110" s="4" customFormat="1" ht="30" customHeight="1" x14ac:dyDescent="0.2">
      <c r="B16" s="157"/>
      <c r="C16" s="40"/>
      <c r="D16" s="160"/>
      <c r="E16" s="110"/>
      <c r="F16" s="42" t="s">
        <v>71</v>
      </c>
      <c r="G16" s="43" t="s">
        <v>71</v>
      </c>
      <c r="H16" s="113"/>
      <c r="I16" s="154">
        <f>SUM(W15:W17)</f>
        <v>0</v>
      </c>
      <c r="J16" s="41"/>
      <c r="K16" s="130"/>
      <c r="L16" s="44"/>
      <c r="M16" s="45"/>
      <c r="N16" s="45"/>
      <c r="O16" s="67" t="str">
        <f t="shared" ref="O16:O17" si="30">IF(Y16&lt;=2,MAX(L16:N16),Y16)</f>
        <v xml:space="preserve"> </v>
      </c>
      <c r="P16" s="66"/>
      <c r="Q16" s="66"/>
      <c r="R16" s="66"/>
      <c r="S16" s="67" t="str">
        <f t="shared" ref="S16:S17" si="31">IF(Z16&lt;=2,MAX(P16:R16),Z16)</f>
        <v xml:space="preserve"> </v>
      </c>
      <c r="T16" s="68" t="str">
        <f t="shared" ref="T16:T17" si="32">IF(E16="","",O16+S16)</f>
        <v/>
      </c>
      <c r="U16" s="126" t="s">
        <v>118</v>
      </c>
      <c r="V16" s="112" t="str">
        <f>IF(H16=0," ",IF(E16="H",IF(AND(H16&gt;2004,H16&lt;2008),VLOOKUP(K16,Minimas!$A$11:$H$29,3),IF(AND(H16&gt;2007,H16&lt;2010),VLOOKUP(K16,Minimas!$A$11:$H$29,2),"ERREUR")),IF(AND(H16&gt;2004,H16&lt;2008),VLOOKUP(K16,Minimas!$H$11:$L$26,3),IF(AND(H16&gt;2007,H16&lt;2010),VLOOKUP(K16,Minimas!$H$11:$L$26,2),"ERREUR"))))</f>
        <v xml:space="preserve"> </v>
      </c>
      <c r="W16" s="87" t="str">
        <f t="shared" si="1"/>
        <v xml:space="preserve"> </v>
      </c>
      <c r="X16" s="88"/>
      <c r="Y16" s="4" t="str">
        <f t="shared" ref="Y16:Y17" si="33">IF(L16=0," ",MAX(AD16+AE16,AE16+AF16,AD16+AF16))</f>
        <v xml:space="preserve"> </v>
      </c>
      <c r="Z16" s="4" t="str">
        <f t="shared" si="25"/>
        <v xml:space="preserve"> </v>
      </c>
      <c r="AA16" s="122"/>
      <c r="AB16" s="122"/>
      <c r="AC16" s="122"/>
      <c r="AD16" s="122">
        <f t="shared" si="26"/>
        <v>0</v>
      </c>
      <c r="AE16" s="122">
        <f t="shared" si="27"/>
        <v>0</v>
      </c>
      <c r="AF16" s="122">
        <f t="shared" ref="AF16:AF17" si="34">IF(N16&gt;0,N16,0)</f>
        <v>0</v>
      </c>
      <c r="AG16" s="122">
        <f t="shared" ref="AG16:AG17" si="35">IF(P16&gt;0,P16,0)</f>
        <v>0</v>
      </c>
      <c r="AH16" s="122">
        <f t="shared" si="28"/>
        <v>0</v>
      </c>
      <c r="AI16" s="122">
        <f t="shared" si="29"/>
        <v>0</v>
      </c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</row>
    <row r="17" spans="1:110" s="4" customFormat="1" ht="30" customHeight="1" thickBot="1" x14ac:dyDescent="0.25">
      <c r="B17" s="158"/>
      <c r="C17" s="40"/>
      <c r="D17" s="161"/>
      <c r="E17" s="110"/>
      <c r="F17" s="42" t="s">
        <v>71</v>
      </c>
      <c r="G17" s="43" t="s">
        <v>71</v>
      </c>
      <c r="H17" s="113"/>
      <c r="I17" s="155"/>
      <c r="J17" s="41"/>
      <c r="K17" s="130"/>
      <c r="L17" s="44"/>
      <c r="M17" s="45"/>
      <c r="N17" s="45"/>
      <c r="O17" s="67" t="str">
        <f t="shared" si="30"/>
        <v xml:space="preserve"> </v>
      </c>
      <c r="P17" s="66"/>
      <c r="Q17" s="66"/>
      <c r="R17" s="66"/>
      <c r="S17" s="67" t="str">
        <f t="shared" si="31"/>
        <v xml:space="preserve"> </v>
      </c>
      <c r="T17" s="68" t="str">
        <f t="shared" si="32"/>
        <v/>
      </c>
      <c r="U17" s="126" t="s">
        <v>118</v>
      </c>
      <c r="V17" s="112" t="str">
        <f>IF(H17=0," ",IF(E17="H",IF(AND(H17&gt;2004,H17&lt;2008),VLOOKUP(K17,Minimas!$A$11:$H$29,3),IF(AND(H17&gt;2007,H17&lt;2010),VLOOKUP(K17,Minimas!$A$11:$H$29,2),"ERREUR")),IF(AND(H17&gt;2004,H17&lt;2008),VLOOKUP(K17,Minimas!$H$11:$L$26,3),IF(AND(H17&gt;2007,H17&lt;2010),VLOOKUP(K17,Minimas!$H$11:$L$26,2),"ERREUR"))))</f>
        <v xml:space="preserve"> </v>
      </c>
      <c r="W17" s="87" t="str">
        <f t="shared" si="1"/>
        <v xml:space="preserve"> </v>
      </c>
      <c r="X17" s="88"/>
      <c r="Y17" s="4" t="str">
        <f t="shared" si="33"/>
        <v xml:space="preserve"> </v>
      </c>
      <c r="Z17" s="4" t="str">
        <f>IF(P17=0," ",MAX(AG17+AH17,AG17+AI17,AH17+AI17))</f>
        <v xml:space="preserve"> </v>
      </c>
      <c r="AA17" s="122"/>
      <c r="AB17" s="122"/>
      <c r="AC17" s="122"/>
      <c r="AD17" s="122">
        <f t="shared" si="26"/>
        <v>0</v>
      </c>
      <c r="AE17" s="122">
        <f t="shared" si="27"/>
        <v>0</v>
      </c>
      <c r="AF17" s="122">
        <f t="shared" si="34"/>
        <v>0</v>
      </c>
      <c r="AG17" s="122">
        <f t="shared" si="35"/>
        <v>0</v>
      </c>
      <c r="AH17" s="122">
        <f t="shared" si="28"/>
        <v>0</v>
      </c>
      <c r="AI17" s="122">
        <f t="shared" si="29"/>
        <v>0</v>
      </c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</row>
    <row r="18" spans="1:110" s="10" customFormat="1" ht="5.0999999999999996" customHeight="1" thickBot="1" x14ac:dyDescent="0.25">
      <c r="A18" s="7"/>
      <c r="B18" s="47"/>
      <c r="C18" s="48"/>
      <c r="D18" s="50"/>
      <c r="E18" s="50"/>
      <c r="F18" s="51"/>
      <c r="G18" s="52"/>
      <c r="H18" s="54"/>
      <c r="I18" s="53"/>
      <c r="J18" s="49"/>
      <c r="K18" s="55"/>
      <c r="L18" s="56"/>
      <c r="M18" s="56"/>
      <c r="N18" s="56"/>
      <c r="O18" s="57"/>
      <c r="P18" s="56"/>
      <c r="Q18" s="56"/>
      <c r="R18" s="56"/>
      <c r="S18" s="57"/>
      <c r="T18" s="57"/>
      <c r="U18" s="57"/>
      <c r="V18" s="59"/>
      <c r="W18" s="58"/>
      <c r="X18" s="6"/>
      <c r="Y18" s="4"/>
      <c r="Z18" s="4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</row>
    <row r="19" spans="1:110" s="4" customFormat="1" ht="30" customHeight="1" x14ac:dyDescent="0.2">
      <c r="B19" s="156" t="s">
        <v>128</v>
      </c>
      <c r="C19" s="60"/>
      <c r="D19" s="159"/>
      <c r="E19" s="110"/>
      <c r="F19" s="42" t="s">
        <v>71</v>
      </c>
      <c r="G19" s="43" t="s">
        <v>71</v>
      </c>
      <c r="H19" s="111"/>
      <c r="I19" s="46"/>
      <c r="J19" s="41"/>
      <c r="K19" s="130"/>
      <c r="L19" s="65"/>
      <c r="M19" s="66"/>
      <c r="N19" s="66"/>
      <c r="O19" s="67" t="str">
        <f>IF(Y19&lt;=0,MAX(L19:N19),Y19)</f>
        <v xml:space="preserve"> </v>
      </c>
      <c r="P19" s="66"/>
      <c r="Q19" s="66"/>
      <c r="R19" s="66"/>
      <c r="S19" s="67" t="str">
        <f t="shared" ref="S19:S21" si="36">IF(Z19&lt;=2,MAX(P19:R19),Z19)</f>
        <v xml:space="preserve"> </v>
      </c>
      <c r="T19" s="68" t="str">
        <f>IF(E19="","",O19+S19)</f>
        <v/>
      </c>
      <c r="U19" s="126" t="s">
        <v>118</v>
      </c>
      <c r="V19" s="112" t="str">
        <f>IF(H19=0," ",IF(E19="H",IF(AND(H19&gt;2004,H19&lt;2008),VLOOKUP(K19,Minimas!$A$11:$H$29,3),IF(AND(H19&gt;2007,H19&lt;2010),VLOOKUP(K19,Minimas!$A$11:$H$29,2),"ERREUR")),IF(AND(H19&gt;2004,H19&lt;2008),VLOOKUP(K19,Minimas!$H$11:$L$26,3),IF(AND(H19&gt;2007,H19&lt;2010),VLOOKUP(K19,Minimas!$H$11:$L$26,2),"ERREUR"))))</f>
        <v xml:space="preserve"> </v>
      </c>
      <c r="W19" s="87" t="str">
        <f t="shared" si="1"/>
        <v xml:space="preserve"> </v>
      </c>
      <c r="X19" s="88"/>
      <c r="Y19" s="4" t="str">
        <f>IF(L19=0," ",MAX(AD19+AE19,AE19+AF19,AD19+AF19))</f>
        <v xml:space="preserve"> </v>
      </c>
      <c r="Z19" s="4" t="str">
        <f t="shared" ref="Z19:Z20" si="37">IF(P19=0," ",MAX(AG19+AH19,AG19+AI19,AH19+AI19))</f>
        <v xml:space="preserve"> </v>
      </c>
      <c r="AA19" s="122"/>
      <c r="AB19" s="122"/>
      <c r="AC19" s="122"/>
      <c r="AD19" s="122">
        <f t="shared" ref="AD19:AD21" si="38">IF(L19&gt;0,L19,0)</f>
        <v>0</v>
      </c>
      <c r="AE19" s="122">
        <f t="shared" ref="AE19:AE21" si="39">IF(M19&gt;0,M19,0)</f>
        <v>0</v>
      </c>
      <c r="AF19" s="122">
        <f>IF(N19&gt;0,N19,0)</f>
        <v>0</v>
      </c>
      <c r="AG19" s="122">
        <f>IF(P19&gt;0,P19,0)</f>
        <v>0</v>
      </c>
      <c r="AH19" s="122">
        <f t="shared" ref="AH19:AH21" si="40">IF(Q19&gt;0,Q19,0)</f>
        <v>0</v>
      </c>
      <c r="AI19" s="122">
        <f t="shared" ref="AI19:AI21" si="41">IF(R19&gt;0,R19,0)</f>
        <v>0</v>
      </c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</row>
    <row r="20" spans="1:110" s="4" customFormat="1" ht="30" customHeight="1" x14ac:dyDescent="0.2">
      <c r="B20" s="157"/>
      <c r="C20" s="40"/>
      <c r="D20" s="160"/>
      <c r="E20" s="110"/>
      <c r="F20" s="42" t="s">
        <v>71</v>
      </c>
      <c r="G20" s="43" t="s">
        <v>71</v>
      </c>
      <c r="H20" s="113"/>
      <c r="I20" s="154">
        <f>SUM(W19:W21)</f>
        <v>0</v>
      </c>
      <c r="J20" s="41"/>
      <c r="K20" s="130"/>
      <c r="L20" s="44"/>
      <c r="M20" s="45"/>
      <c r="N20" s="45"/>
      <c r="O20" s="67" t="str">
        <f t="shared" ref="O20:O21" si="42">IF(Y20&lt;=0,MAX(L20:N20),Y20)</f>
        <v xml:space="preserve"> </v>
      </c>
      <c r="P20" s="66"/>
      <c r="Q20" s="66"/>
      <c r="R20" s="66"/>
      <c r="S20" s="67" t="str">
        <f t="shared" si="36"/>
        <v xml:space="preserve"> </v>
      </c>
      <c r="T20" s="68" t="str">
        <f t="shared" ref="T20:T21" si="43">IF(E20="","",O20+S20)</f>
        <v/>
      </c>
      <c r="U20" s="126" t="s">
        <v>118</v>
      </c>
      <c r="V20" s="112" t="str">
        <f>IF(H20=0," ",IF(E20="H",IF(AND(H20&gt;2004,H20&lt;2008),VLOOKUP(K20,Minimas!$A$11:$H$29,3),IF(AND(H20&gt;2007,H20&lt;2010),VLOOKUP(K20,Minimas!$A$11:$H$29,2),"ERREUR")),IF(AND(H20&gt;2004,H20&lt;2008),VLOOKUP(K20,Minimas!$H$11:$L$26,3),IF(AND(H20&gt;2007,H20&lt;2010),VLOOKUP(K20,Minimas!$H$11:$L$26,2),"ERREUR"))))</f>
        <v xml:space="preserve"> </v>
      </c>
      <c r="W20" s="87" t="str">
        <f t="shared" si="1"/>
        <v xml:space="preserve"> </v>
      </c>
      <c r="X20" s="88"/>
      <c r="Y20" s="4" t="str">
        <f t="shared" ref="Y20:Y21" si="44">IF(L20=0," ",MAX(AD20+AE20,AE20+AF20,AD20+AF20))</f>
        <v xml:space="preserve"> </v>
      </c>
      <c r="Z20" s="4" t="str">
        <f t="shared" si="37"/>
        <v xml:space="preserve"> </v>
      </c>
      <c r="AA20" s="122"/>
      <c r="AB20" s="122"/>
      <c r="AC20" s="122"/>
      <c r="AD20" s="122">
        <f t="shared" si="38"/>
        <v>0</v>
      </c>
      <c r="AE20" s="122">
        <f t="shared" si="39"/>
        <v>0</v>
      </c>
      <c r="AF20" s="122">
        <f t="shared" ref="AF20:AF21" si="45">IF(N20&gt;0,N20,0)</f>
        <v>0</v>
      </c>
      <c r="AG20" s="122">
        <f t="shared" ref="AG20:AG21" si="46">IF(P20&gt;0,P20,0)</f>
        <v>0</v>
      </c>
      <c r="AH20" s="122">
        <f t="shared" si="40"/>
        <v>0</v>
      </c>
      <c r="AI20" s="122">
        <f t="shared" si="41"/>
        <v>0</v>
      </c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</row>
    <row r="21" spans="1:110" s="4" customFormat="1" ht="30" customHeight="1" thickBot="1" x14ac:dyDescent="0.25">
      <c r="B21" s="158"/>
      <c r="C21" s="40"/>
      <c r="D21" s="161"/>
      <c r="E21" s="110"/>
      <c r="F21" s="42" t="s">
        <v>71</v>
      </c>
      <c r="G21" s="43" t="s">
        <v>71</v>
      </c>
      <c r="H21" s="113"/>
      <c r="I21" s="155"/>
      <c r="J21" s="41"/>
      <c r="K21" s="130"/>
      <c r="L21" s="44"/>
      <c r="M21" s="45"/>
      <c r="N21" s="45"/>
      <c r="O21" s="67" t="str">
        <f t="shared" si="42"/>
        <v xml:space="preserve"> </v>
      </c>
      <c r="P21" s="66"/>
      <c r="Q21" s="66"/>
      <c r="R21" s="66"/>
      <c r="S21" s="67" t="str">
        <f t="shared" si="36"/>
        <v xml:space="preserve"> </v>
      </c>
      <c r="T21" s="68" t="str">
        <f t="shared" si="43"/>
        <v/>
      </c>
      <c r="U21" s="126" t="s">
        <v>118</v>
      </c>
      <c r="V21" s="112" t="str">
        <f>IF(H21=0," ",IF(E21="H",IF(AND(H21&gt;2004,H21&lt;2008),VLOOKUP(K21,Minimas!$A$11:$H$29,3),IF(AND(H21&gt;2007,H21&lt;2010),VLOOKUP(K21,Minimas!$A$11:$H$29,2),"ERREUR")),IF(AND(H21&gt;2004,H21&lt;2008),VLOOKUP(K21,Minimas!$H$11:$L$26,3),IF(AND(H21&gt;2007,H21&lt;2010),VLOOKUP(K21,Minimas!$H$11:$L$26,2),"ERREUR"))))</f>
        <v xml:space="preserve"> </v>
      </c>
      <c r="W21" s="87" t="str">
        <f t="shared" si="1"/>
        <v xml:space="preserve"> </v>
      </c>
      <c r="X21" s="88"/>
      <c r="Y21" s="4" t="str">
        <f t="shared" si="44"/>
        <v xml:space="preserve"> </v>
      </c>
      <c r="Z21" s="4" t="str">
        <f>IF(P21=0," ",MAX(AG21+AH21,AG21+AI21,AH21+AI21))</f>
        <v xml:space="preserve"> </v>
      </c>
      <c r="AA21" s="122"/>
      <c r="AB21" s="122"/>
      <c r="AC21" s="122"/>
      <c r="AD21" s="122">
        <f t="shared" si="38"/>
        <v>0</v>
      </c>
      <c r="AE21" s="122">
        <f t="shared" si="39"/>
        <v>0</v>
      </c>
      <c r="AF21" s="122">
        <f t="shared" si="45"/>
        <v>0</v>
      </c>
      <c r="AG21" s="122">
        <f t="shared" si="46"/>
        <v>0</v>
      </c>
      <c r="AH21" s="122">
        <f t="shared" si="40"/>
        <v>0</v>
      </c>
      <c r="AI21" s="122">
        <f t="shared" si="41"/>
        <v>0</v>
      </c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</row>
    <row r="22" spans="1:110" s="10" customFormat="1" ht="5.0999999999999996" customHeight="1" thickBot="1" x14ac:dyDescent="0.25">
      <c r="A22" s="7"/>
      <c r="B22" s="47"/>
      <c r="C22" s="48"/>
      <c r="D22" s="50"/>
      <c r="E22" s="50"/>
      <c r="F22" s="51"/>
      <c r="G22" s="52"/>
      <c r="H22" s="54"/>
      <c r="I22" s="53"/>
      <c r="J22" s="49"/>
      <c r="K22" s="55"/>
      <c r="L22" s="56"/>
      <c r="M22" s="56"/>
      <c r="N22" s="56"/>
      <c r="O22" s="57"/>
      <c r="P22" s="56"/>
      <c r="Q22" s="56"/>
      <c r="R22" s="56"/>
      <c r="S22" s="57"/>
      <c r="T22" s="57"/>
      <c r="U22" s="57"/>
      <c r="V22" s="59"/>
      <c r="W22" s="58"/>
      <c r="X22" s="6"/>
      <c r="Y22" s="4"/>
      <c r="Z22" s="4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</row>
    <row r="23" spans="1:110" s="4" customFormat="1" ht="30" customHeight="1" x14ac:dyDescent="0.2">
      <c r="B23" s="156" t="s">
        <v>128</v>
      </c>
      <c r="C23" s="60"/>
      <c r="D23" s="159"/>
      <c r="E23" s="110"/>
      <c r="F23" s="42" t="s">
        <v>71</v>
      </c>
      <c r="G23" s="43" t="s">
        <v>71</v>
      </c>
      <c r="H23" s="113"/>
      <c r="I23" s="46"/>
      <c r="J23" s="41"/>
      <c r="K23" s="130"/>
      <c r="L23" s="44"/>
      <c r="M23" s="45"/>
      <c r="N23" s="45"/>
      <c r="O23" s="67" t="str">
        <f>IF(Y23&lt;=2,MAX(L23:N23),Y23)</f>
        <v xml:space="preserve"> </v>
      </c>
      <c r="P23" s="66"/>
      <c r="Q23" s="66"/>
      <c r="R23" s="66"/>
      <c r="S23" s="67" t="str">
        <f>IF(Z23&lt;=2,MAX(P23:R23),Z23)</f>
        <v xml:space="preserve"> </v>
      </c>
      <c r="T23" s="68" t="str">
        <f>IF(E23="","",O23+S23)</f>
        <v/>
      </c>
      <c r="U23" s="126" t="s">
        <v>118</v>
      </c>
      <c r="V23" s="112" t="str">
        <f>IF(H23=0," ",IF(E23="H",IF(AND(H23&gt;2004,H23&lt;2008),VLOOKUP(K23,Minimas!$A$11:$H$29,3),IF(AND(H23&gt;2007,H23&lt;2010),VLOOKUP(K23,Minimas!$A$11:$H$29,2),"ERREUR")),IF(AND(H23&gt;2004,H23&lt;2008),VLOOKUP(K23,Minimas!$H$11:$L$26,3),IF(AND(H23&gt;2007,H23&lt;2010),VLOOKUP(K23,Minimas!$H$11:$L$26,2),"ERREUR"))))</f>
        <v xml:space="preserve"> </v>
      </c>
      <c r="W23" s="87" t="str">
        <f t="shared" si="1"/>
        <v xml:space="preserve"> </v>
      </c>
      <c r="X23" s="88"/>
      <c r="Y23" s="4" t="str">
        <f>IF(L23=0," ",MAX(AD23+AE23,AE23+AF23,AD23+AF23))</f>
        <v xml:space="preserve"> </v>
      </c>
      <c r="Z23" s="4" t="str">
        <f t="shared" ref="Z23:Z24" si="47">IF(P23=0," ",MAX(AG23+AH23,AG23+AI23,AH23+AI23))</f>
        <v xml:space="preserve"> </v>
      </c>
      <c r="AA23" s="122"/>
      <c r="AB23" s="122"/>
      <c r="AC23" s="122"/>
      <c r="AD23" s="122">
        <f t="shared" ref="AD23:AD25" si="48">IF(L23&gt;0,L23,0)</f>
        <v>0</v>
      </c>
      <c r="AE23" s="122">
        <f t="shared" ref="AE23:AE25" si="49">IF(M23&gt;0,M23,0)</f>
        <v>0</v>
      </c>
      <c r="AF23" s="122">
        <f>IF(N23&gt;0,N23,0)</f>
        <v>0</v>
      </c>
      <c r="AG23" s="122">
        <f>IF(P23&gt;0,P23,0)</f>
        <v>0</v>
      </c>
      <c r="AH23" s="122">
        <f t="shared" ref="AH23:AH25" si="50">IF(Q23&gt;0,Q23,0)</f>
        <v>0</v>
      </c>
      <c r="AI23" s="122">
        <f t="shared" ref="AI23:AI25" si="51">IF(R23&gt;0,R23,0)</f>
        <v>0</v>
      </c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</row>
    <row r="24" spans="1:110" s="4" customFormat="1" ht="30" customHeight="1" x14ac:dyDescent="0.2">
      <c r="B24" s="157"/>
      <c r="C24" s="40"/>
      <c r="D24" s="160"/>
      <c r="E24" s="110"/>
      <c r="F24" s="42" t="s">
        <v>71</v>
      </c>
      <c r="G24" s="43" t="s">
        <v>71</v>
      </c>
      <c r="H24" s="113"/>
      <c r="I24" s="154">
        <f>SUM(W23:W25)</f>
        <v>0</v>
      </c>
      <c r="J24" s="41" t="s">
        <v>71</v>
      </c>
      <c r="K24" s="130"/>
      <c r="L24" s="44"/>
      <c r="M24" s="45"/>
      <c r="N24" s="45"/>
      <c r="O24" s="67" t="str">
        <f t="shared" ref="O24:O25" si="52">IF(Y24&lt;=2,MAX(L24:N24),Y24)</f>
        <v xml:space="preserve"> </v>
      </c>
      <c r="P24" s="66"/>
      <c r="Q24" s="66"/>
      <c r="R24" s="66"/>
      <c r="S24" s="67" t="str">
        <f t="shared" ref="S24:S25" si="53">IF(Z24&lt;=2,MAX(P24:R24),Z24)</f>
        <v xml:space="preserve"> </v>
      </c>
      <c r="T24" s="68" t="str">
        <f t="shared" ref="T24:T25" si="54">IF(E24="","",O24+S24)</f>
        <v/>
      </c>
      <c r="U24" s="126" t="s">
        <v>118</v>
      </c>
      <c r="V24" s="112" t="str">
        <f>IF(H24=0," ",IF(E24="H",IF(AND(H24&gt;2004,H24&lt;2008),VLOOKUP(K24,Minimas!$A$11:$H$29,3),IF(AND(H24&gt;2007,H24&lt;2010),VLOOKUP(K24,Minimas!$A$11:$H$29,2),"ERREUR")),IF(AND(H24&gt;2004,H24&lt;2008),VLOOKUP(K24,Minimas!$H$11:$L$26,3),IF(AND(H24&gt;2007,H24&lt;2010),VLOOKUP(K24,Minimas!$H$11:$L$26,2),"ERREUR"))))</f>
        <v xml:space="preserve"> </v>
      </c>
      <c r="W24" s="87" t="str">
        <f t="shared" si="1"/>
        <v xml:space="preserve"> </v>
      </c>
      <c r="X24" s="88"/>
      <c r="Y24" s="4" t="str">
        <f t="shared" ref="Y24:Y25" si="55">IF(L24=0," ",MAX(AD24+AE24,AE24+AF24,AD24+AF24))</f>
        <v xml:space="preserve"> </v>
      </c>
      <c r="Z24" s="4" t="str">
        <f t="shared" si="47"/>
        <v xml:space="preserve"> </v>
      </c>
      <c r="AA24" s="122"/>
      <c r="AB24" s="122"/>
      <c r="AC24" s="122"/>
      <c r="AD24" s="122">
        <f t="shared" si="48"/>
        <v>0</v>
      </c>
      <c r="AE24" s="122">
        <f t="shared" si="49"/>
        <v>0</v>
      </c>
      <c r="AF24" s="122">
        <f t="shared" ref="AF24:AF25" si="56">IF(N24&gt;0,N24,0)</f>
        <v>0</v>
      </c>
      <c r="AG24" s="122">
        <f t="shared" ref="AG24:AG25" si="57">IF(P24&gt;0,P24,0)</f>
        <v>0</v>
      </c>
      <c r="AH24" s="122">
        <f t="shared" si="50"/>
        <v>0</v>
      </c>
      <c r="AI24" s="122">
        <f t="shared" si="51"/>
        <v>0</v>
      </c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</row>
    <row r="25" spans="1:110" s="4" customFormat="1" ht="30" customHeight="1" thickBot="1" x14ac:dyDescent="0.25">
      <c r="B25" s="158"/>
      <c r="C25" s="40"/>
      <c r="D25" s="161"/>
      <c r="E25" s="110"/>
      <c r="F25" s="42" t="s">
        <v>71</v>
      </c>
      <c r="G25" s="43" t="s">
        <v>71</v>
      </c>
      <c r="H25" s="113"/>
      <c r="I25" s="155"/>
      <c r="J25" s="41" t="s">
        <v>71</v>
      </c>
      <c r="K25" s="130"/>
      <c r="L25" s="44"/>
      <c r="M25" s="45"/>
      <c r="N25" s="45"/>
      <c r="O25" s="67" t="str">
        <f t="shared" si="52"/>
        <v xml:space="preserve"> </v>
      </c>
      <c r="P25" s="66"/>
      <c r="Q25" s="66"/>
      <c r="R25" s="66"/>
      <c r="S25" s="67" t="str">
        <f t="shared" si="53"/>
        <v xml:space="preserve"> </v>
      </c>
      <c r="T25" s="68" t="str">
        <f t="shared" si="54"/>
        <v/>
      </c>
      <c r="U25" s="126" t="s">
        <v>118</v>
      </c>
      <c r="V25" s="112" t="str">
        <f>IF(H25=0," ",IF(E25="H",IF(AND(H25&gt;2004,H25&lt;2008),VLOOKUP(K25,Minimas!$A$11:$H$29,3),IF(AND(H25&gt;2007,H25&lt;2010),VLOOKUP(K25,Minimas!$A$11:$H$29,2),"ERREUR")),IF(AND(H25&gt;2004,H25&lt;2008),VLOOKUP(K25,Minimas!$H$11:$L$26,3),IF(AND(H25&gt;2007,H25&lt;2010),VLOOKUP(K25,Minimas!$H$11:$L$26,2),"ERREUR"))))</f>
        <v xml:space="preserve"> </v>
      </c>
      <c r="W25" s="87" t="str">
        <f t="shared" si="1"/>
        <v xml:space="preserve"> </v>
      </c>
      <c r="X25" s="88"/>
      <c r="Y25" s="4" t="str">
        <f t="shared" si="55"/>
        <v xml:space="preserve"> </v>
      </c>
      <c r="Z25" s="4" t="str">
        <f>IF(P25=0," ",MAX(AG25+AH25,AG25+AI25,AH25+AI25))</f>
        <v xml:space="preserve"> </v>
      </c>
      <c r="AA25" s="122"/>
      <c r="AB25" s="122"/>
      <c r="AC25" s="122"/>
      <c r="AD25" s="122">
        <f t="shared" si="48"/>
        <v>0</v>
      </c>
      <c r="AE25" s="122">
        <f t="shared" si="49"/>
        <v>0</v>
      </c>
      <c r="AF25" s="122">
        <f t="shared" si="56"/>
        <v>0</v>
      </c>
      <c r="AG25" s="122">
        <f t="shared" si="57"/>
        <v>0</v>
      </c>
      <c r="AH25" s="122">
        <f t="shared" si="50"/>
        <v>0</v>
      </c>
      <c r="AI25" s="122">
        <f t="shared" si="51"/>
        <v>0</v>
      </c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</row>
    <row r="26" spans="1:110" s="10" customFormat="1" ht="5.0999999999999996" customHeight="1" thickBot="1" x14ac:dyDescent="0.25">
      <c r="A26" s="7"/>
      <c r="B26" s="47"/>
      <c r="C26" s="48"/>
      <c r="D26" s="50"/>
      <c r="E26" s="50"/>
      <c r="F26" s="51"/>
      <c r="G26" s="52"/>
      <c r="H26" s="54"/>
      <c r="I26" s="53"/>
      <c r="J26" s="49"/>
      <c r="K26" s="55"/>
      <c r="L26" s="56"/>
      <c r="M26" s="56"/>
      <c r="N26" s="56"/>
      <c r="O26" s="57"/>
      <c r="P26" s="56"/>
      <c r="Q26" s="56"/>
      <c r="R26" s="56"/>
      <c r="S26" s="57"/>
      <c r="T26" s="57"/>
      <c r="U26" s="57"/>
      <c r="V26" s="59"/>
      <c r="W26" s="58"/>
      <c r="X26" s="6"/>
      <c r="Y26" s="4"/>
      <c r="Z26" s="4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</row>
    <row r="27" spans="1:110" s="4" customFormat="1" ht="30" customHeight="1" x14ac:dyDescent="0.2">
      <c r="B27" s="156" t="s">
        <v>128</v>
      </c>
      <c r="C27" s="60"/>
      <c r="D27" s="159"/>
      <c r="E27" s="110"/>
      <c r="F27" s="42" t="s">
        <v>71</v>
      </c>
      <c r="G27" s="43" t="s">
        <v>71</v>
      </c>
      <c r="H27" s="113"/>
      <c r="I27" s="46" t="s">
        <v>71</v>
      </c>
      <c r="J27" s="41" t="s">
        <v>71</v>
      </c>
      <c r="K27" s="130"/>
      <c r="L27" s="44"/>
      <c r="M27" s="45"/>
      <c r="N27" s="45"/>
      <c r="O27" s="67" t="str">
        <f>IF(Y27&lt;=2,MAX(L27:N27),Y27)</f>
        <v xml:space="preserve"> </v>
      </c>
      <c r="P27" s="66"/>
      <c r="Q27" s="66"/>
      <c r="R27" s="66"/>
      <c r="S27" s="67" t="str">
        <f>IF(Z27&lt;=2,MAX(P27:R27),Z27)</f>
        <v xml:space="preserve"> </v>
      </c>
      <c r="T27" s="68" t="str">
        <f>IF(E27="","",O27+S27)</f>
        <v/>
      </c>
      <c r="U27" s="126" t="s">
        <v>118</v>
      </c>
      <c r="V27" s="112" t="str">
        <f>IF(H27=0," ",IF(E27="H",IF(AND(H27&gt;2004,H27&lt;2008),VLOOKUP(K27,Minimas!$A$11:$H$29,3),IF(AND(H27&gt;2007,H27&lt;2010),VLOOKUP(K27,Minimas!$A$11:$H$29,2),"ERREUR")),IF(AND(H27&gt;2004,H27&lt;2008),VLOOKUP(K27,Minimas!$H$11:$L$26,3),IF(AND(H27&gt;2007,H27&lt;2010),VLOOKUP(K27,Minimas!$H$11:$L$26,2),"ERREUR"))))</f>
        <v xml:space="preserve"> </v>
      </c>
      <c r="W27" s="87" t="str">
        <f t="shared" si="1"/>
        <v xml:space="preserve"> </v>
      </c>
      <c r="X27" s="88"/>
      <c r="Y27" s="4" t="str">
        <f>IF(L27=0," ",MAX(AD27+AE27,AE27+AF27,AD27+AF27))</f>
        <v xml:space="preserve"> </v>
      </c>
      <c r="Z27" s="4" t="str">
        <f t="shared" ref="Z27:Z28" si="58">IF(P27=0," ",MAX(AG27+AH27,AG27+AI27,AH27+AI27))</f>
        <v xml:space="preserve"> </v>
      </c>
      <c r="AA27" s="122"/>
      <c r="AB27" s="122"/>
      <c r="AC27" s="122"/>
      <c r="AD27" s="122">
        <f t="shared" ref="AD27:AD29" si="59">IF(L27&gt;0,L27,0)</f>
        <v>0</v>
      </c>
      <c r="AE27" s="122">
        <f t="shared" ref="AE27:AE29" si="60">IF(M27&gt;0,M27,0)</f>
        <v>0</v>
      </c>
      <c r="AF27" s="122">
        <f>IF(N27&gt;0,N27,0)</f>
        <v>0</v>
      </c>
      <c r="AG27" s="122">
        <f>IF(P27&gt;0,P27,0)</f>
        <v>0</v>
      </c>
      <c r="AH27" s="122">
        <f t="shared" ref="AH27:AH29" si="61">IF(Q27&gt;0,Q27,0)</f>
        <v>0</v>
      </c>
      <c r="AI27" s="122">
        <f t="shared" ref="AI27:AI29" si="62">IF(R27&gt;0,R27,0)</f>
        <v>0</v>
      </c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</row>
    <row r="28" spans="1:110" s="4" customFormat="1" ht="30" customHeight="1" x14ac:dyDescent="0.2">
      <c r="B28" s="157"/>
      <c r="C28" s="40"/>
      <c r="D28" s="160"/>
      <c r="E28" s="110"/>
      <c r="F28" s="42" t="s">
        <v>71</v>
      </c>
      <c r="G28" s="43" t="s">
        <v>71</v>
      </c>
      <c r="H28" s="113"/>
      <c r="I28" s="154">
        <f>SUM(W27:W29)</f>
        <v>0</v>
      </c>
      <c r="J28" s="41" t="s">
        <v>71</v>
      </c>
      <c r="K28" s="130"/>
      <c r="L28" s="44"/>
      <c r="M28" s="45"/>
      <c r="N28" s="45"/>
      <c r="O28" s="67" t="str">
        <f t="shared" ref="O28:O29" si="63">IF(Y28&lt;=2,MAX(L28:N28),Y28)</f>
        <v xml:space="preserve"> </v>
      </c>
      <c r="P28" s="66"/>
      <c r="Q28" s="66"/>
      <c r="R28" s="66"/>
      <c r="S28" s="67" t="str">
        <f t="shared" ref="S28:S29" si="64">IF(Z28&lt;=2,MAX(P28:R28),Z28)</f>
        <v xml:space="preserve"> </v>
      </c>
      <c r="T28" s="68" t="str">
        <f t="shared" ref="T28:T29" si="65">IF(E28="","",O28+S28)</f>
        <v/>
      </c>
      <c r="U28" s="126" t="s">
        <v>118</v>
      </c>
      <c r="V28" s="112" t="str">
        <f>IF(H28=0," ",IF(E28="H",IF(AND(H28&gt;2004,H28&lt;2008),VLOOKUP(K28,Minimas!$A$11:$H$29,3),IF(AND(H28&gt;2007,H28&lt;2010),VLOOKUP(K28,Minimas!$A$11:$H$29,2),"ERREUR")),IF(AND(H28&gt;2004,H28&lt;2008),VLOOKUP(K28,Minimas!$H$11:$L$26,3),IF(AND(H28&gt;2007,H28&lt;2010),VLOOKUP(K28,Minimas!$H$11:$L$26,2),"ERREUR"))))</f>
        <v xml:space="preserve"> </v>
      </c>
      <c r="W28" s="87" t="str">
        <f t="shared" si="1"/>
        <v xml:space="preserve"> </v>
      </c>
      <c r="X28" s="88"/>
      <c r="Y28" s="4" t="str">
        <f t="shared" ref="Y28:Y29" si="66">IF(L28=0," ",MAX(AD28+AE28,AE28+AF28,AD28+AF28))</f>
        <v xml:space="preserve"> </v>
      </c>
      <c r="Z28" s="4" t="str">
        <f t="shared" si="58"/>
        <v xml:space="preserve"> </v>
      </c>
      <c r="AA28" s="122"/>
      <c r="AB28" s="122"/>
      <c r="AC28" s="122"/>
      <c r="AD28" s="122">
        <f t="shared" si="59"/>
        <v>0</v>
      </c>
      <c r="AE28" s="122">
        <f t="shared" si="60"/>
        <v>0</v>
      </c>
      <c r="AF28" s="122">
        <f t="shared" ref="AF28:AF29" si="67">IF(N28&gt;0,N28,0)</f>
        <v>0</v>
      </c>
      <c r="AG28" s="122">
        <f t="shared" ref="AG28:AG29" si="68">IF(P28&gt;0,P28,0)</f>
        <v>0</v>
      </c>
      <c r="AH28" s="122">
        <f t="shared" si="61"/>
        <v>0</v>
      </c>
      <c r="AI28" s="122">
        <f t="shared" si="62"/>
        <v>0</v>
      </c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</row>
    <row r="29" spans="1:110" s="4" customFormat="1" ht="30" customHeight="1" thickBot="1" x14ac:dyDescent="0.25">
      <c r="B29" s="158"/>
      <c r="C29" s="40"/>
      <c r="D29" s="161"/>
      <c r="E29" s="110"/>
      <c r="F29" s="42" t="s">
        <v>71</v>
      </c>
      <c r="G29" s="43" t="s">
        <v>71</v>
      </c>
      <c r="H29" s="113"/>
      <c r="I29" s="155"/>
      <c r="J29" s="41" t="s">
        <v>71</v>
      </c>
      <c r="K29" s="130"/>
      <c r="L29" s="44"/>
      <c r="M29" s="45"/>
      <c r="N29" s="45"/>
      <c r="O29" s="67" t="str">
        <f t="shared" si="63"/>
        <v xml:space="preserve"> </v>
      </c>
      <c r="P29" s="66"/>
      <c r="Q29" s="66"/>
      <c r="R29" s="66"/>
      <c r="S29" s="67" t="str">
        <f t="shared" si="64"/>
        <v xml:space="preserve"> </v>
      </c>
      <c r="T29" s="68" t="str">
        <f t="shared" si="65"/>
        <v/>
      </c>
      <c r="U29" s="126" t="s">
        <v>118</v>
      </c>
      <c r="V29" s="112" t="str">
        <f>IF(H29=0," ",IF(E29="H",IF(AND(H29&gt;2004,H29&lt;2008),VLOOKUP(K29,Minimas!$A$11:$H$29,3),IF(AND(H29&gt;2007,H29&lt;2010),VLOOKUP(K29,Minimas!$A$11:$H$29,2),"ERREUR")),IF(AND(H29&gt;2004,H29&lt;2008),VLOOKUP(K29,Minimas!$H$11:$L$26,3),IF(AND(H29&gt;2007,H29&lt;2010),VLOOKUP(K29,Minimas!$H$11:$L$26,2),"ERREUR"))))</f>
        <v xml:space="preserve"> </v>
      </c>
      <c r="W29" s="87" t="str">
        <f t="shared" si="1"/>
        <v xml:space="preserve"> </v>
      </c>
      <c r="X29" s="88"/>
      <c r="Y29" s="4" t="str">
        <f t="shared" si="66"/>
        <v xml:space="preserve"> </v>
      </c>
      <c r="Z29" s="4" t="str">
        <f>IF(P29=0," ",MAX(AG29+AH29,AG29+AI29,AH29+AI29))</f>
        <v xml:space="preserve"> </v>
      </c>
      <c r="AA29" s="122"/>
      <c r="AB29" s="122"/>
      <c r="AC29" s="122"/>
      <c r="AD29" s="122">
        <f t="shared" si="59"/>
        <v>0</v>
      </c>
      <c r="AE29" s="122">
        <f t="shared" si="60"/>
        <v>0</v>
      </c>
      <c r="AF29" s="122">
        <f t="shared" si="67"/>
        <v>0</v>
      </c>
      <c r="AG29" s="122">
        <f t="shared" si="68"/>
        <v>0</v>
      </c>
      <c r="AH29" s="122">
        <f t="shared" si="61"/>
        <v>0</v>
      </c>
      <c r="AI29" s="122">
        <f t="shared" si="62"/>
        <v>0</v>
      </c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</row>
    <row r="30" spans="1:110" s="10" customFormat="1" ht="5.0999999999999996" customHeight="1" x14ac:dyDescent="0.2">
      <c r="A30" s="7"/>
      <c r="B30" s="69"/>
      <c r="C30" s="70"/>
      <c r="D30" s="71"/>
      <c r="E30" s="71"/>
      <c r="F30" s="72"/>
      <c r="G30" s="73"/>
      <c r="H30" s="74"/>
      <c r="I30" s="75"/>
      <c r="J30" s="76"/>
      <c r="K30" s="77"/>
      <c r="L30" s="78"/>
      <c r="M30" s="78"/>
      <c r="N30" s="78"/>
      <c r="O30" s="79"/>
      <c r="P30" s="78"/>
      <c r="Q30" s="78"/>
      <c r="R30" s="78"/>
      <c r="S30" s="79"/>
      <c r="T30" s="79"/>
      <c r="U30" s="79"/>
      <c r="V30" s="72"/>
      <c r="W30" s="72"/>
      <c r="X30" s="6"/>
      <c r="Y30" s="6"/>
      <c r="Z30" s="6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</row>
    <row r="31" spans="1:110" s="15" customFormat="1" ht="22.5" customHeight="1" x14ac:dyDescent="0.2">
      <c r="A31" s="14"/>
      <c r="B31" s="145" t="s">
        <v>16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N31" s="17"/>
      <c r="O31" s="114"/>
      <c r="P31" s="83" t="s">
        <v>17</v>
      </c>
      <c r="Q31" s="135"/>
      <c r="R31" s="135"/>
      <c r="S31" s="135"/>
      <c r="T31" s="135"/>
      <c r="U31" s="135"/>
      <c r="V31" s="135"/>
      <c r="W31" s="136"/>
      <c r="X31" s="127"/>
      <c r="Y31" s="17"/>
      <c r="Z31" s="17"/>
      <c r="AA31" s="17"/>
    </row>
    <row r="32" spans="1:110" s="16" customFormat="1" ht="22.5" customHeight="1" x14ac:dyDescent="0.2">
      <c r="A32" s="14"/>
      <c r="B32" s="148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N32" s="17"/>
      <c r="O32" s="123"/>
      <c r="P32" s="84" t="s">
        <v>18</v>
      </c>
      <c r="Q32" s="131"/>
      <c r="R32" s="131"/>
      <c r="S32" s="131"/>
      <c r="T32" s="131"/>
      <c r="U32" s="131"/>
      <c r="V32" s="131"/>
      <c r="W32" s="132"/>
      <c r="X32" s="127"/>
    </row>
    <row r="33" spans="1:27" s="17" customFormat="1" ht="22.5" customHeight="1" x14ac:dyDescent="0.2">
      <c r="A33" s="14"/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50"/>
      <c r="O33" s="123"/>
      <c r="P33" s="84" t="s">
        <v>19</v>
      </c>
      <c r="Q33" s="131"/>
      <c r="R33" s="131"/>
      <c r="S33" s="131"/>
      <c r="T33" s="131"/>
      <c r="U33" s="131"/>
      <c r="V33" s="131"/>
      <c r="W33" s="132"/>
      <c r="X33" s="127"/>
    </row>
    <row r="34" spans="1:27" s="17" customFormat="1" ht="22.5" customHeight="1" x14ac:dyDescent="0.2">
      <c r="A34" s="14"/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L34" s="150"/>
      <c r="O34" s="123"/>
      <c r="P34" s="84" t="s">
        <v>20</v>
      </c>
      <c r="Q34" s="131"/>
      <c r="R34" s="131"/>
      <c r="S34" s="131"/>
      <c r="T34" s="131"/>
      <c r="U34" s="131"/>
      <c r="V34" s="131"/>
      <c r="W34" s="132"/>
      <c r="X34" s="127"/>
    </row>
    <row r="35" spans="1:27" s="17" customFormat="1" ht="22.5" customHeight="1" x14ac:dyDescent="0.2"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50"/>
      <c r="O35" s="123"/>
      <c r="P35" s="84" t="s">
        <v>21</v>
      </c>
      <c r="Q35" s="131"/>
      <c r="R35" s="131"/>
      <c r="S35" s="131"/>
      <c r="T35" s="131"/>
      <c r="U35" s="131"/>
      <c r="V35" s="131"/>
      <c r="W35" s="132"/>
      <c r="X35" s="127"/>
    </row>
    <row r="36" spans="1:27" ht="22.5" customHeight="1" x14ac:dyDescent="0.2">
      <c r="A36" s="5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17"/>
      <c r="N36" s="17"/>
      <c r="O36" s="123"/>
      <c r="P36" s="84" t="s">
        <v>22</v>
      </c>
      <c r="Q36" s="131"/>
      <c r="R36" s="131"/>
      <c r="S36" s="131"/>
      <c r="T36" s="131"/>
      <c r="U36" s="131"/>
      <c r="V36" s="131"/>
      <c r="W36" s="132"/>
      <c r="X36" s="127"/>
      <c r="Y36" s="5"/>
      <c r="Z36" s="5"/>
      <c r="AA36" s="128"/>
    </row>
    <row r="37" spans="1:27" ht="22.5" customHeight="1" x14ac:dyDescent="0.2">
      <c r="A37" s="5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50"/>
      <c r="M37" s="17"/>
      <c r="N37" s="17"/>
      <c r="O37" s="123"/>
      <c r="P37" s="84" t="s">
        <v>23</v>
      </c>
      <c r="Q37" s="131"/>
      <c r="R37" s="131"/>
      <c r="S37" s="131"/>
      <c r="T37" s="131"/>
      <c r="U37" s="131"/>
      <c r="V37" s="131"/>
      <c r="W37" s="132"/>
      <c r="X37" s="127"/>
      <c r="Y37" s="5"/>
      <c r="Z37" s="5"/>
      <c r="AA37" s="128"/>
    </row>
    <row r="38" spans="1:27" ht="22.5" customHeight="1" x14ac:dyDescent="0.2">
      <c r="A38" s="5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3"/>
      <c r="M38" s="17"/>
      <c r="N38" s="17"/>
      <c r="O38" s="124"/>
      <c r="P38" s="85" t="s">
        <v>24</v>
      </c>
      <c r="Q38" s="133"/>
      <c r="R38" s="133"/>
      <c r="S38" s="133"/>
      <c r="T38" s="133"/>
      <c r="U38" s="133"/>
      <c r="V38" s="133"/>
      <c r="W38" s="134"/>
      <c r="X38" s="127"/>
      <c r="Y38" s="5"/>
      <c r="Z38" s="5"/>
      <c r="AA38" s="128"/>
    </row>
    <row r="39" spans="1:27" s="17" customFormat="1" ht="10.15" customHeight="1" x14ac:dyDescent="0.2">
      <c r="P39" s="14"/>
      <c r="X39" s="15"/>
    </row>
    <row r="40" spans="1:27" x14ac:dyDescent="0.2">
      <c r="A40" s="5"/>
      <c r="O40" s="1"/>
    </row>
    <row r="41" spans="1:27" x14ac:dyDescent="0.2">
      <c r="A41" s="5"/>
    </row>
  </sheetData>
  <mergeCells count="42">
    <mergeCell ref="B27:B29"/>
    <mergeCell ref="D27:D29"/>
    <mergeCell ref="I12:I13"/>
    <mergeCell ref="I16:I17"/>
    <mergeCell ref="I20:I21"/>
    <mergeCell ref="I24:I25"/>
    <mergeCell ref="I28:I29"/>
    <mergeCell ref="B15:B17"/>
    <mergeCell ref="D15:D17"/>
    <mergeCell ref="B19:B21"/>
    <mergeCell ref="D19:D21"/>
    <mergeCell ref="B23:B25"/>
    <mergeCell ref="D23:D25"/>
    <mergeCell ref="I8:I9"/>
    <mergeCell ref="B7:B9"/>
    <mergeCell ref="D7:D9"/>
    <mergeCell ref="B11:B13"/>
    <mergeCell ref="D11:D13"/>
    <mergeCell ref="B31:L38"/>
    <mergeCell ref="Q34:T34"/>
    <mergeCell ref="Q35:T35"/>
    <mergeCell ref="Q36:T36"/>
    <mergeCell ref="Q37:T37"/>
    <mergeCell ref="Q38:T38"/>
    <mergeCell ref="F5:G5"/>
    <mergeCell ref="D2:K2"/>
    <mergeCell ref="N2:S2"/>
    <mergeCell ref="V2:W2"/>
    <mergeCell ref="D3:K3"/>
    <mergeCell ref="N3:S3"/>
    <mergeCell ref="V3:W3"/>
    <mergeCell ref="U36:W36"/>
    <mergeCell ref="U37:W37"/>
    <mergeCell ref="U38:W38"/>
    <mergeCell ref="Q31:T31"/>
    <mergeCell ref="Q32:T32"/>
    <mergeCell ref="Q33:T33"/>
    <mergeCell ref="U31:W31"/>
    <mergeCell ref="U32:W32"/>
    <mergeCell ref="U33:W33"/>
    <mergeCell ref="U34:W34"/>
    <mergeCell ref="U35:W35"/>
  </mergeCells>
  <phoneticPr fontId="0" type="noConversion"/>
  <conditionalFormatting sqref="L7:N9 L11:N13 L15:N17 L23:N25 L27:N29">
    <cfRule type="cellIs" dxfId="2" priority="4" operator="lessThan">
      <formula>0</formula>
    </cfRule>
  </conditionalFormatting>
  <conditionalFormatting sqref="P7:R9 P11:R13 P15:R17 P23:R25 P27:R29 P19:R21">
    <cfRule type="cellIs" dxfId="1" priority="2" operator="lessThan">
      <formula>0</formula>
    </cfRule>
  </conditionalFormatting>
  <conditionalFormatting sqref="L19:N21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L27:N29 I8 L24:N25 I12:I29 Y14:Z14 Y18:Z18 Y22:Z22 Y26:Z26 Y10:Z10 Y7:AI9 Y11:AI13 AA10:AI10 Y27:AI29 AA26:AI26 Y23:AI25 AA22:AI22 Y19:AI21 AA18:AI18 Y15:AI17 AA14:AI14" unlockedFormula="1"/>
    <ignoredError sqref="O19:O21 O8 O7 O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N29"/>
  <sheetViews>
    <sheetView workbookViewId="0">
      <selection activeCell="P20" sqref="P20"/>
    </sheetView>
  </sheetViews>
  <sheetFormatPr baseColWidth="10" defaultRowHeight="12.75" x14ac:dyDescent="0.2"/>
  <sheetData>
    <row r="1" spans="1:66" x14ac:dyDescent="0.2">
      <c r="C1" s="91" t="s">
        <v>25</v>
      </c>
      <c r="D1" s="91" t="s">
        <v>26</v>
      </c>
      <c r="E1" s="91" t="s">
        <v>27</v>
      </c>
      <c r="F1" s="91" t="s">
        <v>28</v>
      </c>
      <c r="G1" s="91" t="s">
        <v>29</v>
      </c>
      <c r="H1" s="91" t="s">
        <v>30</v>
      </c>
      <c r="I1" s="91" t="s">
        <v>31</v>
      </c>
      <c r="J1" s="91" t="s">
        <v>32</v>
      </c>
      <c r="K1" s="91" t="s">
        <v>33</v>
      </c>
      <c r="L1" s="91" t="s">
        <v>34</v>
      </c>
      <c r="M1" s="91" t="s">
        <v>35</v>
      </c>
      <c r="N1" s="91" t="s">
        <v>36</v>
      </c>
      <c r="O1" s="91" t="s">
        <v>37</v>
      </c>
      <c r="P1" s="91" t="s">
        <v>38</v>
      </c>
      <c r="Q1" s="91" t="s">
        <v>105</v>
      </c>
      <c r="R1" s="91" t="s">
        <v>106</v>
      </c>
      <c r="S1" s="91" t="s">
        <v>88</v>
      </c>
      <c r="T1" s="91" t="s">
        <v>89</v>
      </c>
      <c r="U1" s="91" t="s">
        <v>90</v>
      </c>
      <c r="V1" s="91" t="s">
        <v>91</v>
      </c>
      <c r="W1" s="91" t="s">
        <v>92</v>
      </c>
      <c r="X1" s="91" t="s">
        <v>93</v>
      </c>
      <c r="Y1" s="91" t="s">
        <v>103</v>
      </c>
      <c r="Z1" s="91" t="s">
        <v>104</v>
      </c>
      <c r="AA1" s="91" t="s">
        <v>94</v>
      </c>
      <c r="AB1" s="91" t="s">
        <v>95</v>
      </c>
      <c r="AC1" s="91" t="s">
        <v>96</v>
      </c>
      <c r="AD1" s="91" t="s">
        <v>97</v>
      </c>
      <c r="AE1" s="91" t="s">
        <v>98</v>
      </c>
      <c r="AF1" s="91" t="s">
        <v>99</v>
      </c>
      <c r="AG1" s="91" t="s">
        <v>101</v>
      </c>
      <c r="AH1" s="91" t="s">
        <v>102</v>
      </c>
      <c r="AI1" s="91" t="s">
        <v>39</v>
      </c>
      <c r="AJ1" s="91" t="s">
        <v>40</v>
      </c>
      <c r="AK1" s="91" t="s">
        <v>41</v>
      </c>
      <c r="AL1" s="91" t="s">
        <v>42</v>
      </c>
      <c r="AM1" s="91" t="s">
        <v>43</v>
      </c>
      <c r="AN1" s="91" t="s">
        <v>44</v>
      </c>
      <c r="AO1" s="91" t="s">
        <v>45</v>
      </c>
      <c r="AP1" s="91" t="s">
        <v>100</v>
      </c>
      <c r="AQ1" s="91" t="s">
        <v>46</v>
      </c>
      <c r="AR1" s="91" t="s">
        <v>47</v>
      </c>
      <c r="AS1" s="91" t="s">
        <v>48</v>
      </c>
      <c r="AT1" s="91" t="s">
        <v>49</v>
      </c>
      <c r="AU1" s="91" t="s">
        <v>50</v>
      </c>
      <c r="AV1" s="91" t="s">
        <v>51</v>
      </c>
      <c r="AW1" s="91" t="s">
        <v>52</v>
      </c>
      <c r="AX1" s="91" t="s">
        <v>53</v>
      </c>
      <c r="AY1" s="91" t="s">
        <v>72</v>
      </c>
      <c r="AZ1" s="91" t="s">
        <v>73</v>
      </c>
      <c r="BA1" s="91" t="s">
        <v>74</v>
      </c>
      <c r="BB1" s="91" t="s">
        <v>75</v>
      </c>
      <c r="BC1" s="91" t="s">
        <v>76</v>
      </c>
      <c r="BD1" s="91" t="s">
        <v>77</v>
      </c>
      <c r="BE1" s="91" t="s">
        <v>78</v>
      </c>
      <c r="BF1" s="91" t="s">
        <v>79</v>
      </c>
      <c r="BG1" s="91" t="s">
        <v>80</v>
      </c>
      <c r="BH1" s="91" t="s">
        <v>81</v>
      </c>
      <c r="BI1" s="91" t="s">
        <v>82</v>
      </c>
      <c r="BJ1" s="91" t="s">
        <v>83</v>
      </c>
      <c r="BK1" s="91" t="s">
        <v>84</v>
      </c>
      <c r="BL1" s="91" t="s">
        <v>85</v>
      </c>
      <c r="BM1" s="91" t="s">
        <v>86</v>
      </c>
      <c r="BN1" s="91" t="s">
        <v>87</v>
      </c>
    </row>
    <row r="2" spans="1:66" x14ac:dyDescent="0.2">
      <c r="B2" s="91" t="s">
        <v>54</v>
      </c>
      <c r="C2" s="92">
        <v>20</v>
      </c>
      <c r="D2" s="92">
        <v>25</v>
      </c>
      <c r="E2" s="92">
        <v>30</v>
      </c>
      <c r="F2" s="92">
        <v>35</v>
      </c>
      <c r="G2" s="92">
        <v>40</v>
      </c>
      <c r="H2" s="92">
        <v>45</v>
      </c>
      <c r="I2" s="92">
        <v>50</v>
      </c>
      <c r="J2" s="92">
        <v>60</v>
      </c>
      <c r="K2" s="93">
        <v>30</v>
      </c>
      <c r="L2" s="93">
        <v>35</v>
      </c>
      <c r="M2" s="93">
        <v>45</v>
      </c>
      <c r="N2" s="93">
        <v>50</v>
      </c>
      <c r="O2" s="93">
        <v>55</v>
      </c>
      <c r="P2" s="93">
        <v>60</v>
      </c>
      <c r="Q2" s="93">
        <v>65</v>
      </c>
      <c r="R2" s="93">
        <v>70</v>
      </c>
      <c r="S2" s="94">
        <v>45</v>
      </c>
      <c r="T2" s="94">
        <v>55</v>
      </c>
      <c r="U2" s="94">
        <v>60</v>
      </c>
      <c r="V2" s="94">
        <v>65</v>
      </c>
      <c r="W2" s="94">
        <v>70</v>
      </c>
      <c r="X2" s="94">
        <v>80</v>
      </c>
      <c r="Y2" s="94">
        <v>85</v>
      </c>
      <c r="Z2" s="94">
        <v>90</v>
      </c>
      <c r="AA2" s="95">
        <v>55</v>
      </c>
      <c r="AB2" s="95">
        <v>65</v>
      </c>
      <c r="AC2" s="95">
        <v>70</v>
      </c>
      <c r="AD2" s="95">
        <v>75</v>
      </c>
      <c r="AE2" s="95">
        <v>80</v>
      </c>
      <c r="AF2" s="95">
        <v>90</v>
      </c>
      <c r="AG2" s="95">
        <v>95</v>
      </c>
      <c r="AH2" s="95">
        <v>100</v>
      </c>
      <c r="AI2" s="93">
        <v>35</v>
      </c>
      <c r="AJ2" s="93">
        <v>40</v>
      </c>
      <c r="AK2" s="93">
        <v>50</v>
      </c>
      <c r="AL2" s="93">
        <v>75</v>
      </c>
      <c r="AM2" s="93">
        <v>85</v>
      </c>
      <c r="AN2" s="93">
        <v>90</v>
      </c>
      <c r="AO2" s="93">
        <v>100</v>
      </c>
      <c r="AP2" s="93">
        <v>110</v>
      </c>
      <c r="AQ2" s="96">
        <v>45</v>
      </c>
      <c r="AR2" s="96">
        <v>65</v>
      </c>
      <c r="AS2" s="96">
        <v>85</v>
      </c>
      <c r="AT2" s="96">
        <v>95</v>
      </c>
      <c r="AU2" s="96">
        <v>110</v>
      </c>
      <c r="AV2" s="96">
        <v>120</v>
      </c>
      <c r="AW2" s="96">
        <v>125</v>
      </c>
      <c r="AX2" s="96">
        <v>135</v>
      </c>
      <c r="AY2" s="93">
        <v>80</v>
      </c>
      <c r="AZ2" s="93">
        <v>90</v>
      </c>
      <c r="BA2" s="93">
        <v>110</v>
      </c>
      <c r="BB2" s="93">
        <v>130</v>
      </c>
      <c r="BC2" s="93">
        <v>145</v>
      </c>
      <c r="BD2" s="93">
        <v>150</v>
      </c>
      <c r="BE2" s="93">
        <v>155</v>
      </c>
      <c r="BF2" s="93">
        <v>165</v>
      </c>
      <c r="BG2" s="97">
        <v>95</v>
      </c>
      <c r="BH2" s="97">
        <v>115</v>
      </c>
      <c r="BI2" s="97">
        <v>130</v>
      </c>
      <c r="BJ2" s="97">
        <v>150</v>
      </c>
      <c r="BK2" s="97">
        <v>165</v>
      </c>
      <c r="BL2" s="97">
        <v>170</v>
      </c>
      <c r="BM2" s="97">
        <v>175</v>
      </c>
      <c r="BN2" s="97">
        <v>185</v>
      </c>
    </row>
    <row r="3" spans="1:66" x14ac:dyDescent="0.2">
      <c r="B3" t="s">
        <v>55</v>
      </c>
      <c r="C3" s="92">
        <v>25</v>
      </c>
      <c r="D3" s="92">
        <v>30</v>
      </c>
      <c r="E3" s="92">
        <v>35</v>
      </c>
      <c r="F3" s="92">
        <v>45</v>
      </c>
      <c r="G3" s="92">
        <v>50</v>
      </c>
      <c r="H3" s="92">
        <v>55</v>
      </c>
      <c r="I3" s="92">
        <v>60</v>
      </c>
      <c r="J3" s="92">
        <v>70</v>
      </c>
      <c r="K3" s="93">
        <v>40</v>
      </c>
      <c r="L3" s="93">
        <v>45</v>
      </c>
      <c r="M3" s="93">
        <v>55</v>
      </c>
      <c r="N3" s="93">
        <v>60</v>
      </c>
      <c r="O3" s="93">
        <v>65</v>
      </c>
      <c r="P3" s="93">
        <v>70</v>
      </c>
      <c r="Q3" s="93">
        <v>75</v>
      </c>
      <c r="R3" s="93">
        <v>80</v>
      </c>
      <c r="S3" s="94">
        <v>55</v>
      </c>
      <c r="T3" s="94">
        <v>65</v>
      </c>
      <c r="U3" s="94">
        <v>70</v>
      </c>
      <c r="V3" s="94">
        <v>75</v>
      </c>
      <c r="W3" s="94">
        <v>80</v>
      </c>
      <c r="X3" s="94">
        <v>90</v>
      </c>
      <c r="Y3" s="94">
        <v>95</v>
      </c>
      <c r="Z3" s="94">
        <v>100</v>
      </c>
      <c r="AA3" s="95">
        <v>65</v>
      </c>
      <c r="AB3" s="95">
        <v>75</v>
      </c>
      <c r="AC3" s="95">
        <v>80</v>
      </c>
      <c r="AD3" s="95">
        <v>85</v>
      </c>
      <c r="AE3" s="95">
        <v>90</v>
      </c>
      <c r="AF3" s="95">
        <v>100</v>
      </c>
      <c r="AG3" s="95">
        <v>105</v>
      </c>
      <c r="AH3" s="95">
        <v>110</v>
      </c>
      <c r="AI3" s="98">
        <v>50</v>
      </c>
      <c r="AJ3" s="98">
        <v>55</v>
      </c>
      <c r="AK3" s="98">
        <v>70</v>
      </c>
      <c r="AL3" s="98">
        <v>95</v>
      </c>
      <c r="AM3" s="98">
        <v>105</v>
      </c>
      <c r="AN3" s="98">
        <v>110</v>
      </c>
      <c r="AO3" s="98">
        <v>120</v>
      </c>
      <c r="AP3" s="98">
        <v>130</v>
      </c>
      <c r="AQ3" s="99">
        <v>65</v>
      </c>
      <c r="AR3" s="99">
        <v>85</v>
      </c>
      <c r="AS3" s="99">
        <v>105</v>
      </c>
      <c r="AT3" s="99">
        <v>115</v>
      </c>
      <c r="AU3" s="99">
        <v>130</v>
      </c>
      <c r="AV3" s="99">
        <v>140</v>
      </c>
      <c r="AW3" s="99">
        <v>145</v>
      </c>
      <c r="AX3" s="99">
        <v>155</v>
      </c>
      <c r="AY3" s="98">
        <v>100</v>
      </c>
      <c r="AZ3" s="98">
        <v>115</v>
      </c>
      <c r="BA3" s="98">
        <v>130</v>
      </c>
      <c r="BB3" s="98">
        <v>150</v>
      </c>
      <c r="BC3" s="98">
        <v>165</v>
      </c>
      <c r="BD3" s="98">
        <v>170</v>
      </c>
      <c r="BE3" s="98">
        <v>175</v>
      </c>
      <c r="BF3" s="98">
        <v>185</v>
      </c>
      <c r="BG3" s="100">
        <v>115</v>
      </c>
      <c r="BH3" s="100">
        <v>135</v>
      </c>
      <c r="BI3" s="100">
        <v>150</v>
      </c>
      <c r="BJ3" s="100">
        <v>170</v>
      </c>
      <c r="BK3" s="100">
        <v>185</v>
      </c>
      <c r="BL3" s="100">
        <v>190</v>
      </c>
      <c r="BM3" s="100">
        <v>195</v>
      </c>
      <c r="BN3" s="100">
        <v>205</v>
      </c>
    </row>
    <row r="4" spans="1:66" x14ac:dyDescent="0.2">
      <c r="B4" t="s">
        <v>56</v>
      </c>
      <c r="C4" s="92">
        <v>35</v>
      </c>
      <c r="D4" s="92">
        <v>40</v>
      </c>
      <c r="E4" s="92">
        <v>45</v>
      </c>
      <c r="F4" s="92">
        <v>55</v>
      </c>
      <c r="G4" s="92">
        <v>60</v>
      </c>
      <c r="H4" s="92">
        <v>65</v>
      </c>
      <c r="I4" s="92">
        <v>70</v>
      </c>
      <c r="J4" s="92">
        <v>80</v>
      </c>
      <c r="K4" s="93">
        <v>50</v>
      </c>
      <c r="L4" s="93">
        <v>55</v>
      </c>
      <c r="M4" s="93">
        <v>65</v>
      </c>
      <c r="N4" s="93">
        <v>70</v>
      </c>
      <c r="O4" s="93">
        <v>75</v>
      </c>
      <c r="P4" s="93">
        <v>80</v>
      </c>
      <c r="Q4" s="93">
        <v>90</v>
      </c>
      <c r="R4" s="93">
        <v>95</v>
      </c>
      <c r="S4" s="94">
        <v>65</v>
      </c>
      <c r="T4" s="94">
        <v>75</v>
      </c>
      <c r="U4" s="94">
        <v>80</v>
      </c>
      <c r="V4" s="94">
        <v>85</v>
      </c>
      <c r="W4" s="94">
        <v>90</v>
      </c>
      <c r="X4" s="94">
        <v>105</v>
      </c>
      <c r="Y4" s="94">
        <v>110</v>
      </c>
      <c r="Z4" s="94">
        <v>115</v>
      </c>
      <c r="AA4" s="95">
        <v>75</v>
      </c>
      <c r="AB4" s="95">
        <v>85</v>
      </c>
      <c r="AC4" s="95">
        <v>90</v>
      </c>
      <c r="AD4" s="95">
        <v>95</v>
      </c>
      <c r="AE4" s="95">
        <v>105</v>
      </c>
      <c r="AF4" s="95">
        <v>115</v>
      </c>
      <c r="AG4" s="95">
        <v>120</v>
      </c>
      <c r="AH4" s="95">
        <v>125</v>
      </c>
      <c r="AI4" s="98">
        <v>60</v>
      </c>
      <c r="AJ4" s="98">
        <v>65</v>
      </c>
      <c r="AK4" s="98">
        <v>85</v>
      </c>
      <c r="AL4" s="98">
        <v>105</v>
      </c>
      <c r="AM4" s="98">
        <v>115</v>
      </c>
      <c r="AN4" s="98">
        <v>130</v>
      </c>
      <c r="AO4" s="98">
        <v>140</v>
      </c>
      <c r="AP4" s="98">
        <v>145</v>
      </c>
      <c r="AQ4" s="99">
        <v>80</v>
      </c>
      <c r="AR4" s="99">
        <v>100</v>
      </c>
      <c r="AS4" s="99">
        <v>120</v>
      </c>
      <c r="AT4" s="99">
        <v>130</v>
      </c>
      <c r="AU4" s="99">
        <v>150</v>
      </c>
      <c r="AV4" s="99">
        <v>160</v>
      </c>
      <c r="AW4" s="99">
        <v>165</v>
      </c>
      <c r="AX4" s="99">
        <v>175</v>
      </c>
      <c r="AY4" s="98">
        <v>115</v>
      </c>
      <c r="AZ4" s="98">
        <v>135</v>
      </c>
      <c r="BA4" s="98">
        <v>150</v>
      </c>
      <c r="BB4" s="98">
        <v>170</v>
      </c>
      <c r="BC4" s="98">
        <v>185</v>
      </c>
      <c r="BD4" s="98">
        <v>190</v>
      </c>
      <c r="BE4" s="98">
        <v>195</v>
      </c>
      <c r="BF4" s="98">
        <v>205</v>
      </c>
      <c r="BG4" s="100">
        <v>130</v>
      </c>
      <c r="BH4" s="100">
        <v>150</v>
      </c>
      <c r="BI4" s="100">
        <v>170</v>
      </c>
      <c r="BJ4" s="100">
        <v>190</v>
      </c>
      <c r="BK4" s="100">
        <v>205</v>
      </c>
      <c r="BL4" s="100">
        <v>215</v>
      </c>
      <c r="BM4" s="100">
        <v>220</v>
      </c>
      <c r="BN4" s="100">
        <v>225</v>
      </c>
    </row>
    <row r="5" spans="1:66" x14ac:dyDescent="0.2">
      <c r="B5" t="s">
        <v>57</v>
      </c>
      <c r="C5" s="92">
        <v>45</v>
      </c>
      <c r="D5" s="92">
        <v>50</v>
      </c>
      <c r="E5" s="92">
        <v>55</v>
      </c>
      <c r="F5" s="92">
        <v>65</v>
      </c>
      <c r="G5" s="92">
        <v>70</v>
      </c>
      <c r="H5" s="92">
        <v>75</v>
      </c>
      <c r="I5" s="92">
        <v>80</v>
      </c>
      <c r="J5" s="92">
        <v>90</v>
      </c>
      <c r="K5" s="93">
        <v>60</v>
      </c>
      <c r="L5" s="93">
        <v>65</v>
      </c>
      <c r="M5" s="93">
        <v>75</v>
      </c>
      <c r="N5" s="93">
        <v>80</v>
      </c>
      <c r="O5" s="93">
        <v>85</v>
      </c>
      <c r="P5" s="93">
        <v>90</v>
      </c>
      <c r="Q5" s="93">
        <v>100</v>
      </c>
      <c r="R5" s="93">
        <v>105</v>
      </c>
      <c r="S5" s="94">
        <v>75</v>
      </c>
      <c r="T5" s="94">
        <v>85</v>
      </c>
      <c r="U5" s="94">
        <v>90</v>
      </c>
      <c r="V5" s="94">
        <v>100</v>
      </c>
      <c r="W5" s="94">
        <v>105</v>
      </c>
      <c r="X5" s="94">
        <v>115</v>
      </c>
      <c r="Y5" s="94">
        <v>120</v>
      </c>
      <c r="Z5" s="94">
        <v>125</v>
      </c>
      <c r="AA5" s="95">
        <v>85</v>
      </c>
      <c r="AB5" s="95">
        <v>100</v>
      </c>
      <c r="AC5" s="95">
        <v>105</v>
      </c>
      <c r="AD5" s="95">
        <v>110</v>
      </c>
      <c r="AE5" s="95">
        <v>120</v>
      </c>
      <c r="AF5" s="95">
        <v>130</v>
      </c>
      <c r="AG5" s="95">
        <v>135</v>
      </c>
      <c r="AH5" s="95">
        <v>140</v>
      </c>
      <c r="AI5" s="98">
        <v>75</v>
      </c>
      <c r="AJ5" s="98">
        <v>80</v>
      </c>
      <c r="AK5" s="98">
        <v>100</v>
      </c>
      <c r="AL5" s="98">
        <v>120</v>
      </c>
      <c r="AM5" s="98">
        <v>130</v>
      </c>
      <c r="AN5" s="98">
        <v>150</v>
      </c>
      <c r="AO5" s="98">
        <v>160</v>
      </c>
      <c r="AP5" s="98">
        <v>165</v>
      </c>
      <c r="AQ5" s="99">
        <v>95</v>
      </c>
      <c r="AR5" s="99">
        <v>115</v>
      </c>
      <c r="AS5" s="99">
        <v>135</v>
      </c>
      <c r="AT5" s="99">
        <v>150</v>
      </c>
      <c r="AU5" s="99">
        <v>170</v>
      </c>
      <c r="AV5" s="99">
        <v>180</v>
      </c>
      <c r="AW5" s="99">
        <v>185</v>
      </c>
      <c r="AX5" s="99">
        <v>195</v>
      </c>
      <c r="AY5" s="98">
        <v>130</v>
      </c>
      <c r="AZ5" s="98">
        <v>150</v>
      </c>
      <c r="BA5" s="98">
        <v>170</v>
      </c>
      <c r="BB5" s="98">
        <v>190</v>
      </c>
      <c r="BC5" s="98">
        <v>205</v>
      </c>
      <c r="BD5" s="98">
        <v>215</v>
      </c>
      <c r="BE5" s="98">
        <v>220</v>
      </c>
      <c r="BF5" s="98">
        <v>225</v>
      </c>
      <c r="BG5" s="100">
        <v>145</v>
      </c>
      <c r="BH5" s="100">
        <v>170</v>
      </c>
      <c r="BI5" s="100">
        <v>195</v>
      </c>
      <c r="BJ5" s="100">
        <v>215</v>
      </c>
      <c r="BK5" s="100">
        <v>225</v>
      </c>
      <c r="BL5" s="100">
        <v>235</v>
      </c>
      <c r="BM5" s="100">
        <v>245</v>
      </c>
      <c r="BN5" s="100">
        <v>250</v>
      </c>
    </row>
    <row r="6" spans="1:66" x14ac:dyDescent="0.2">
      <c r="B6" t="s">
        <v>58</v>
      </c>
      <c r="C6" s="92">
        <v>55</v>
      </c>
      <c r="D6" s="92">
        <v>65</v>
      </c>
      <c r="E6" s="92">
        <v>70</v>
      </c>
      <c r="F6" s="92">
        <v>80</v>
      </c>
      <c r="G6" s="92">
        <v>85</v>
      </c>
      <c r="H6" s="92">
        <v>90</v>
      </c>
      <c r="I6" s="92">
        <v>95</v>
      </c>
      <c r="J6" s="92">
        <v>105</v>
      </c>
      <c r="K6" s="93">
        <v>75</v>
      </c>
      <c r="L6" s="93">
        <v>80</v>
      </c>
      <c r="M6" s="93">
        <v>90</v>
      </c>
      <c r="N6" s="93">
        <v>95</v>
      </c>
      <c r="O6" s="93">
        <v>100</v>
      </c>
      <c r="P6" s="93">
        <v>105</v>
      </c>
      <c r="Q6" s="93">
        <v>110</v>
      </c>
      <c r="R6" s="93">
        <v>115</v>
      </c>
      <c r="S6" s="94">
        <v>90</v>
      </c>
      <c r="T6" s="94">
        <v>100</v>
      </c>
      <c r="U6" s="94">
        <v>105</v>
      </c>
      <c r="V6" s="94">
        <v>115</v>
      </c>
      <c r="W6" s="94">
        <v>120</v>
      </c>
      <c r="X6" s="94">
        <v>130</v>
      </c>
      <c r="Y6" s="94">
        <v>135</v>
      </c>
      <c r="Z6" s="94">
        <v>140</v>
      </c>
      <c r="AA6" s="95">
        <v>100</v>
      </c>
      <c r="AB6" s="95">
        <v>115</v>
      </c>
      <c r="AC6" s="95">
        <v>125</v>
      </c>
      <c r="AD6" s="95">
        <v>130</v>
      </c>
      <c r="AE6" s="95">
        <v>140</v>
      </c>
      <c r="AF6" s="95">
        <v>145</v>
      </c>
      <c r="AG6" s="95">
        <v>150</v>
      </c>
      <c r="AH6" s="95">
        <v>155</v>
      </c>
      <c r="AI6" s="98">
        <v>90</v>
      </c>
      <c r="AJ6" s="98">
        <v>95</v>
      </c>
      <c r="AK6" s="98">
        <v>115</v>
      </c>
      <c r="AL6" s="98">
        <v>135</v>
      </c>
      <c r="AM6" s="98">
        <v>150</v>
      </c>
      <c r="AN6" s="98">
        <v>170</v>
      </c>
      <c r="AO6" s="98">
        <v>180</v>
      </c>
      <c r="AP6" s="98">
        <v>185</v>
      </c>
      <c r="AQ6" s="99">
        <v>110</v>
      </c>
      <c r="AR6" s="99">
        <v>130</v>
      </c>
      <c r="AS6" s="99">
        <v>150</v>
      </c>
      <c r="AT6" s="99">
        <v>170</v>
      </c>
      <c r="AU6" s="99">
        <v>185</v>
      </c>
      <c r="AV6" s="99">
        <v>200</v>
      </c>
      <c r="AW6" s="99">
        <v>210</v>
      </c>
      <c r="AX6" s="99">
        <v>220</v>
      </c>
      <c r="AY6" s="98">
        <v>145</v>
      </c>
      <c r="AZ6" s="98">
        <v>170</v>
      </c>
      <c r="BA6" s="98">
        <v>190</v>
      </c>
      <c r="BB6" s="98">
        <v>210</v>
      </c>
      <c r="BC6" s="98">
        <v>225</v>
      </c>
      <c r="BD6" s="98">
        <v>235</v>
      </c>
      <c r="BE6" s="98">
        <v>245</v>
      </c>
      <c r="BF6" s="98">
        <v>250</v>
      </c>
      <c r="BG6" s="100">
        <v>170</v>
      </c>
      <c r="BH6" s="100">
        <v>195</v>
      </c>
      <c r="BI6" s="100">
        <v>225</v>
      </c>
      <c r="BJ6" s="100">
        <v>245</v>
      </c>
      <c r="BK6" s="100">
        <v>255</v>
      </c>
      <c r="BL6" s="100">
        <v>265</v>
      </c>
      <c r="BM6" s="100">
        <v>275</v>
      </c>
      <c r="BN6" s="100">
        <v>280</v>
      </c>
    </row>
    <row r="7" spans="1:66" x14ac:dyDescent="0.2">
      <c r="B7" t="s">
        <v>59</v>
      </c>
      <c r="C7" s="92">
        <v>56</v>
      </c>
      <c r="D7" s="92">
        <v>75</v>
      </c>
      <c r="E7" s="92">
        <v>80</v>
      </c>
      <c r="F7" s="92">
        <v>90</v>
      </c>
      <c r="G7" s="92">
        <v>95</v>
      </c>
      <c r="H7" s="92">
        <v>100</v>
      </c>
      <c r="I7" s="92">
        <v>105</v>
      </c>
      <c r="J7" s="92">
        <v>115</v>
      </c>
      <c r="K7" s="93">
        <v>85</v>
      </c>
      <c r="L7" s="93">
        <v>90</v>
      </c>
      <c r="M7" s="93">
        <v>100</v>
      </c>
      <c r="N7" s="93">
        <v>105</v>
      </c>
      <c r="O7" s="93">
        <v>155</v>
      </c>
      <c r="P7" s="93">
        <v>120</v>
      </c>
      <c r="Q7" s="93">
        <v>125</v>
      </c>
      <c r="R7" s="93">
        <v>130</v>
      </c>
      <c r="S7" s="94">
        <v>100</v>
      </c>
      <c r="T7" s="94">
        <v>110</v>
      </c>
      <c r="U7" s="94">
        <v>120</v>
      </c>
      <c r="V7" s="94">
        <v>130</v>
      </c>
      <c r="W7" s="94">
        <v>140</v>
      </c>
      <c r="X7" s="94">
        <v>145</v>
      </c>
      <c r="Y7" s="94">
        <v>150</v>
      </c>
      <c r="Z7" s="94">
        <v>155</v>
      </c>
      <c r="AA7" s="95">
        <v>115</v>
      </c>
      <c r="AB7" s="95">
        <v>130</v>
      </c>
      <c r="AC7" s="95">
        <v>140</v>
      </c>
      <c r="AD7" s="95">
        <v>150</v>
      </c>
      <c r="AE7" s="95">
        <v>160</v>
      </c>
      <c r="AF7" s="95">
        <v>165</v>
      </c>
      <c r="AG7" s="95">
        <v>170</v>
      </c>
      <c r="AH7" s="95">
        <v>175</v>
      </c>
      <c r="AI7" s="98">
        <v>105</v>
      </c>
      <c r="AJ7" s="98">
        <v>110</v>
      </c>
      <c r="AK7" s="98">
        <v>130</v>
      </c>
      <c r="AL7" s="98">
        <v>150</v>
      </c>
      <c r="AM7" s="98">
        <v>170</v>
      </c>
      <c r="AN7" s="98">
        <v>185</v>
      </c>
      <c r="AO7" s="98">
        <v>200</v>
      </c>
      <c r="AP7" s="98">
        <v>210</v>
      </c>
      <c r="AQ7" s="99">
        <v>120</v>
      </c>
      <c r="AR7" s="99">
        <v>145</v>
      </c>
      <c r="AS7" s="99">
        <v>170</v>
      </c>
      <c r="AT7" s="99">
        <v>190</v>
      </c>
      <c r="AU7" s="99">
        <v>200</v>
      </c>
      <c r="AV7" s="99">
        <v>220</v>
      </c>
      <c r="AW7" s="99">
        <v>225</v>
      </c>
      <c r="AX7" s="99">
        <v>235</v>
      </c>
      <c r="AY7" s="98">
        <v>170</v>
      </c>
      <c r="AZ7" s="98">
        <v>190</v>
      </c>
      <c r="BA7" s="98">
        <v>220</v>
      </c>
      <c r="BB7" s="98">
        <v>240</v>
      </c>
      <c r="BC7" s="98">
        <v>250</v>
      </c>
      <c r="BD7" s="98">
        <v>260</v>
      </c>
      <c r="BE7" s="98">
        <v>270</v>
      </c>
      <c r="BF7" s="98">
        <v>280</v>
      </c>
      <c r="BG7" s="100">
        <v>190</v>
      </c>
      <c r="BH7" s="100">
        <v>210</v>
      </c>
      <c r="BI7" s="100">
        <v>240</v>
      </c>
      <c r="BJ7" s="100">
        <v>265</v>
      </c>
      <c r="BK7" s="100">
        <v>280</v>
      </c>
      <c r="BL7" s="100">
        <v>290</v>
      </c>
      <c r="BM7" s="100">
        <v>300</v>
      </c>
      <c r="BN7" s="100">
        <v>310</v>
      </c>
    </row>
    <row r="8" spans="1:66" x14ac:dyDescent="0.2">
      <c r="B8" t="s">
        <v>60</v>
      </c>
      <c r="C8" s="92">
        <v>75</v>
      </c>
      <c r="D8" s="92">
        <v>85</v>
      </c>
      <c r="E8" s="92">
        <v>90</v>
      </c>
      <c r="F8" s="92">
        <v>100</v>
      </c>
      <c r="G8" s="92">
        <v>105</v>
      </c>
      <c r="H8" s="92">
        <v>115</v>
      </c>
      <c r="I8" s="92">
        <v>120</v>
      </c>
      <c r="J8" s="92">
        <v>130</v>
      </c>
      <c r="K8" s="93">
        <v>95</v>
      </c>
      <c r="L8" s="93">
        <v>100</v>
      </c>
      <c r="M8" s="93">
        <v>110</v>
      </c>
      <c r="N8" s="93">
        <v>120</v>
      </c>
      <c r="O8" s="93">
        <v>130</v>
      </c>
      <c r="P8" s="93">
        <v>135</v>
      </c>
      <c r="Q8" s="93">
        <v>140</v>
      </c>
      <c r="R8" s="93">
        <v>145</v>
      </c>
      <c r="S8" s="94">
        <v>115</v>
      </c>
      <c r="T8" s="94">
        <v>125</v>
      </c>
      <c r="U8" s="94">
        <v>135</v>
      </c>
      <c r="V8" s="94">
        <v>145</v>
      </c>
      <c r="W8" s="94">
        <v>155</v>
      </c>
      <c r="X8" s="94">
        <v>160</v>
      </c>
      <c r="Y8" s="94">
        <v>165</v>
      </c>
      <c r="Z8" s="94">
        <v>170</v>
      </c>
      <c r="AA8" s="95">
        <v>130</v>
      </c>
      <c r="AB8" s="95">
        <v>150</v>
      </c>
      <c r="AC8" s="95">
        <v>160</v>
      </c>
      <c r="AD8" s="95">
        <v>170</v>
      </c>
      <c r="AE8" s="95">
        <v>180</v>
      </c>
      <c r="AF8" s="95">
        <v>185</v>
      </c>
      <c r="AG8" s="95">
        <v>190</v>
      </c>
      <c r="AH8" s="95">
        <v>195</v>
      </c>
      <c r="AI8" s="98">
        <v>115</v>
      </c>
      <c r="AJ8" s="98">
        <v>120</v>
      </c>
      <c r="AK8" s="98">
        <v>145</v>
      </c>
      <c r="AL8" s="98">
        <v>170</v>
      </c>
      <c r="AM8" s="98">
        <v>190</v>
      </c>
      <c r="AN8" s="98">
        <v>200</v>
      </c>
      <c r="AO8" s="98">
        <v>220</v>
      </c>
      <c r="AP8" s="98">
        <v>230</v>
      </c>
      <c r="AQ8" s="99">
        <v>135</v>
      </c>
      <c r="AR8" s="99">
        <v>170</v>
      </c>
      <c r="AS8" s="99">
        <v>190</v>
      </c>
      <c r="AT8" s="99">
        <v>210</v>
      </c>
      <c r="AU8" s="99">
        <v>220</v>
      </c>
      <c r="AV8" s="99">
        <v>240</v>
      </c>
      <c r="AW8" s="99">
        <v>250</v>
      </c>
      <c r="AX8" s="99">
        <v>260</v>
      </c>
      <c r="AY8" s="98">
        <v>190</v>
      </c>
      <c r="AZ8" s="98">
        <v>210</v>
      </c>
      <c r="BA8" s="98">
        <v>240</v>
      </c>
      <c r="BB8" s="98">
        <v>260</v>
      </c>
      <c r="BC8" s="98">
        <v>280</v>
      </c>
      <c r="BD8" s="98">
        <v>290</v>
      </c>
      <c r="BE8" s="98">
        <v>300</v>
      </c>
      <c r="BF8" s="98">
        <v>310</v>
      </c>
      <c r="BG8" s="100">
        <v>210</v>
      </c>
      <c r="BH8" s="100">
        <v>230</v>
      </c>
      <c r="BI8" s="100">
        <v>260</v>
      </c>
      <c r="BJ8" s="100">
        <v>285</v>
      </c>
      <c r="BK8" s="100">
        <v>300</v>
      </c>
      <c r="BL8" s="100">
        <v>310</v>
      </c>
      <c r="BM8" s="100">
        <v>325</v>
      </c>
      <c r="BN8" s="100">
        <v>330</v>
      </c>
    </row>
    <row r="9" spans="1:66" x14ac:dyDescent="0.2">
      <c r="B9" t="s">
        <v>61</v>
      </c>
      <c r="C9" s="92">
        <v>85</v>
      </c>
      <c r="D9" s="92">
        <v>95</v>
      </c>
      <c r="E9" s="92">
        <v>100</v>
      </c>
      <c r="F9" s="92">
        <v>110</v>
      </c>
      <c r="G9" s="92">
        <v>120</v>
      </c>
      <c r="H9" s="92">
        <v>130</v>
      </c>
      <c r="I9" s="92">
        <v>135</v>
      </c>
      <c r="J9" s="92">
        <v>145</v>
      </c>
      <c r="K9" s="93">
        <v>105</v>
      </c>
      <c r="L9" s="93">
        <v>115</v>
      </c>
      <c r="M9" s="93">
        <v>125</v>
      </c>
      <c r="N9" s="93">
        <v>135</v>
      </c>
      <c r="O9" s="93">
        <v>145</v>
      </c>
      <c r="P9" s="93">
        <v>150</v>
      </c>
      <c r="Q9" s="93">
        <v>160</v>
      </c>
      <c r="R9" s="93">
        <v>165</v>
      </c>
      <c r="S9" s="94">
        <v>130</v>
      </c>
      <c r="T9" s="94">
        <v>140</v>
      </c>
      <c r="U9" s="94">
        <v>155</v>
      </c>
      <c r="V9" s="94">
        <v>165</v>
      </c>
      <c r="W9" s="94">
        <v>175</v>
      </c>
      <c r="X9" s="94">
        <v>180</v>
      </c>
      <c r="Y9" s="94">
        <v>185</v>
      </c>
      <c r="Z9" s="94">
        <v>190</v>
      </c>
      <c r="AA9" s="95">
        <v>145</v>
      </c>
      <c r="AB9" s="95">
        <v>165</v>
      </c>
      <c r="AC9" s="95">
        <v>180</v>
      </c>
      <c r="AD9" s="95">
        <v>190</v>
      </c>
      <c r="AE9" s="95">
        <v>200</v>
      </c>
      <c r="AF9" s="95">
        <v>205</v>
      </c>
      <c r="AG9" s="95">
        <v>210</v>
      </c>
      <c r="AH9" s="95">
        <v>215</v>
      </c>
      <c r="AI9" s="98">
        <v>130</v>
      </c>
      <c r="AJ9" s="98">
        <v>135</v>
      </c>
      <c r="AK9" s="98">
        <v>170</v>
      </c>
      <c r="AL9" s="98">
        <v>190</v>
      </c>
      <c r="AM9" s="98">
        <v>210</v>
      </c>
      <c r="AN9" s="98">
        <v>220</v>
      </c>
      <c r="AO9" s="98">
        <v>240</v>
      </c>
      <c r="AP9" s="98">
        <v>250</v>
      </c>
      <c r="AQ9" s="99">
        <v>150</v>
      </c>
      <c r="AR9" s="99">
        <v>190</v>
      </c>
      <c r="AS9" s="99">
        <v>210</v>
      </c>
      <c r="AT9" s="99">
        <v>230</v>
      </c>
      <c r="AU9" s="99">
        <v>250</v>
      </c>
      <c r="AV9" s="99">
        <v>260</v>
      </c>
      <c r="AW9" s="99">
        <v>280</v>
      </c>
      <c r="AX9" s="99">
        <v>280</v>
      </c>
      <c r="AY9" s="98">
        <v>210</v>
      </c>
      <c r="AZ9" s="98">
        <v>230</v>
      </c>
      <c r="BA9" s="98">
        <v>260</v>
      </c>
      <c r="BB9" s="98">
        <v>285</v>
      </c>
      <c r="BC9" s="98">
        <v>300</v>
      </c>
      <c r="BD9" s="98">
        <v>310</v>
      </c>
      <c r="BE9" s="98">
        <v>325</v>
      </c>
      <c r="BF9" s="98">
        <v>330</v>
      </c>
      <c r="BG9" s="100">
        <v>225</v>
      </c>
      <c r="BH9" s="100">
        <v>255</v>
      </c>
      <c r="BI9" s="100">
        <v>275</v>
      </c>
      <c r="BJ9" s="100">
        <v>305</v>
      </c>
      <c r="BK9" s="100">
        <v>325</v>
      </c>
      <c r="BL9" s="100">
        <v>330</v>
      </c>
      <c r="BM9" s="100">
        <v>345</v>
      </c>
      <c r="BN9" s="100">
        <v>355</v>
      </c>
    </row>
    <row r="10" spans="1:66" x14ac:dyDescent="0.2">
      <c r="B10" t="s">
        <v>62</v>
      </c>
      <c r="C10" s="93">
        <v>1000</v>
      </c>
      <c r="D10" s="93">
        <v>1000</v>
      </c>
      <c r="E10" s="93">
        <v>1000</v>
      </c>
      <c r="F10" s="93">
        <v>1000</v>
      </c>
      <c r="G10" s="93">
        <v>1000</v>
      </c>
      <c r="H10" s="93">
        <v>1000</v>
      </c>
      <c r="I10" s="93">
        <v>1000</v>
      </c>
      <c r="J10" s="93">
        <v>1000</v>
      </c>
      <c r="K10" s="93">
        <v>1000</v>
      </c>
      <c r="L10" s="93">
        <v>1000</v>
      </c>
      <c r="M10" s="93">
        <v>1000</v>
      </c>
      <c r="N10" s="93">
        <v>1000</v>
      </c>
      <c r="O10" s="93">
        <v>1000</v>
      </c>
      <c r="P10" s="93">
        <v>1000</v>
      </c>
      <c r="Q10" s="93">
        <v>1000</v>
      </c>
      <c r="R10" s="93">
        <v>1000</v>
      </c>
      <c r="S10" s="93">
        <v>1000</v>
      </c>
      <c r="T10" s="93">
        <v>1000</v>
      </c>
      <c r="U10" s="93">
        <v>1000</v>
      </c>
      <c r="V10" s="93">
        <v>1000</v>
      </c>
      <c r="W10" s="93">
        <v>1000</v>
      </c>
      <c r="X10" s="93">
        <v>1000</v>
      </c>
      <c r="Y10" s="93">
        <v>1000</v>
      </c>
      <c r="Z10" s="93">
        <v>1000</v>
      </c>
      <c r="AA10" s="95">
        <v>160</v>
      </c>
      <c r="AB10" s="95">
        <v>180</v>
      </c>
      <c r="AC10" s="95">
        <v>195</v>
      </c>
      <c r="AD10" s="95">
        <v>205</v>
      </c>
      <c r="AE10" s="95">
        <v>215</v>
      </c>
      <c r="AF10" s="95">
        <v>220</v>
      </c>
      <c r="AG10" s="95">
        <v>225</v>
      </c>
      <c r="AH10" s="95">
        <v>230</v>
      </c>
      <c r="AI10" s="93">
        <v>1000</v>
      </c>
      <c r="AJ10" s="93">
        <v>1000</v>
      </c>
      <c r="AK10" s="93">
        <v>1000</v>
      </c>
      <c r="AL10" s="93">
        <v>1000</v>
      </c>
      <c r="AM10" s="93">
        <v>1000</v>
      </c>
      <c r="AN10" s="93">
        <v>1000</v>
      </c>
      <c r="AO10" s="93">
        <v>10000</v>
      </c>
      <c r="AP10" s="93">
        <v>1000</v>
      </c>
      <c r="AQ10" s="96">
        <v>1000</v>
      </c>
      <c r="AR10" s="96">
        <v>1000</v>
      </c>
      <c r="AS10" s="96">
        <v>1000</v>
      </c>
      <c r="AT10" s="96">
        <v>1000</v>
      </c>
      <c r="AU10" s="96">
        <v>1000</v>
      </c>
      <c r="AV10" s="96">
        <v>10000</v>
      </c>
      <c r="AW10" s="96">
        <v>1000</v>
      </c>
      <c r="AX10" s="96">
        <v>1000</v>
      </c>
      <c r="AY10" s="93">
        <v>1000</v>
      </c>
      <c r="AZ10" s="93">
        <v>1000</v>
      </c>
      <c r="BA10" s="93">
        <v>1000</v>
      </c>
      <c r="BB10" s="93">
        <v>10000</v>
      </c>
      <c r="BC10" s="93">
        <v>1000</v>
      </c>
      <c r="BD10" s="93">
        <v>1000</v>
      </c>
      <c r="BE10" s="93">
        <v>1000</v>
      </c>
      <c r="BF10" s="93">
        <v>10000</v>
      </c>
      <c r="BG10" s="100">
        <v>240</v>
      </c>
      <c r="BH10" s="100">
        <v>270</v>
      </c>
      <c r="BI10" s="100">
        <v>290</v>
      </c>
      <c r="BJ10" s="100">
        <v>320</v>
      </c>
      <c r="BK10" s="100">
        <v>345</v>
      </c>
      <c r="BL10" s="100">
        <v>355</v>
      </c>
      <c r="BM10" s="100">
        <v>365</v>
      </c>
      <c r="BN10" s="100">
        <v>375</v>
      </c>
    </row>
    <row r="11" spans="1:66" x14ac:dyDescent="0.2">
      <c r="B11" s="91" t="s">
        <v>107</v>
      </c>
      <c r="C11" t="s">
        <v>63</v>
      </c>
      <c r="D11" t="s">
        <v>64</v>
      </c>
      <c r="E11" t="s">
        <v>64</v>
      </c>
      <c r="F11" t="s">
        <v>65</v>
      </c>
      <c r="G11" t="s">
        <v>66</v>
      </c>
      <c r="H11" s="101"/>
      <c r="I11" s="117" t="s">
        <v>107</v>
      </c>
      <c r="J11" s="102" t="s">
        <v>63</v>
      </c>
      <c r="K11" s="102" t="s">
        <v>67</v>
      </c>
      <c r="L11" s="102" t="s">
        <v>67</v>
      </c>
      <c r="M11" s="102" t="s">
        <v>65</v>
      </c>
      <c r="N11" s="102" t="s">
        <v>66</v>
      </c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66" x14ac:dyDescent="0.2">
      <c r="A12">
        <v>10.01</v>
      </c>
      <c r="B12" s="103" t="s">
        <v>108</v>
      </c>
      <c r="C12" s="115" t="s">
        <v>119</v>
      </c>
      <c r="D12" s="91" t="s">
        <v>39</v>
      </c>
      <c r="E12" s="91" t="s">
        <v>46</v>
      </c>
      <c r="F12" s="91" t="s">
        <v>72</v>
      </c>
      <c r="G12" s="91" t="s">
        <v>80</v>
      </c>
      <c r="H12" s="101">
        <v>10.01</v>
      </c>
      <c r="I12" s="103" t="s">
        <v>108</v>
      </c>
      <c r="J12" s="116" t="s">
        <v>111</v>
      </c>
      <c r="K12" s="104" t="s">
        <v>25</v>
      </c>
      <c r="L12" s="104" t="s">
        <v>33</v>
      </c>
      <c r="M12" s="104" t="s">
        <v>88</v>
      </c>
      <c r="N12" s="104" t="s">
        <v>94</v>
      </c>
      <c r="O12" s="102"/>
      <c r="P12" s="104"/>
      <c r="Q12" s="104"/>
      <c r="R12" s="104"/>
      <c r="S12" s="104"/>
      <c r="T12" s="104"/>
      <c r="U12" s="104"/>
      <c r="V12" s="102"/>
      <c r="W12" s="102"/>
    </row>
    <row r="13" spans="1:66" x14ac:dyDescent="0.2">
      <c r="A13">
        <v>35.01</v>
      </c>
      <c r="B13" s="103" t="s">
        <v>108</v>
      </c>
      <c r="C13" s="115" t="s">
        <v>120</v>
      </c>
      <c r="D13" s="91" t="s">
        <v>39</v>
      </c>
      <c r="E13" s="91" t="s">
        <v>46</v>
      </c>
      <c r="F13" s="91" t="s">
        <v>72</v>
      </c>
      <c r="G13" s="91" t="s">
        <v>80</v>
      </c>
      <c r="H13" s="101">
        <v>30.01</v>
      </c>
      <c r="I13" s="103" t="s">
        <v>108</v>
      </c>
      <c r="J13" s="116" t="s">
        <v>111</v>
      </c>
      <c r="K13" s="104" t="s">
        <v>25</v>
      </c>
      <c r="L13" s="104" t="s">
        <v>33</v>
      </c>
      <c r="M13" s="104" t="s">
        <v>88</v>
      </c>
      <c r="N13" s="104" t="s">
        <v>94</v>
      </c>
      <c r="O13" s="102"/>
      <c r="P13" s="104"/>
      <c r="Q13" s="104"/>
      <c r="R13" s="104"/>
      <c r="S13" s="104"/>
      <c r="T13" s="104"/>
      <c r="U13" s="104"/>
      <c r="V13" s="102"/>
      <c r="W13" s="102"/>
    </row>
    <row r="14" spans="1:66" x14ac:dyDescent="0.2">
      <c r="A14">
        <v>38.01</v>
      </c>
      <c r="B14" s="103" t="s">
        <v>108</v>
      </c>
      <c r="C14" s="115" t="s">
        <v>120</v>
      </c>
      <c r="D14" s="91" t="s">
        <v>39</v>
      </c>
      <c r="E14" s="91" t="s">
        <v>46</v>
      </c>
      <c r="F14" s="91" t="s">
        <v>72</v>
      </c>
      <c r="G14" s="91" t="s">
        <v>80</v>
      </c>
      <c r="H14" s="105">
        <v>35.01</v>
      </c>
      <c r="I14" s="103" t="s">
        <v>108</v>
      </c>
      <c r="J14" s="116" t="s">
        <v>111</v>
      </c>
      <c r="K14" s="104" t="s">
        <v>25</v>
      </c>
      <c r="L14" s="104" t="s">
        <v>33</v>
      </c>
      <c r="M14" s="104" t="s">
        <v>88</v>
      </c>
      <c r="N14" s="104" t="s">
        <v>94</v>
      </c>
      <c r="O14" s="102"/>
      <c r="P14" s="104"/>
      <c r="Q14" s="104"/>
      <c r="R14" s="104"/>
      <c r="S14" s="104"/>
      <c r="T14" s="104"/>
      <c r="U14" s="104"/>
      <c r="V14" s="102"/>
      <c r="W14" s="102"/>
    </row>
    <row r="15" spans="1:66" x14ac:dyDescent="0.2">
      <c r="A15">
        <v>40.01</v>
      </c>
      <c r="B15" s="103" t="s">
        <v>108</v>
      </c>
      <c r="C15" s="115" t="s">
        <v>121</v>
      </c>
      <c r="D15" s="91" t="s">
        <v>39</v>
      </c>
      <c r="E15" s="91" t="s">
        <v>46</v>
      </c>
      <c r="F15" s="91" t="s">
        <v>72</v>
      </c>
      <c r="G15" s="91" t="s">
        <v>80</v>
      </c>
      <c r="H15" s="106">
        <v>36.01</v>
      </c>
      <c r="I15" s="103" t="s">
        <v>108</v>
      </c>
      <c r="J15" s="116" t="s">
        <v>112</v>
      </c>
      <c r="K15" s="104" t="s">
        <v>25</v>
      </c>
      <c r="L15" s="104" t="s">
        <v>33</v>
      </c>
      <c r="M15" s="108" t="s">
        <v>88</v>
      </c>
      <c r="N15" s="108" t="s">
        <v>94</v>
      </c>
      <c r="O15" s="107"/>
      <c r="P15" s="104"/>
      <c r="Q15" s="104"/>
      <c r="R15" s="104"/>
      <c r="S15" s="104"/>
      <c r="T15" s="104"/>
      <c r="U15" s="104"/>
      <c r="V15" s="107"/>
      <c r="W15" s="107"/>
    </row>
    <row r="16" spans="1:66" x14ac:dyDescent="0.2">
      <c r="A16">
        <v>45.01</v>
      </c>
      <c r="B16" s="103" t="s">
        <v>108</v>
      </c>
      <c r="C16" s="115" t="s">
        <v>122</v>
      </c>
      <c r="D16" s="91" t="s">
        <v>40</v>
      </c>
      <c r="E16" s="91" t="s">
        <v>46</v>
      </c>
      <c r="F16" s="91" t="s">
        <v>72</v>
      </c>
      <c r="G16" s="91" t="s">
        <v>80</v>
      </c>
      <c r="H16" s="106">
        <v>40.01</v>
      </c>
      <c r="I16" s="103" t="s">
        <v>108</v>
      </c>
      <c r="J16" s="116" t="s">
        <v>113</v>
      </c>
      <c r="K16" s="104" t="s">
        <v>26</v>
      </c>
      <c r="L16" s="104" t="s">
        <v>33</v>
      </c>
      <c r="M16" s="108" t="s">
        <v>88</v>
      </c>
      <c r="N16" s="108" t="s">
        <v>94</v>
      </c>
      <c r="O16" s="107"/>
      <c r="P16" s="104"/>
      <c r="Q16" s="104"/>
      <c r="R16" s="104"/>
      <c r="S16" s="104"/>
      <c r="T16" s="104"/>
      <c r="U16" s="104"/>
      <c r="V16" s="107"/>
      <c r="W16" s="107"/>
    </row>
    <row r="17" spans="1:38" x14ac:dyDescent="0.2">
      <c r="A17">
        <v>50.01</v>
      </c>
      <c r="B17" s="103" t="s">
        <v>108</v>
      </c>
      <c r="C17" s="115" t="s">
        <v>123</v>
      </c>
      <c r="D17" s="91" t="s">
        <v>41</v>
      </c>
      <c r="E17" s="91" t="s">
        <v>47</v>
      </c>
      <c r="F17" s="91" t="s">
        <v>72</v>
      </c>
      <c r="G17" s="91" t="s">
        <v>80</v>
      </c>
      <c r="H17" s="106">
        <v>44.01</v>
      </c>
      <c r="I17" s="103" t="s">
        <v>108</v>
      </c>
      <c r="J17" s="116" t="s">
        <v>114</v>
      </c>
      <c r="K17" s="108" t="s">
        <v>27</v>
      </c>
      <c r="L17" s="108" t="s">
        <v>34</v>
      </c>
      <c r="M17" s="108" t="s">
        <v>88</v>
      </c>
      <c r="N17" s="108" t="s">
        <v>94</v>
      </c>
      <c r="O17" s="107"/>
      <c r="P17" s="108"/>
      <c r="Q17" s="108"/>
      <c r="R17" s="108"/>
      <c r="S17" s="108"/>
      <c r="T17" s="108"/>
      <c r="U17" s="108"/>
      <c r="V17" s="107"/>
      <c r="W17" s="107"/>
    </row>
    <row r="18" spans="1:38" x14ac:dyDescent="0.2">
      <c r="A18">
        <v>52.05</v>
      </c>
      <c r="B18" s="103" t="s">
        <v>108</v>
      </c>
      <c r="C18" s="115" t="s">
        <v>123</v>
      </c>
      <c r="D18" s="91" t="s">
        <v>41</v>
      </c>
      <c r="E18" s="91" t="s">
        <v>47</v>
      </c>
      <c r="F18" s="91" t="s">
        <v>72</v>
      </c>
      <c r="G18" s="91" t="s">
        <v>80</v>
      </c>
      <c r="H18" s="106">
        <v>48.01</v>
      </c>
      <c r="I18" s="103" t="s">
        <v>108</v>
      </c>
      <c r="J18" s="116" t="s">
        <v>115</v>
      </c>
      <c r="K18" s="108" t="s">
        <v>28</v>
      </c>
      <c r="L18" s="108" t="s">
        <v>35</v>
      </c>
      <c r="M18" s="108" t="s">
        <v>89</v>
      </c>
      <c r="N18" s="108" t="s">
        <v>95</v>
      </c>
      <c r="O18" s="107"/>
      <c r="P18" s="108"/>
      <c r="Q18" s="108"/>
      <c r="R18" s="108"/>
      <c r="S18" s="108"/>
      <c r="T18" s="108"/>
      <c r="U18" s="108"/>
      <c r="V18" s="107"/>
      <c r="W18" s="107"/>
    </row>
    <row r="19" spans="1:38" x14ac:dyDescent="0.2">
      <c r="A19">
        <v>56.01</v>
      </c>
      <c r="B19" s="103" t="s">
        <v>108</v>
      </c>
      <c r="C19" s="115" t="s">
        <v>124</v>
      </c>
      <c r="D19" s="91" t="s">
        <v>42</v>
      </c>
      <c r="E19" s="91" t="s">
        <v>48</v>
      </c>
      <c r="F19" s="91" t="s">
        <v>73</v>
      </c>
      <c r="G19" s="91" t="s">
        <v>81</v>
      </c>
      <c r="H19" s="106">
        <v>53.01</v>
      </c>
      <c r="I19" s="103" t="s">
        <v>108</v>
      </c>
      <c r="J19" s="116" t="s">
        <v>116</v>
      </c>
      <c r="K19" s="108" t="s">
        <v>29</v>
      </c>
      <c r="L19" s="108" t="s">
        <v>36</v>
      </c>
      <c r="M19" s="108" t="s">
        <v>90</v>
      </c>
      <c r="N19" s="108" t="s">
        <v>96</v>
      </c>
      <c r="O19" s="107"/>
      <c r="P19" s="108"/>
      <c r="Q19" s="108"/>
      <c r="R19" s="108"/>
      <c r="S19" s="108"/>
      <c r="T19" s="108"/>
      <c r="U19" s="108"/>
      <c r="V19" s="107"/>
      <c r="W19" s="107"/>
    </row>
    <row r="20" spans="1:38" x14ac:dyDescent="0.2">
      <c r="A20">
        <v>62.01</v>
      </c>
      <c r="B20" s="103" t="s">
        <v>108</v>
      </c>
      <c r="C20" s="115" t="s">
        <v>125</v>
      </c>
      <c r="D20" s="91" t="s">
        <v>43</v>
      </c>
      <c r="E20" s="91" t="s">
        <v>49</v>
      </c>
      <c r="F20" s="91" t="s">
        <v>74</v>
      </c>
      <c r="G20" s="91" t="s">
        <v>82</v>
      </c>
      <c r="H20" s="106">
        <v>58.01</v>
      </c>
      <c r="I20" s="103" t="s">
        <v>108</v>
      </c>
      <c r="J20" s="116" t="s">
        <v>109</v>
      </c>
      <c r="K20" s="108" t="s">
        <v>30</v>
      </c>
      <c r="L20" s="108" t="s">
        <v>37</v>
      </c>
      <c r="M20" s="108" t="s">
        <v>91</v>
      </c>
      <c r="N20" s="108" t="s">
        <v>97</v>
      </c>
      <c r="O20" s="107"/>
      <c r="P20" s="108"/>
      <c r="Q20" s="108"/>
      <c r="R20" s="108"/>
      <c r="S20" s="108"/>
      <c r="T20" s="108"/>
      <c r="U20" s="108"/>
      <c r="V20" s="107"/>
      <c r="W20" s="107"/>
    </row>
    <row r="21" spans="1:38" x14ac:dyDescent="0.2">
      <c r="A21">
        <v>69.010000000000005</v>
      </c>
      <c r="B21" s="103" t="s">
        <v>108</v>
      </c>
      <c r="C21" s="115" t="s">
        <v>126</v>
      </c>
      <c r="D21" s="91" t="s">
        <v>44</v>
      </c>
      <c r="E21" s="91" t="s">
        <v>50</v>
      </c>
      <c r="F21" s="91" t="s">
        <v>75</v>
      </c>
      <c r="G21" s="91" t="s">
        <v>83</v>
      </c>
      <c r="H21" s="106">
        <v>63.01</v>
      </c>
      <c r="I21" s="103" t="s">
        <v>108</v>
      </c>
      <c r="J21" s="116" t="s">
        <v>110</v>
      </c>
      <c r="K21" s="108" t="s">
        <v>31</v>
      </c>
      <c r="L21" s="108" t="s">
        <v>38</v>
      </c>
      <c r="M21" s="108" t="s">
        <v>92</v>
      </c>
      <c r="N21" s="108" t="s">
        <v>98</v>
      </c>
      <c r="O21" s="107"/>
      <c r="P21" s="108"/>
      <c r="Q21" s="108"/>
      <c r="R21" s="108"/>
      <c r="S21" s="108"/>
      <c r="T21" s="108"/>
      <c r="U21" s="108"/>
      <c r="V21" s="107"/>
      <c r="W21" s="107"/>
    </row>
    <row r="22" spans="1:38" x14ac:dyDescent="0.2">
      <c r="A22">
        <v>77.010000000000005</v>
      </c>
      <c r="B22" s="103" t="s">
        <v>108</v>
      </c>
      <c r="C22" s="115" t="s">
        <v>126</v>
      </c>
      <c r="D22" s="91" t="s">
        <v>45</v>
      </c>
      <c r="E22" s="91" t="s">
        <v>51</v>
      </c>
      <c r="F22" s="91" t="s">
        <v>76</v>
      </c>
      <c r="G22" s="91" t="s">
        <v>84</v>
      </c>
      <c r="H22" s="106">
        <v>69.010000000000005</v>
      </c>
      <c r="I22" s="103" t="s">
        <v>108</v>
      </c>
      <c r="J22" s="116" t="s">
        <v>110</v>
      </c>
      <c r="K22" s="108" t="s">
        <v>32</v>
      </c>
      <c r="L22" s="108" t="s">
        <v>105</v>
      </c>
      <c r="M22" s="108" t="s">
        <v>93</v>
      </c>
      <c r="N22" s="108" t="s">
        <v>99</v>
      </c>
      <c r="O22" s="107"/>
      <c r="P22" s="108"/>
      <c r="Q22" s="108"/>
      <c r="R22" s="108"/>
      <c r="S22" s="108"/>
      <c r="T22" s="108"/>
      <c r="U22" s="108"/>
      <c r="V22" s="107"/>
      <c r="W22" s="107"/>
    </row>
    <row r="23" spans="1:38" x14ac:dyDescent="0.2">
      <c r="A23">
        <v>85.01</v>
      </c>
      <c r="B23" s="103" t="s">
        <v>108</v>
      </c>
      <c r="C23" s="115" t="s">
        <v>126</v>
      </c>
      <c r="D23" s="91" t="s">
        <v>100</v>
      </c>
      <c r="E23" s="91" t="s">
        <v>52</v>
      </c>
      <c r="F23" s="91" t="s">
        <v>77</v>
      </c>
      <c r="G23" s="91" t="s">
        <v>85</v>
      </c>
      <c r="H23" s="106">
        <v>75.010000000000005</v>
      </c>
      <c r="I23" s="103" t="s">
        <v>108</v>
      </c>
      <c r="J23" s="116" t="s">
        <v>110</v>
      </c>
      <c r="K23" s="108" t="s">
        <v>32</v>
      </c>
      <c r="L23" s="108" t="s">
        <v>106</v>
      </c>
      <c r="M23" s="108" t="s">
        <v>103</v>
      </c>
      <c r="N23" s="108" t="s">
        <v>101</v>
      </c>
      <c r="O23" s="107"/>
      <c r="P23" s="108"/>
      <c r="Q23" s="108"/>
      <c r="R23" s="108"/>
      <c r="S23" s="108"/>
      <c r="T23" s="108"/>
      <c r="U23" s="108"/>
      <c r="V23" s="107"/>
      <c r="W23" s="107"/>
    </row>
    <row r="24" spans="1:38" x14ac:dyDescent="0.2">
      <c r="A24">
        <v>94.01</v>
      </c>
      <c r="B24" s="103" t="s">
        <v>108</v>
      </c>
      <c r="C24" s="115" t="s">
        <v>126</v>
      </c>
      <c r="D24" s="91" t="s">
        <v>100</v>
      </c>
      <c r="E24" s="91" t="s">
        <v>53</v>
      </c>
      <c r="F24" s="91" t="s">
        <v>78</v>
      </c>
      <c r="G24" s="91" t="s">
        <v>86</v>
      </c>
      <c r="H24" s="106">
        <v>90.01</v>
      </c>
      <c r="I24" s="103" t="s">
        <v>108</v>
      </c>
      <c r="J24" s="116" t="s">
        <v>110</v>
      </c>
      <c r="K24" s="108" t="s">
        <v>32</v>
      </c>
      <c r="L24" s="108" t="s">
        <v>106</v>
      </c>
      <c r="M24" s="108" t="s">
        <v>104</v>
      </c>
      <c r="N24" s="108" t="s">
        <v>102</v>
      </c>
      <c r="O24" s="107"/>
      <c r="P24" s="108"/>
      <c r="Q24" s="108"/>
      <c r="R24" s="108"/>
      <c r="S24" s="108"/>
      <c r="T24" s="108"/>
      <c r="U24" s="108"/>
      <c r="V24" s="107"/>
      <c r="W24" s="107"/>
    </row>
    <row r="25" spans="1:38" x14ac:dyDescent="0.2">
      <c r="A25">
        <v>105.01</v>
      </c>
      <c r="B25" s="103" t="s">
        <v>108</v>
      </c>
      <c r="C25" s="115" t="s">
        <v>126</v>
      </c>
      <c r="D25" s="91" t="s">
        <v>100</v>
      </c>
      <c r="E25" s="91" t="s">
        <v>53</v>
      </c>
      <c r="F25" s="91" t="s">
        <v>79</v>
      </c>
      <c r="G25" s="91" t="s">
        <v>87</v>
      </c>
      <c r="H25">
        <v>110</v>
      </c>
      <c r="I25" s="103" t="s">
        <v>108</v>
      </c>
      <c r="J25" s="116" t="s">
        <v>110</v>
      </c>
      <c r="K25" s="108" t="s">
        <v>32</v>
      </c>
      <c r="L25" s="108" t="s">
        <v>106</v>
      </c>
      <c r="M25" s="108" t="s">
        <v>104</v>
      </c>
      <c r="N25" s="108" t="s">
        <v>102</v>
      </c>
      <c r="O25" s="107"/>
      <c r="P25" s="108"/>
      <c r="Q25" s="108"/>
      <c r="R25" s="108"/>
      <c r="S25" s="108"/>
      <c r="T25" s="108"/>
      <c r="U25" s="108"/>
      <c r="V25" s="107"/>
      <c r="W25" s="107"/>
    </row>
    <row r="26" spans="1:38" x14ac:dyDescent="0.2">
      <c r="A26">
        <v>110</v>
      </c>
      <c r="B26" s="103" t="s">
        <v>108</v>
      </c>
      <c r="C26" s="115" t="s">
        <v>126</v>
      </c>
      <c r="D26" s="91" t="s">
        <v>100</v>
      </c>
      <c r="E26" s="91" t="s">
        <v>53</v>
      </c>
      <c r="F26" s="91" t="s">
        <v>79</v>
      </c>
      <c r="G26" s="91" t="s">
        <v>87</v>
      </c>
      <c r="H26">
        <v>140</v>
      </c>
      <c r="I26" s="103" t="s">
        <v>108</v>
      </c>
      <c r="J26" s="116" t="s">
        <v>110</v>
      </c>
      <c r="K26" s="108" t="s">
        <v>104</v>
      </c>
      <c r="L26" s="108" t="s">
        <v>102</v>
      </c>
    </row>
    <row r="27" spans="1:38" x14ac:dyDescent="0.2">
      <c r="A27">
        <v>120</v>
      </c>
      <c r="B27" s="103" t="s">
        <v>108</v>
      </c>
      <c r="C27" s="115" t="s">
        <v>126</v>
      </c>
      <c r="D27" s="91" t="s">
        <v>100</v>
      </c>
      <c r="E27" s="91" t="s">
        <v>53</v>
      </c>
      <c r="F27" s="91" t="s">
        <v>79</v>
      </c>
      <c r="G27" s="91" t="s">
        <v>87</v>
      </c>
    </row>
    <row r="28" spans="1:38" x14ac:dyDescent="0.2">
      <c r="A28">
        <v>130</v>
      </c>
      <c r="B28" s="103" t="s">
        <v>108</v>
      </c>
      <c r="C28" s="115" t="s">
        <v>126</v>
      </c>
      <c r="D28" s="91" t="s">
        <v>100</v>
      </c>
      <c r="E28" s="91" t="s">
        <v>53</v>
      </c>
      <c r="F28" s="91" t="s">
        <v>79</v>
      </c>
      <c r="G28" s="91" t="s">
        <v>87</v>
      </c>
    </row>
    <row r="29" spans="1:38" x14ac:dyDescent="0.2">
      <c r="A29">
        <v>140</v>
      </c>
      <c r="B29" s="103" t="s">
        <v>108</v>
      </c>
      <c r="C29" s="115" t="s">
        <v>126</v>
      </c>
      <c r="D29" s="91" t="s">
        <v>100</v>
      </c>
      <c r="E29" s="91" t="s">
        <v>53</v>
      </c>
      <c r="F29" s="91" t="s">
        <v>79</v>
      </c>
      <c r="G29" s="91" t="s">
        <v>87</v>
      </c>
      <c r="AL29" s="9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CDF MI</vt:lpstr>
      <vt:lpstr>Minimas</vt:lpstr>
      <vt:lpstr>'CDF MI'!Zone_d_impression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2017-09-19T09:35:37Z</cp:lastPrinted>
  <dcterms:created xsi:type="dcterms:W3CDTF">2004-10-09T07:29:01Z</dcterms:created>
  <dcterms:modified xsi:type="dcterms:W3CDTF">2018-01-07T19:36:05Z</dcterms:modified>
</cp:coreProperties>
</file>