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7.18\Feuilles de match Fede\"/>
    </mc:Choice>
  </mc:AlternateContent>
  <bookViews>
    <workbookView xWindow="0" yWindow="0" windowWidth="28800" windowHeight="13065" activeTab="1"/>
  </bookViews>
  <sheets>
    <sheet name="HOMME" sheetId="3" r:id="rId1"/>
    <sheet name="FEMME" sheetId="5" r:id="rId2"/>
    <sheet name="Minimas" sheetId="4" state="hidden" r:id="rId3"/>
  </sheets>
  <definedNames>
    <definedName name="_xlnm.Print_Area" localSheetId="1">FEMME!$A$1:$X$250</definedName>
    <definedName name="_xlnm.Print_Area" localSheetId="0">HOMME!$A$1:$X$258</definedName>
  </definedNames>
  <calcPr calcId="162913"/>
</workbook>
</file>

<file path=xl/calcChain.xml><?xml version="1.0" encoding="utf-8"?>
<calcChain xmlns="http://schemas.openxmlformats.org/spreadsheetml/2006/main">
  <c r="AN223" i="3" l="1"/>
  <c r="AK223" i="3"/>
  <c r="AM223" i="3" s="1"/>
  <c r="AI223" i="3"/>
  <c r="AG223" i="3"/>
  <c r="AE223" i="3"/>
  <c r="AC223" i="3"/>
  <c r="W223" i="3"/>
  <c r="V223" i="3"/>
  <c r="U223" i="3"/>
  <c r="T223" i="3"/>
  <c r="AH223" i="3" s="1"/>
  <c r="S223" i="3"/>
  <c r="O223" i="3"/>
  <c r="AN222" i="3"/>
  <c r="AK222" i="3"/>
  <c r="AM222" i="3" s="1"/>
  <c r="AI222" i="3"/>
  <c r="AG222" i="3"/>
  <c r="AE222" i="3"/>
  <c r="AC222" i="3"/>
  <c r="W222" i="3"/>
  <c r="V222" i="3"/>
  <c r="U222" i="3"/>
  <c r="T222" i="3"/>
  <c r="AJ222" i="3" s="1"/>
  <c r="S222" i="3"/>
  <c r="O222" i="3"/>
  <c r="AN221" i="3"/>
  <c r="AK221" i="3"/>
  <c r="AM221" i="3" s="1"/>
  <c r="U221" i="3" s="1"/>
  <c r="AI221" i="3"/>
  <c r="AG221" i="3"/>
  <c r="AE221" i="3"/>
  <c r="AC221" i="3"/>
  <c r="W221" i="3"/>
  <c r="V221" i="3"/>
  <c r="T221" i="3"/>
  <c r="AH221" i="3" s="1"/>
  <c r="S221" i="3"/>
  <c r="O221" i="3"/>
  <c r="AN220" i="3"/>
  <c r="AK220" i="3"/>
  <c r="AM220" i="3" s="1"/>
  <c r="AI220" i="3"/>
  <c r="AG220" i="3"/>
  <c r="AE220" i="3"/>
  <c r="AC220" i="3"/>
  <c r="W220" i="3"/>
  <c r="V220" i="3"/>
  <c r="T220" i="3"/>
  <c r="AJ220" i="3" s="1"/>
  <c r="S220" i="3"/>
  <c r="O220" i="3"/>
  <c r="AN219" i="3"/>
  <c r="AK219" i="3"/>
  <c r="AM219" i="3" s="1"/>
  <c r="U219" i="3" s="1"/>
  <c r="AI219" i="3"/>
  <c r="AG219" i="3"/>
  <c r="AE219" i="3"/>
  <c r="AC219" i="3"/>
  <c r="W219" i="3"/>
  <c r="V219" i="3"/>
  <c r="T219" i="3"/>
  <c r="AH219" i="3" s="1"/>
  <c r="S219" i="3"/>
  <c r="O219" i="3"/>
  <c r="AN218" i="3"/>
  <c r="AK218" i="3"/>
  <c r="AM218" i="3" s="1"/>
  <c r="AI218" i="3"/>
  <c r="AG218" i="3"/>
  <c r="AE218" i="3"/>
  <c r="AC218" i="3"/>
  <c r="W218" i="3"/>
  <c r="V218" i="3"/>
  <c r="T218" i="3"/>
  <c r="AJ218" i="3" s="1"/>
  <c r="S218" i="3"/>
  <c r="O218" i="3"/>
  <c r="AN217" i="3"/>
  <c r="AK217" i="3"/>
  <c r="AM217" i="3" s="1"/>
  <c r="U217" i="3" s="1"/>
  <c r="AI217" i="3"/>
  <c r="AG217" i="3"/>
  <c r="AE217" i="3"/>
  <c r="AC217" i="3"/>
  <c r="W217" i="3"/>
  <c r="V217" i="3"/>
  <c r="T217" i="3"/>
  <c r="AH217" i="3" s="1"/>
  <c r="S217" i="3"/>
  <c r="O217" i="3"/>
  <c r="AN216" i="3"/>
  <c r="AK216" i="3"/>
  <c r="AM216" i="3" s="1"/>
  <c r="AI216" i="3"/>
  <c r="AG216" i="3"/>
  <c r="AE216" i="3"/>
  <c r="AC216" i="3"/>
  <c r="W216" i="3"/>
  <c r="V216" i="3"/>
  <c r="T216" i="3"/>
  <c r="AJ216" i="3" s="1"/>
  <c r="S216" i="3"/>
  <c r="O216" i="3"/>
  <c r="AN215" i="3"/>
  <c r="AK215" i="3"/>
  <c r="AM215" i="3" s="1"/>
  <c r="U215" i="3" s="1"/>
  <c r="AI215" i="3"/>
  <c r="AG215" i="3"/>
  <c r="AE215" i="3"/>
  <c r="AC215" i="3"/>
  <c r="W215" i="3"/>
  <c r="V215" i="3"/>
  <c r="T215" i="3"/>
  <c r="AH215" i="3" s="1"/>
  <c r="S215" i="3"/>
  <c r="O215" i="3"/>
  <c r="AN214" i="3"/>
  <c r="AK214" i="3"/>
  <c r="AM214" i="3" s="1"/>
  <c r="AI214" i="3"/>
  <c r="AG214" i="3"/>
  <c r="AE214" i="3"/>
  <c r="AC214" i="3"/>
  <c r="W214" i="3"/>
  <c r="V214" i="3"/>
  <c r="T214" i="3"/>
  <c r="AJ214" i="3" s="1"/>
  <c r="S214" i="3"/>
  <c r="O214" i="3"/>
  <c r="AN213" i="3"/>
  <c r="AK213" i="3"/>
  <c r="AM213" i="3" s="1"/>
  <c r="U213" i="3" s="1"/>
  <c r="AI213" i="3"/>
  <c r="AG213" i="3"/>
  <c r="AE213" i="3"/>
  <c r="AC213" i="3"/>
  <c r="W213" i="3"/>
  <c r="V213" i="3"/>
  <c r="T213" i="3"/>
  <c r="AH213" i="3" s="1"/>
  <c r="S213" i="3"/>
  <c r="O213" i="3"/>
  <c r="AN212" i="3"/>
  <c r="AK212" i="3"/>
  <c r="AM212" i="3" s="1"/>
  <c r="AI212" i="3"/>
  <c r="AG212" i="3"/>
  <c r="AE212" i="3"/>
  <c r="AC212" i="3"/>
  <c r="W212" i="3"/>
  <c r="V212" i="3"/>
  <c r="T212" i="3"/>
  <c r="AJ212" i="3" s="1"/>
  <c r="S212" i="3"/>
  <c r="O212" i="3"/>
  <c r="AN211" i="3"/>
  <c r="AK211" i="3"/>
  <c r="AM211" i="3" s="1"/>
  <c r="U211" i="3" s="1"/>
  <c r="AI211" i="3"/>
  <c r="AG211" i="3"/>
  <c r="AE211" i="3"/>
  <c r="AC211" i="3"/>
  <c r="W211" i="3"/>
  <c r="V211" i="3"/>
  <c r="T211" i="3"/>
  <c r="AH211" i="3" s="1"/>
  <c r="S211" i="3"/>
  <c r="O211" i="3"/>
  <c r="AN210" i="3"/>
  <c r="AK210" i="3"/>
  <c r="AM210" i="3" s="1"/>
  <c r="AI210" i="3"/>
  <c r="AG210" i="3"/>
  <c r="AE210" i="3"/>
  <c r="AC210" i="3"/>
  <c r="W210" i="3"/>
  <c r="V210" i="3"/>
  <c r="T210" i="3"/>
  <c r="AJ210" i="3" s="1"/>
  <c r="S210" i="3"/>
  <c r="O210" i="3"/>
  <c r="AN209" i="3"/>
  <c r="AK209" i="3"/>
  <c r="AM209" i="3" s="1"/>
  <c r="U209" i="3" s="1"/>
  <c r="AI209" i="3"/>
  <c r="AG209" i="3"/>
  <c r="AE209" i="3"/>
  <c r="AC209" i="3"/>
  <c r="W209" i="3"/>
  <c r="V209" i="3"/>
  <c r="T209" i="3"/>
  <c r="AH209" i="3" s="1"/>
  <c r="S209" i="3"/>
  <c r="O209" i="3"/>
  <c r="AN208" i="3"/>
  <c r="AK208" i="3"/>
  <c r="AM208" i="3" s="1"/>
  <c r="AI208" i="3"/>
  <c r="AG208" i="3"/>
  <c r="AE208" i="3"/>
  <c r="AC208" i="3"/>
  <c r="W208" i="3"/>
  <c r="V208" i="3"/>
  <c r="T208" i="3"/>
  <c r="AJ208" i="3" s="1"/>
  <c r="S208" i="3"/>
  <c r="O208" i="3"/>
  <c r="AN207" i="3"/>
  <c r="AK207" i="3"/>
  <c r="AM207" i="3" s="1"/>
  <c r="U207" i="3" s="1"/>
  <c r="AI207" i="3"/>
  <c r="AG207" i="3"/>
  <c r="AE207" i="3"/>
  <c r="AC207" i="3"/>
  <c r="W207" i="3"/>
  <c r="V207" i="3"/>
  <c r="T207" i="3"/>
  <c r="AH207" i="3" s="1"/>
  <c r="S207" i="3"/>
  <c r="O207" i="3"/>
  <c r="AN206" i="3"/>
  <c r="AK206" i="3"/>
  <c r="AM206" i="3" s="1"/>
  <c r="AI206" i="3"/>
  <c r="AG206" i="3"/>
  <c r="AE206" i="3"/>
  <c r="AC206" i="3"/>
  <c r="W206" i="3"/>
  <c r="V206" i="3"/>
  <c r="T206" i="3"/>
  <c r="AJ206" i="3" s="1"/>
  <c r="S206" i="3"/>
  <c r="O206" i="3"/>
  <c r="AN205" i="3"/>
  <c r="AK205" i="3"/>
  <c r="AM205" i="3" s="1"/>
  <c r="U205" i="3" s="1"/>
  <c r="AI205" i="3"/>
  <c r="AG205" i="3"/>
  <c r="AE205" i="3"/>
  <c r="AC205" i="3"/>
  <c r="W205" i="3"/>
  <c r="V205" i="3"/>
  <c r="T205" i="3"/>
  <c r="AH205" i="3" s="1"/>
  <c r="S205" i="3"/>
  <c r="O205" i="3"/>
  <c r="AN204" i="3"/>
  <c r="AK204" i="3"/>
  <c r="AM204" i="3" s="1"/>
  <c r="AI204" i="3"/>
  <c r="AG204" i="3"/>
  <c r="AE204" i="3"/>
  <c r="AC204" i="3"/>
  <c r="W204" i="3"/>
  <c r="V204" i="3"/>
  <c r="T204" i="3"/>
  <c r="AJ204" i="3" s="1"/>
  <c r="S204" i="3"/>
  <c r="O204" i="3"/>
  <c r="AN203" i="3"/>
  <c r="AK203" i="3"/>
  <c r="AM203" i="3" s="1"/>
  <c r="U203" i="3" s="1"/>
  <c r="AI203" i="3"/>
  <c r="AG203" i="3"/>
  <c r="AE203" i="3"/>
  <c r="AC203" i="3"/>
  <c r="W203" i="3"/>
  <c r="V203" i="3"/>
  <c r="T203" i="3"/>
  <c r="AH203" i="3" s="1"/>
  <c r="S203" i="3"/>
  <c r="O203" i="3"/>
  <c r="AN202" i="3"/>
  <c r="AK202" i="3"/>
  <c r="AM202" i="3" s="1"/>
  <c r="AI202" i="3"/>
  <c r="AG202" i="3"/>
  <c r="AE202" i="3"/>
  <c r="AC202" i="3"/>
  <c r="W202" i="3"/>
  <c r="V202" i="3"/>
  <c r="T202" i="3"/>
  <c r="AJ202" i="3" s="1"/>
  <c r="S202" i="3"/>
  <c r="O202" i="3"/>
  <c r="AN201" i="3"/>
  <c r="AK201" i="3"/>
  <c r="AM201" i="3" s="1"/>
  <c r="U201" i="3" s="1"/>
  <c r="AI201" i="3"/>
  <c r="AG201" i="3"/>
  <c r="AE201" i="3"/>
  <c r="AC201" i="3"/>
  <c r="W201" i="3"/>
  <c r="V201" i="3"/>
  <c r="T201" i="3"/>
  <c r="AH201" i="3" s="1"/>
  <c r="S201" i="3"/>
  <c r="O201" i="3"/>
  <c r="AN200" i="3"/>
  <c r="AK200" i="3"/>
  <c r="AM200" i="3" s="1"/>
  <c r="AI200" i="3"/>
  <c r="AG200" i="3"/>
  <c r="AE200" i="3"/>
  <c r="AC200" i="3"/>
  <c r="W200" i="3"/>
  <c r="V200" i="3"/>
  <c r="T200" i="3"/>
  <c r="AJ200" i="3" s="1"/>
  <c r="S200" i="3"/>
  <c r="O200" i="3"/>
  <c r="AN199" i="3"/>
  <c r="AK199" i="3"/>
  <c r="AM199" i="3" s="1"/>
  <c r="U199" i="3" s="1"/>
  <c r="AI199" i="3"/>
  <c r="AG199" i="3"/>
  <c r="AE199" i="3"/>
  <c r="AC199" i="3"/>
  <c r="W199" i="3"/>
  <c r="V199" i="3"/>
  <c r="T199" i="3"/>
  <c r="AH199" i="3" s="1"/>
  <c r="S199" i="3"/>
  <c r="O199" i="3"/>
  <c r="AN198" i="3"/>
  <c r="AK198" i="3"/>
  <c r="AM198" i="3" s="1"/>
  <c r="AI198" i="3"/>
  <c r="AG198" i="3"/>
  <c r="AE198" i="3"/>
  <c r="AC198" i="3"/>
  <c r="W198" i="3"/>
  <c r="V198" i="3"/>
  <c r="T198" i="3"/>
  <c r="AJ198" i="3" s="1"/>
  <c r="S198" i="3"/>
  <c r="O198" i="3"/>
  <c r="AN197" i="3"/>
  <c r="AK197" i="3"/>
  <c r="AM197" i="3" s="1"/>
  <c r="U197" i="3" s="1"/>
  <c r="AI197" i="3"/>
  <c r="AG197" i="3"/>
  <c r="AE197" i="3"/>
  <c r="AC197" i="3"/>
  <c r="W197" i="3"/>
  <c r="V197" i="3"/>
  <c r="T197" i="3"/>
  <c r="AH197" i="3" s="1"/>
  <c r="S197" i="3"/>
  <c r="O197" i="3"/>
  <c r="AN196" i="3"/>
  <c r="AK196" i="3"/>
  <c r="AM196" i="3" s="1"/>
  <c r="AI196" i="3"/>
  <c r="AG196" i="3"/>
  <c r="AE196" i="3"/>
  <c r="AC196" i="3"/>
  <c r="W196" i="3"/>
  <c r="V196" i="3"/>
  <c r="T196" i="3"/>
  <c r="AJ196" i="3" s="1"/>
  <c r="S196" i="3"/>
  <c r="O196" i="3"/>
  <c r="AN195" i="3"/>
  <c r="AK195" i="3"/>
  <c r="AM195" i="3" s="1"/>
  <c r="U195" i="3" s="1"/>
  <c r="AH195" i="3"/>
  <c r="AB195" i="3"/>
  <c r="W195" i="3"/>
  <c r="V195" i="3"/>
  <c r="T195" i="3"/>
  <c r="S195" i="3"/>
  <c r="O195" i="3"/>
  <c r="AN194" i="3"/>
  <c r="AK194" i="3"/>
  <c r="AM194" i="3" s="1"/>
  <c r="U194" i="3" s="1"/>
  <c r="AJ194" i="3"/>
  <c r="AB194" i="3"/>
  <c r="W194" i="3"/>
  <c r="V194" i="3"/>
  <c r="T194" i="3"/>
  <c r="AF194" i="3" s="1"/>
  <c r="S194" i="3"/>
  <c r="O194" i="3"/>
  <c r="AN193" i="3"/>
  <c r="AK193" i="3"/>
  <c r="AM193" i="3" s="1"/>
  <c r="U193" i="3" s="1"/>
  <c r="W193" i="3"/>
  <c r="V193" i="3"/>
  <c r="T193" i="3"/>
  <c r="AH193" i="3" s="1"/>
  <c r="S193" i="3"/>
  <c r="O193" i="3"/>
  <c r="AN192" i="3"/>
  <c r="AK192" i="3"/>
  <c r="AM192" i="3" s="1"/>
  <c r="U192" i="3" s="1"/>
  <c r="W192" i="3"/>
  <c r="V192" i="3"/>
  <c r="AH192" i="3" s="1"/>
  <c r="T192" i="3"/>
  <c r="S192" i="3"/>
  <c r="O192" i="3"/>
  <c r="AN191" i="3"/>
  <c r="AK191" i="3"/>
  <c r="AM191" i="3" s="1"/>
  <c r="U191" i="3" s="1"/>
  <c r="AJ191" i="3"/>
  <c r="AH191" i="3"/>
  <c r="AB191" i="3"/>
  <c r="W191" i="3"/>
  <c r="V191" i="3"/>
  <c r="T191" i="3"/>
  <c r="S191" i="3"/>
  <c r="O191" i="3"/>
  <c r="AN190" i="3"/>
  <c r="AM190" i="3"/>
  <c r="U190" i="3" s="1"/>
  <c r="AK190" i="3"/>
  <c r="AJ190" i="3"/>
  <c r="AB190" i="3"/>
  <c r="W190" i="3"/>
  <c r="V190" i="3"/>
  <c r="T190" i="3"/>
  <c r="S190" i="3"/>
  <c r="O190" i="3"/>
  <c r="AN128" i="5"/>
  <c r="AK128" i="5"/>
  <c r="AM128" i="5" s="1"/>
  <c r="U128" i="5" s="1"/>
  <c r="W128" i="5"/>
  <c r="V128" i="5"/>
  <c r="T128" i="5"/>
  <c r="AF128" i="5" s="1"/>
  <c r="S128" i="5"/>
  <c r="O128" i="5"/>
  <c r="AN127" i="5"/>
  <c r="AK127" i="5"/>
  <c r="AM127" i="5" s="1"/>
  <c r="U127" i="5" s="1"/>
  <c r="AH127" i="5"/>
  <c r="W127" i="5"/>
  <c r="V127" i="5"/>
  <c r="AD127" i="5" s="1"/>
  <c r="T127" i="5"/>
  <c r="AJ127" i="5" s="1"/>
  <c r="S127" i="5"/>
  <c r="O127" i="5"/>
  <c r="AN126" i="5"/>
  <c r="AK126" i="5"/>
  <c r="AM126" i="5" s="1"/>
  <c r="U126" i="5" s="1"/>
  <c r="AF126" i="5"/>
  <c r="W126" i="5"/>
  <c r="V126" i="5"/>
  <c r="T126" i="5"/>
  <c r="S126" i="5"/>
  <c r="O126" i="5"/>
  <c r="AN125" i="5"/>
  <c r="AM125" i="5"/>
  <c r="U125" i="5" s="1"/>
  <c r="AK125" i="5"/>
  <c r="AH125" i="5"/>
  <c r="W125" i="5"/>
  <c r="V125" i="5"/>
  <c r="AD125" i="5" s="1"/>
  <c r="T125" i="5"/>
  <c r="AJ125" i="5" s="1"/>
  <c r="S125" i="5"/>
  <c r="O125" i="5"/>
  <c r="AN124" i="5"/>
  <c r="AK124" i="5"/>
  <c r="AM124" i="5" s="1"/>
  <c r="W124" i="5"/>
  <c r="V124" i="5"/>
  <c r="T124" i="5"/>
  <c r="S124" i="5"/>
  <c r="O124" i="5"/>
  <c r="AN123" i="5"/>
  <c r="AM123" i="5"/>
  <c r="U123" i="5" s="1"/>
  <c r="AK123" i="5"/>
  <c r="AH123" i="5"/>
  <c r="W123" i="5"/>
  <c r="V123" i="5"/>
  <c r="AD123" i="5" s="1"/>
  <c r="T123" i="5"/>
  <c r="AJ123" i="5" s="1"/>
  <c r="S123" i="5"/>
  <c r="O123" i="5"/>
  <c r="AN122" i="5"/>
  <c r="AK122" i="5"/>
  <c r="AM122" i="5" s="1"/>
  <c r="W122" i="5"/>
  <c r="V122" i="5"/>
  <c r="T122" i="5"/>
  <c r="AF122" i="5" s="1"/>
  <c r="S122" i="5"/>
  <c r="O122" i="5"/>
  <c r="AN121" i="5"/>
  <c r="AM121" i="5"/>
  <c r="U121" i="5" s="1"/>
  <c r="AK121" i="5"/>
  <c r="AH121" i="5"/>
  <c r="W121" i="5"/>
  <c r="V121" i="5"/>
  <c r="AD121" i="5" s="1"/>
  <c r="T121" i="5"/>
  <c r="AJ121" i="5" s="1"/>
  <c r="S121" i="5"/>
  <c r="O121" i="5"/>
  <c r="AN120" i="5"/>
  <c r="AK120" i="5"/>
  <c r="AM120" i="5" s="1"/>
  <c r="AF120" i="5"/>
  <c r="W120" i="5"/>
  <c r="V120" i="5"/>
  <c r="T120" i="5"/>
  <c r="S120" i="5"/>
  <c r="O120" i="5"/>
  <c r="AN119" i="5"/>
  <c r="AM119" i="5"/>
  <c r="AK119" i="5"/>
  <c r="AH119" i="5"/>
  <c r="W119" i="5"/>
  <c r="V119" i="5"/>
  <c r="AD119" i="5" s="1"/>
  <c r="T119" i="5"/>
  <c r="AJ119" i="5" s="1"/>
  <c r="S119" i="5"/>
  <c r="O119" i="5"/>
  <c r="AN118" i="5"/>
  <c r="AK118" i="5"/>
  <c r="AM118" i="5" s="1"/>
  <c r="AF118" i="5"/>
  <c r="W118" i="5"/>
  <c r="V118" i="5"/>
  <c r="T118" i="5"/>
  <c r="S118" i="5"/>
  <c r="O118" i="5"/>
  <c r="AN117" i="5"/>
  <c r="AM117" i="5"/>
  <c r="AK117" i="5"/>
  <c r="AH117" i="5"/>
  <c r="W117" i="5"/>
  <c r="V117" i="5"/>
  <c r="AD117" i="5" s="1"/>
  <c r="T117" i="5"/>
  <c r="AJ117" i="5" s="1"/>
  <c r="S117" i="5"/>
  <c r="O117" i="5"/>
  <c r="AN116" i="5"/>
  <c r="AK116" i="5"/>
  <c r="AM116" i="5" s="1"/>
  <c r="W116" i="5"/>
  <c r="V116" i="5"/>
  <c r="T116" i="5"/>
  <c r="S116" i="5"/>
  <c r="O116" i="5"/>
  <c r="AN115" i="5"/>
  <c r="AM115" i="5"/>
  <c r="U115" i="5" s="1"/>
  <c r="AK115" i="5"/>
  <c r="AH115" i="5"/>
  <c r="W115" i="5"/>
  <c r="V115" i="5"/>
  <c r="AD115" i="5" s="1"/>
  <c r="T115" i="5"/>
  <c r="AJ115" i="5" s="1"/>
  <c r="S115" i="5"/>
  <c r="O115" i="5"/>
  <c r="AN114" i="5"/>
  <c r="AK114" i="5"/>
  <c r="AM114" i="5" s="1"/>
  <c r="W114" i="5"/>
  <c r="V114" i="5"/>
  <c r="T114" i="5"/>
  <c r="AF114" i="5" s="1"/>
  <c r="S114" i="5"/>
  <c r="O114" i="5"/>
  <c r="AN113" i="5"/>
  <c r="AM113" i="5"/>
  <c r="U113" i="5" s="1"/>
  <c r="AK113" i="5"/>
  <c r="AH113" i="5"/>
  <c r="W113" i="5"/>
  <c r="V113" i="5"/>
  <c r="AD113" i="5" s="1"/>
  <c r="T113" i="5"/>
  <c r="AJ113" i="5" s="1"/>
  <c r="S113" i="5"/>
  <c r="O113" i="5"/>
  <c r="AN112" i="5"/>
  <c r="AK112" i="5"/>
  <c r="AM112" i="5" s="1"/>
  <c r="AF112" i="5"/>
  <c r="W112" i="5"/>
  <c r="V112" i="5"/>
  <c r="T112" i="5"/>
  <c r="S112" i="5"/>
  <c r="O112" i="5"/>
  <c r="AN111" i="5"/>
  <c r="AK111" i="5"/>
  <c r="AM111" i="5" s="1"/>
  <c r="U111" i="5" s="1"/>
  <c r="AH111" i="5"/>
  <c r="W111" i="5"/>
  <c r="V111" i="5"/>
  <c r="AD111" i="5" s="1"/>
  <c r="T111" i="5"/>
  <c r="AJ111" i="5" s="1"/>
  <c r="S111" i="5"/>
  <c r="O111" i="5"/>
  <c r="AN110" i="5"/>
  <c r="AK110" i="5"/>
  <c r="AM110" i="5" s="1"/>
  <c r="U110" i="5" s="1"/>
  <c r="AF110" i="5"/>
  <c r="W110" i="5"/>
  <c r="V110" i="5"/>
  <c r="T110" i="5"/>
  <c r="S110" i="5"/>
  <c r="O110" i="5"/>
  <c r="AN109" i="5"/>
  <c r="AM109" i="5"/>
  <c r="U109" i="5" s="1"/>
  <c r="AK109" i="5"/>
  <c r="AI109" i="5"/>
  <c r="AE109" i="5"/>
  <c r="AD109" i="5"/>
  <c r="W109" i="5"/>
  <c r="V109" i="5"/>
  <c r="T109" i="5"/>
  <c r="AJ109" i="5" s="1"/>
  <c r="S109" i="5"/>
  <c r="O109" i="5"/>
  <c r="AN108" i="5"/>
  <c r="AK108" i="5"/>
  <c r="AM108" i="5" s="1"/>
  <c r="AJ108" i="5"/>
  <c r="AG108" i="5"/>
  <c r="W108" i="5"/>
  <c r="V108" i="5"/>
  <c r="T108" i="5"/>
  <c r="S108" i="5"/>
  <c r="O108" i="5"/>
  <c r="AN107" i="5"/>
  <c r="AK107" i="5"/>
  <c r="AM107" i="5" s="1"/>
  <c r="U107" i="5" s="1"/>
  <c r="AH107" i="5"/>
  <c r="AE107" i="5"/>
  <c r="AC107" i="5"/>
  <c r="W107" i="5"/>
  <c r="V107" i="5"/>
  <c r="T107" i="5"/>
  <c r="AJ107" i="5" s="1"/>
  <c r="S107" i="5"/>
  <c r="O107" i="5"/>
  <c r="AN106" i="5"/>
  <c r="AK106" i="5"/>
  <c r="AM106" i="5" s="1"/>
  <c r="AJ106" i="5"/>
  <c r="AI106" i="5"/>
  <c r="AF106" i="5"/>
  <c r="AE106" i="5"/>
  <c r="AC106" i="5"/>
  <c r="W106" i="5"/>
  <c r="V106" i="5"/>
  <c r="U106" i="5"/>
  <c r="T106" i="5"/>
  <c r="S106" i="5"/>
  <c r="O106" i="5"/>
  <c r="AN105" i="5"/>
  <c r="U105" i="5" s="1"/>
  <c r="AK105" i="5"/>
  <c r="AM105" i="5" s="1"/>
  <c r="AI105" i="5"/>
  <c r="AD105" i="5"/>
  <c r="AC105" i="5"/>
  <c r="W105" i="5"/>
  <c r="V105" i="5"/>
  <c r="AG105" i="5" s="1"/>
  <c r="T105" i="5"/>
  <c r="AJ105" i="5" s="1"/>
  <c r="S105" i="5"/>
  <c r="O105" i="5"/>
  <c r="AN104" i="5"/>
  <c r="AK104" i="5"/>
  <c r="AM104" i="5" s="1"/>
  <c r="U104" i="5" s="1"/>
  <c r="AG104" i="5"/>
  <c r="AF104" i="5"/>
  <c r="AC104" i="5"/>
  <c r="W104" i="5"/>
  <c r="V104" i="5"/>
  <c r="T104" i="5"/>
  <c r="S104" i="5"/>
  <c r="O104" i="5"/>
  <c r="AN103" i="5"/>
  <c r="AK103" i="5"/>
  <c r="AM103" i="5" s="1"/>
  <c r="U103" i="5" s="1"/>
  <c r="W103" i="5"/>
  <c r="V103" i="5"/>
  <c r="AH103" i="5" s="1"/>
  <c r="T103" i="5"/>
  <c r="S103" i="5"/>
  <c r="O103" i="5"/>
  <c r="AN102" i="5"/>
  <c r="U102" i="5" s="1"/>
  <c r="AK102" i="5"/>
  <c r="AM102" i="5" s="1"/>
  <c r="AJ102" i="5"/>
  <c r="AI102" i="5"/>
  <c r="AF102" i="5"/>
  <c r="AE102" i="5"/>
  <c r="AC102" i="5"/>
  <c r="W102" i="5"/>
  <c r="V102" i="5"/>
  <c r="T102" i="5"/>
  <c r="S102" i="5"/>
  <c r="O102" i="5"/>
  <c r="AN101" i="5"/>
  <c r="AK101" i="5"/>
  <c r="AM101" i="5" s="1"/>
  <c r="U101" i="5" s="1"/>
  <c r="AI101" i="5"/>
  <c r="AH101" i="5"/>
  <c r="AD101" i="5"/>
  <c r="AC101" i="5"/>
  <c r="W101" i="5"/>
  <c r="V101" i="5"/>
  <c r="AG101" i="5" s="1"/>
  <c r="T101" i="5"/>
  <c r="AJ101" i="5" s="1"/>
  <c r="S101" i="5"/>
  <c r="O101" i="5"/>
  <c r="AN100" i="5"/>
  <c r="AK100" i="5"/>
  <c r="AM100" i="5" s="1"/>
  <c r="W100" i="5"/>
  <c r="V100" i="5"/>
  <c r="AG100" i="5" s="1"/>
  <c r="T100" i="5"/>
  <c r="S100" i="5"/>
  <c r="O100" i="5"/>
  <c r="AN99" i="5"/>
  <c r="AK99" i="5"/>
  <c r="AM99" i="5" s="1"/>
  <c r="U99" i="5" s="1"/>
  <c r="W99" i="5"/>
  <c r="V99" i="5"/>
  <c r="T99" i="5"/>
  <c r="S99" i="5"/>
  <c r="O99" i="5"/>
  <c r="AN98" i="5"/>
  <c r="AM98" i="5"/>
  <c r="U98" i="5" s="1"/>
  <c r="AK98" i="5"/>
  <c r="AI98" i="5"/>
  <c r="AH98" i="5"/>
  <c r="AG98" i="5"/>
  <c r="AD98" i="5"/>
  <c r="AC98" i="5"/>
  <c r="W98" i="5"/>
  <c r="V98" i="5"/>
  <c r="AE98" i="5" s="1"/>
  <c r="T98" i="5"/>
  <c r="AJ98" i="5" s="1"/>
  <c r="S98" i="5"/>
  <c r="O98" i="5"/>
  <c r="AN97" i="5"/>
  <c r="AK97" i="5"/>
  <c r="AM97" i="5" s="1"/>
  <c r="AG97" i="5"/>
  <c r="W97" i="5"/>
  <c r="V97" i="5"/>
  <c r="T97" i="5"/>
  <c r="AJ97" i="5" s="1"/>
  <c r="S97" i="5"/>
  <c r="O97" i="5"/>
  <c r="AN96" i="5"/>
  <c r="AK96" i="5"/>
  <c r="AM96" i="5" s="1"/>
  <c r="U96" i="5" s="1"/>
  <c r="AI96" i="5"/>
  <c r="AE96" i="5"/>
  <c r="AD96" i="5"/>
  <c r="W96" i="5"/>
  <c r="V96" i="5"/>
  <c r="T96" i="5"/>
  <c r="S96" i="5"/>
  <c r="O96" i="5"/>
  <c r="AN95" i="5"/>
  <c r="AK95" i="5"/>
  <c r="AM95" i="5" s="1"/>
  <c r="AJ95" i="5"/>
  <c r="AG95" i="5"/>
  <c r="AE95" i="5"/>
  <c r="AC95" i="5"/>
  <c r="W95" i="5"/>
  <c r="V95" i="5"/>
  <c r="U95" i="5"/>
  <c r="T95" i="5"/>
  <c r="S95" i="5"/>
  <c r="O95" i="5"/>
  <c r="AN94" i="5"/>
  <c r="AK94" i="5"/>
  <c r="AM94" i="5" s="1"/>
  <c r="AI94" i="5"/>
  <c r="AH94" i="5"/>
  <c r="AG94" i="5"/>
  <c r="AD94" i="5"/>
  <c r="AC94" i="5"/>
  <c r="W94" i="5"/>
  <c r="V94" i="5"/>
  <c r="AE94" i="5" s="1"/>
  <c r="T94" i="5"/>
  <c r="AJ94" i="5" s="1"/>
  <c r="S94" i="5"/>
  <c r="O94" i="5"/>
  <c r="AN93" i="5"/>
  <c r="AK93" i="5"/>
  <c r="AM93" i="5" s="1"/>
  <c r="U93" i="5" s="1"/>
  <c r="AJ93" i="5"/>
  <c r="AB93" i="5"/>
  <c r="W93" i="5"/>
  <c r="V93" i="5"/>
  <c r="T93" i="5"/>
  <c r="S93" i="5"/>
  <c r="O93" i="5"/>
  <c r="AN92" i="5"/>
  <c r="AK92" i="5"/>
  <c r="AM92" i="5" s="1"/>
  <c r="AE92" i="5"/>
  <c r="AD92" i="5"/>
  <c r="W92" i="5"/>
  <c r="V92" i="5"/>
  <c r="T92" i="5"/>
  <c r="S92" i="5"/>
  <c r="O92" i="5"/>
  <c r="AN91" i="5"/>
  <c r="AK91" i="5"/>
  <c r="AM91" i="5" s="1"/>
  <c r="AG91" i="5"/>
  <c r="AE91" i="5"/>
  <c r="W91" i="5"/>
  <c r="V91" i="5"/>
  <c r="T91" i="5"/>
  <c r="S91" i="5"/>
  <c r="O91" i="5"/>
  <c r="AN90" i="5"/>
  <c r="AK90" i="5"/>
  <c r="AM90" i="5" s="1"/>
  <c r="U90" i="5" s="1"/>
  <c r="AI90" i="5"/>
  <c r="AH90" i="5"/>
  <c r="AG90" i="5"/>
  <c r="AD90" i="5"/>
  <c r="AC90" i="5"/>
  <c r="W90" i="5"/>
  <c r="V90" i="5"/>
  <c r="AE90" i="5" s="1"/>
  <c r="T90" i="5"/>
  <c r="AJ90" i="5" s="1"/>
  <c r="S90" i="5"/>
  <c r="O90" i="5"/>
  <c r="AN89" i="5"/>
  <c r="AK89" i="5"/>
  <c r="AM89" i="5" s="1"/>
  <c r="W89" i="5"/>
  <c r="V89" i="5"/>
  <c r="T89" i="5"/>
  <c r="S89" i="5"/>
  <c r="O89" i="5"/>
  <c r="AN88" i="5"/>
  <c r="AM88" i="5"/>
  <c r="U88" i="5" s="1"/>
  <c r="AK88" i="5"/>
  <c r="AE88" i="5"/>
  <c r="W88" i="5"/>
  <c r="V88" i="5"/>
  <c r="AG88" i="5" s="1"/>
  <c r="T88" i="5"/>
  <c r="S88" i="5"/>
  <c r="O88" i="5"/>
  <c r="AN87" i="5"/>
  <c r="U87" i="5" s="1"/>
  <c r="AK87" i="5"/>
  <c r="AM87" i="5" s="1"/>
  <c r="AI87" i="5"/>
  <c r="W87" i="5"/>
  <c r="V87" i="5"/>
  <c r="T87" i="5"/>
  <c r="AB87" i="5" s="1"/>
  <c r="S87" i="5"/>
  <c r="O87" i="5"/>
  <c r="AN86" i="5"/>
  <c r="AK86" i="5"/>
  <c r="AM86" i="5" s="1"/>
  <c r="U86" i="5" s="1"/>
  <c r="AI86" i="5"/>
  <c r="AH86" i="5"/>
  <c r="AG86" i="5"/>
  <c r="AD86" i="5"/>
  <c r="AC86" i="5"/>
  <c r="W86" i="5"/>
  <c r="V86" i="5"/>
  <c r="AE86" i="5" s="1"/>
  <c r="T86" i="5"/>
  <c r="AJ86" i="5" s="1"/>
  <c r="S86" i="5"/>
  <c r="O86" i="5"/>
  <c r="AN85" i="5"/>
  <c r="AK85" i="5"/>
  <c r="AM85" i="5" s="1"/>
  <c r="AG85" i="5"/>
  <c r="W85" i="5"/>
  <c r="V85" i="5"/>
  <c r="T85" i="5"/>
  <c r="AB85" i="5" s="1"/>
  <c r="S85" i="5"/>
  <c r="O85" i="5"/>
  <c r="AN84" i="5"/>
  <c r="AM84" i="5"/>
  <c r="U84" i="5" s="1"/>
  <c r="AK84" i="5"/>
  <c r="AG84" i="5"/>
  <c r="AE84" i="5"/>
  <c r="W84" i="5"/>
  <c r="V84" i="5"/>
  <c r="T84" i="5"/>
  <c r="S84" i="5"/>
  <c r="O84" i="5"/>
  <c r="AN83" i="5"/>
  <c r="AK83" i="5"/>
  <c r="AM83" i="5" s="1"/>
  <c r="AJ83" i="5"/>
  <c r="AI83" i="5"/>
  <c r="AF83" i="5"/>
  <c r="AE83" i="5"/>
  <c r="AC83" i="5"/>
  <c r="W83" i="5"/>
  <c r="V83" i="5"/>
  <c r="U83" i="5"/>
  <c r="T83" i="5"/>
  <c r="S83" i="5"/>
  <c r="O83" i="5"/>
  <c r="AN82" i="5"/>
  <c r="U82" i="5" s="1"/>
  <c r="AK82" i="5"/>
  <c r="AM82" i="5" s="1"/>
  <c r="AD82" i="5"/>
  <c r="W82" i="5"/>
  <c r="V82" i="5"/>
  <c r="AG82" i="5" s="1"/>
  <c r="T82" i="5"/>
  <c r="S82" i="5"/>
  <c r="O82" i="5"/>
  <c r="AN81" i="5"/>
  <c r="AK81" i="5"/>
  <c r="AM81" i="5" s="1"/>
  <c r="AG81" i="5"/>
  <c r="AF81" i="5"/>
  <c r="AC81" i="5"/>
  <c r="W81" i="5"/>
  <c r="V81" i="5"/>
  <c r="T81" i="5"/>
  <c r="S81" i="5"/>
  <c r="O81" i="5"/>
  <c r="AN80" i="5"/>
  <c r="AK80" i="5"/>
  <c r="AM80" i="5" s="1"/>
  <c r="U80" i="5" s="1"/>
  <c r="AH80" i="5"/>
  <c r="AC80" i="5"/>
  <c r="W80" i="5"/>
  <c r="V80" i="5"/>
  <c r="AE80" i="5" s="1"/>
  <c r="T80" i="5"/>
  <c r="S80" i="5"/>
  <c r="O80" i="5"/>
  <c r="AN79" i="5"/>
  <c r="U79" i="5" s="1"/>
  <c r="AK79" i="5"/>
  <c r="AM79" i="5" s="1"/>
  <c r="AJ79" i="5"/>
  <c r="AI79" i="5"/>
  <c r="AF79" i="5"/>
  <c r="AE79" i="5"/>
  <c r="AC79" i="5"/>
  <c r="W79" i="5"/>
  <c r="V79" i="5"/>
  <c r="T79" i="5"/>
  <c r="S79" i="5"/>
  <c r="O79" i="5"/>
  <c r="AN78" i="5"/>
  <c r="AK78" i="5"/>
  <c r="AM78" i="5" s="1"/>
  <c r="U78" i="5" s="1"/>
  <c r="AI78" i="5"/>
  <c r="AH78" i="5"/>
  <c r="AD78" i="5"/>
  <c r="AC78" i="5"/>
  <c r="W78" i="5"/>
  <c r="V78" i="5"/>
  <c r="AG78" i="5" s="1"/>
  <c r="T78" i="5"/>
  <c r="AJ78" i="5" s="1"/>
  <c r="S78" i="5"/>
  <c r="O78" i="5"/>
  <c r="AN77" i="5"/>
  <c r="AK77" i="5"/>
  <c r="AM77" i="5" s="1"/>
  <c r="AF77" i="5"/>
  <c r="AC77" i="5"/>
  <c r="W77" i="5"/>
  <c r="V77" i="5"/>
  <c r="T77" i="5"/>
  <c r="AG77" i="5" s="1"/>
  <c r="S77" i="5"/>
  <c r="O77" i="5"/>
  <c r="AN76" i="5"/>
  <c r="AK76" i="5"/>
  <c r="AM76" i="5" s="1"/>
  <c r="W76" i="5"/>
  <c r="V76" i="5"/>
  <c r="AH76" i="5" s="1"/>
  <c r="T76" i="5"/>
  <c r="S76" i="5"/>
  <c r="O76" i="5"/>
  <c r="AN75" i="5"/>
  <c r="U75" i="5" s="1"/>
  <c r="AK75" i="5"/>
  <c r="AM75" i="5" s="1"/>
  <c r="AJ75" i="5"/>
  <c r="AI75" i="5"/>
  <c r="AF75" i="5"/>
  <c r="AE75" i="5"/>
  <c r="AC75" i="5"/>
  <c r="W75" i="5"/>
  <c r="V75" i="5"/>
  <c r="T75" i="5"/>
  <c r="S75" i="5"/>
  <c r="O75" i="5"/>
  <c r="AN74" i="5"/>
  <c r="AK74" i="5"/>
  <c r="AM74" i="5" s="1"/>
  <c r="AI74" i="5"/>
  <c r="AH74" i="5"/>
  <c r="AC74" i="5"/>
  <c r="W74" i="5"/>
  <c r="V74" i="5"/>
  <c r="AG74" i="5" s="1"/>
  <c r="T74" i="5"/>
  <c r="AJ74" i="5" s="1"/>
  <c r="S74" i="5"/>
  <c r="O74" i="5"/>
  <c r="AN73" i="5"/>
  <c r="AK73" i="5"/>
  <c r="AM73" i="5" s="1"/>
  <c r="U73" i="5" s="1"/>
  <c r="W73" i="5"/>
  <c r="V73" i="5"/>
  <c r="T73" i="5"/>
  <c r="S73" i="5"/>
  <c r="O73" i="5"/>
  <c r="AN72" i="5"/>
  <c r="AK72" i="5"/>
  <c r="AM72" i="5" s="1"/>
  <c r="U72" i="5" s="1"/>
  <c r="AC72" i="5"/>
  <c r="W72" i="5"/>
  <c r="V72" i="5"/>
  <c r="AE72" i="5" s="1"/>
  <c r="T72" i="5"/>
  <c r="S72" i="5"/>
  <c r="O72" i="5"/>
  <c r="AN71" i="5"/>
  <c r="AK71" i="5"/>
  <c r="AM71" i="5" s="1"/>
  <c r="U71" i="5" s="1"/>
  <c r="AJ71" i="5"/>
  <c r="W71" i="5"/>
  <c r="V71" i="5"/>
  <c r="AF71" i="5" s="1"/>
  <c r="T71" i="5"/>
  <c r="AD71" i="5" s="1"/>
  <c r="S71" i="5"/>
  <c r="O71" i="5"/>
  <c r="AN70" i="5"/>
  <c r="AM70" i="5"/>
  <c r="AK70" i="5"/>
  <c r="AJ70" i="5"/>
  <c r="AC70" i="5"/>
  <c r="W70" i="5"/>
  <c r="V70" i="5"/>
  <c r="U70" i="5"/>
  <c r="T70" i="5"/>
  <c r="AG70" i="5" s="1"/>
  <c r="S70" i="5"/>
  <c r="O70" i="5"/>
  <c r="AN69" i="5"/>
  <c r="AK69" i="5"/>
  <c r="AM69" i="5" s="1"/>
  <c r="AI69" i="5"/>
  <c r="AH69" i="5"/>
  <c r="AB69" i="5"/>
  <c r="W69" i="5"/>
  <c r="V69" i="5"/>
  <c r="AE69" i="5" s="1"/>
  <c r="T69" i="5"/>
  <c r="S69" i="5"/>
  <c r="O69" i="5"/>
  <c r="AN68" i="5"/>
  <c r="AK68" i="5"/>
  <c r="AM68" i="5" s="1"/>
  <c r="U68" i="5" s="1"/>
  <c r="AC68" i="5"/>
  <c r="W68" i="5"/>
  <c r="V68" i="5"/>
  <c r="T68" i="5"/>
  <c r="AG68" i="5" s="1"/>
  <c r="S68" i="5"/>
  <c r="O68" i="5"/>
  <c r="AN67" i="5"/>
  <c r="AM67" i="5"/>
  <c r="AK67" i="5"/>
  <c r="AH67" i="5"/>
  <c r="AF67" i="5"/>
  <c r="W67" i="5"/>
  <c r="V67" i="5"/>
  <c r="T67" i="5"/>
  <c r="AI67" i="5" s="1"/>
  <c r="S67" i="5"/>
  <c r="O67" i="5"/>
  <c r="AN66" i="5"/>
  <c r="AM66" i="5"/>
  <c r="U66" i="5" s="1"/>
  <c r="AK66" i="5"/>
  <c r="AJ66" i="5"/>
  <c r="AG66" i="5"/>
  <c r="AB66" i="5"/>
  <c r="W66" i="5"/>
  <c r="V66" i="5"/>
  <c r="AF66" i="5" s="1"/>
  <c r="T66" i="5"/>
  <c r="S66" i="5"/>
  <c r="O66" i="5"/>
  <c r="AN65" i="5"/>
  <c r="AK65" i="5"/>
  <c r="AM65" i="5" s="1"/>
  <c r="U65" i="5" s="1"/>
  <c r="AJ65" i="5"/>
  <c r="AH65" i="5"/>
  <c r="AE65" i="5"/>
  <c r="AB65" i="5"/>
  <c r="W65" i="5"/>
  <c r="V65" i="5"/>
  <c r="AF65" i="5" s="1"/>
  <c r="T65" i="5"/>
  <c r="S65" i="5"/>
  <c r="O65" i="5"/>
  <c r="AN64" i="5"/>
  <c r="AK64" i="5"/>
  <c r="AM64" i="5" s="1"/>
  <c r="AJ64" i="5"/>
  <c r="AH64" i="5"/>
  <c r="AD64" i="5"/>
  <c r="AC64" i="5"/>
  <c r="W64" i="5"/>
  <c r="V64" i="5"/>
  <c r="AF64" i="5" s="1"/>
  <c r="U64" i="5"/>
  <c r="T64" i="5"/>
  <c r="S64" i="5"/>
  <c r="O64" i="5"/>
  <c r="AN63" i="5"/>
  <c r="AK63" i="5"/>
  <c r="AM63" i="5" s="1"/>
  <c r="AI63" i="5"/>
  <c r="W63" i="5"/>
  <c r="V63" i="5"/>
  <c r="AF63" i="5" s="1"/>
  <c r="T63" i="5"/>
  <c r="AJ63" i="5" s="1"/>
  <c r="S63" i="5"/>
  <c r="O63" i="5"/>
  <c r="AN62" i="5"/>
  <c r="AM62" i="5"/>
  <c r="AK62" i="5"/>
  <c r="AJ62" i="5"/>
  <c r="AC62" i="5"/>
  <c r="W62" i="5"/>
  <c r="V62" i="5"/>
  <c r="U62" i="5"/>
  <c r="T62" i="5"/>
  <c r="AG62" i="5" s="1"/>
  <c r="S62" i="5"/>
  <c r="O62" i="5"/>
  <c r="AN61" i="5"/>
  <c r="AK61" i="5"/>
  <c r="AM61" i="5" s="1"/>
  <c r="AI61" i="5"/>
  <c r="AH61" i="5"/>
  <c r="AB61" i="5"/>
  <c r="W61" i="5"/>
  <c r="V61" i="5"/>
  <c r="AE61" i="5" s="1"/>
  <c r="T61" i="5"/>
  <c r="S61" i="5"/>
  <c r="O61" i="5"/>
  <c r="AN60" i="5"/>
  <c r="AK60" i="5"/>
  <c r="AM60" i="5" s="1"/>
  <c r="U60" i="5" s="1"/>
  <c r="AC60" i="5"/>
  <c r="W60" i="5"/>
  <c r="V60" i="5"/>
  <c r="T60" i="5"/>
  <c r="AG60" i="5" s="1"/>
  <c r="S60" i="5"/>
  <c r="O60" i="5"/>
  <c r="AN59" i="5"/>
  <c r="AM59" i="5"/>
  <c r="AK59" i="5"/>
  <c r="AH59" i="5"/>
  <c r="AF59" i="5"/>
  <c r="W59" i="5"/>
  <c r="V59" i="5"/>
  <c r="T59" i="5"/>
  <c r="AI59" i="5" s="1"/>
  <c r="S59" i="5"/>
  <c r="O59" i="5"/>
  <c r="AN58" i="5"/>
  <c r="AM58" i="5"/>
  <c r="U58" i="5" s="1"/>
  <c r="AK58" i="5"/>
  <c r="AJ58" i="5"/>
  <c r="AG58" i="5"/>
  <c r="AB58" i="5"/>
  <c r="W58" i="5"/>
  <c r="V58" i="5"/>
  <c r="AF58" i="5" s="1"/>
  <c r="T58" i="5"/>
  <c r="S58" i="5"/>
  <c r="O58" i="5"/>
  <c r="AN57" i="5"/>
  <c r="AK57" i="5"/>
  <c r="AM57" i="5" s="1"/>
  <c r="U57" i="5" s="1"/>
  <c r="AJ57" i="5"/>
  <c r="AH57" i="5"/>
  <c r="AE57" i="5"/>
  <c r="AB57" i="5"/>
  <c r="W57" i="5"/>
  <c r="V57" i="5"/>
  <c r="AF57" i="5" s="1"/>
  <c r="T57" i="5"/>
  <c r="S57" i="5"/>
  <c r="O57" i="5"/>
  <c r="AN56" i="5"/>
  <c r="AK56" i="5"/>
  <c r="AM56" i="5" s="1"/>
  <c r="AJ56" i="5"/>
  <c r="AH56" i="5"/>
  <c r="AD56" i="5"/>
  <c r="AC56" i="5"/>
  <c r="W56" i="5"/>
  <c r="V56" i="5"/>
  <c r="AF56" i="5" s="1"/>
  <c r="U56" i="5"/>
  <c r="T56" i="5"/>
  <c r="S56" i="5"/>
  <c r="O56" i="5"/>
  <c r="AN55" i="5"/>
  <c r="AK55" i="5"/>
  <c r="AM55" i="5" s="1"/>
  <c r="AI55" i="5"/>
  <c r="W55" i="5"/>
  <c r="V55" i="5"/>
  <c r="AF55" i="5" s="1"/>
  <c r="T55" i="5"/>
  <c r="AJ55" i="5" s="1"/>
  <c r="S55" i="5"/>
  <c r="O55" i="5"/>
  <c r="AN54" i="5"/>
  <c r="AM54" i="5"/>
  <c r="AK54" i="5"/>
  <c r="AJ54" i="5"/>
  <c r="AC54" i="5"/>
  <c r="W54" i="5"/>
  <c r="V54" i="5"/>
  <c r="U54" i="5"/>
  <c r="T54" i="5"/>
  <c r="AG54" i="5" s="1"/>
  <c r="S54" i="5"/>
  <c r="O54" i="5"/>
  <c r="AN53" i="5"/>
  <c r="AM53" i="5"/>
  <c r="AK53" i="5"/>
  <c r="AI53" i="5"/>
  <c r="AH53" i="5"/>
  <c r="AB53" i="5"/>
  <c r="W53" i="5"/>
  <c r="V53" i="5"/>
  <c r="AE53" i="5" s="1"/>
  <c r="T53" i="5"/>
  <c r="S53" i="5"/>
  <c r="O53" i="5"/>
  <c r="AN52" i="5"/>
  <c r="AK52" i="5"/>
  <c r="AM52" i="5" s="1"/>
  <c r="U52" i="5" s="1"/>
  <c r="AC52" i="5"/>
  <c r="W52" i="5"/>
  <c r="V52" i="5"/>
  <c r="T52" i="5"/>
  <c r="AG52" i="5" s="1"/>
  <c r="S52" i="5"/>
  <c r="O52" i="5"/>
  <c r="AN51" i="5"/>
  <c r="AM51" i="5"/>
  <c r="AK51" i="5"/>
  <c r="AH51" i="5"/>
  <c r="AF51" i="5"/>
  <c r="W51" i="5"/>
  <c r="V51" i="5"/>
  <c r="T51" i="5"/>
  <c r="AI51" i="5" s="1"/>
  <c r="S51" i="5"/>
  <c r="O51" i="5"/>
  <c r="AN50" i="5"/>
  <c r="AM50" i="5"/>
  <c r="AK50" i="5"/>
  <c r="AJ50" i="5"/>
  <c r="AG50" i="5"/>
  <c r="AB50" i="5"/>
  <c r="W50" i="5"/>
  <c r="V50" i="5"/>
  <c r="AF50" i="5" s="1"/>
  <c r="T50" i="5"/>
  <c r="S50" i="5"/>
  <c r="O50" i="5"/>
  <c r="AN49" i="5"/>
  <c r="AM49" i="5"/>
  <c r="AK49" i="5"/>
  <c r="AJ49" i="5"/>
  <c r="AH49" i="5"/>
  <c r="AE49" i="5"/>
  <c r="AB49" i="5"/>
  <c r="W49" i="5"/>
  <c r="V49" i="5"/>
  <c r="AF49" i="5" s="1"/>
  <c r="T49" i="5"/>
  <c r="S49" i="5"/>
  <c r="O49" i="5"/>
  <c r="AN48" i="5"/>
  <c r="AK48" i="5"/>
  <c r="AM48" i="5" s="1"/>
  <c r="AJ48" i="5"/>
  <c r="AH48" i="5"/>
  <c r="AD48" i="5"/>
  <c r="AC48" i="5"/>
  <c r="W48" i="5"/>
  <c r="V48" i="5"/>
  <c r="AF48" i="5" s="1"/>
  <c r="U48" i="5"/>
  <c r="T48" i="5"/>
  <c r="S48" i="5"/>
  <c r="O48" i="5"/>
  <c r="AN47" i="5"/>
  <c r="AM47" i="5"/>
  <c r="AK47" i="5"/>
  <c r="AI47" i="5"/>
  <c r="W47" i="5"/>
  <c r="V47" i="5"/>
  <c r="AF47" i="5" s="1"/>
  <c r="T47" i="5"/>
  <c r="AJ47" i="5" s="1"/>
  <c r="S47" i="5"/>
  <c r="O47" i="5"/>
  <c r="AN46" i="5"/>
  <c r="AM46" i="5"/>
  <c r="AK46" i="5"/>
  <c r="AJ46" i="5"/>
  <c r="AC46" i="5"/>
  <c r="W46" i="5"/>
  <c r="V46" i="5"/>
  <c r="U46" i="5"/>
  <c r="T46" i="5"/>
  <c r="AG46" i="5" s="1"/>
  <c r="S46" i="5"/>
  <c r="O46" i="5"/>
  <c r="AN45" i="5"/>
  <c r="AM45" i="5"/>
  <c r="AK45" i="5"/>
  <c r="AI45" i="5"/>
  <c r="AH45" i="5"/>
  <c r="AB45" i="5"/>
  <c r="W45" i="5"/>
  <c r="V45" i="5"/>
  <c r="AE45" i="5" s="1"/>
  <c r="T45" i="5"/>
  <c r="S45" i="5"/>
  <c r="O45" i="5"/>
  <c r="AN44" i="5"/>
  <c r="AK44" i="5"/>
  <c r="AM44" i="5" s="1"/>
  <c r="U44" i="5" s="1"/>
  <c r="AC44" i="5"/>
  <c r="W44" i="5"/>
  <c r="V44" i="5"/>
  <c r="T44" i="5"/>
  <c r="AG44" i="5" s="1"/>
  <c r="S44" i="5"/>
  <c r="O44" i="5"/>
  <c r="AN43" i="5"/>
  <c r="AM43" i="5"/>
  <c r="AK43" i="5"/>
  <c r="AH43" i="5"/>
  <c r="AF43" i="5"/>
  <c r="W43" i="5"/>
  <c r="V43" i="5"/>
  <c r="T43" i="5"/>
  <c r="AI43" i="5" s="1"/>
  <c r="S43" i="5"/>
  <c r="O43" i="5"/>
  <c r="AN42" i="5"/>
  <c r="AM42" i="5"/>
  <c r="AK42" i="5"/>
  <c r="AJ42" i="5"/>
  <c r="AG42" i="5"/>
  <c r="AB42" i="5"/>
  <c r="W42" i="5"/>
  <c r="V42" i="5"/>
  <c r="AF42" i="5" s="1"/>
  <c r="T42" i="5"/>
  <c r="S42" i="5"/>
  <c r="O42" i="5"/>
  <c r="AN41" i="5"/>
  <c r="AM41" i="5"/>
  <c r="AK41" i="5"/>
  <c r="AJ41" i="5"/>
  <c r="AH41" i="5"/>
  <c r="AE41" i="5"/>
  <c r="AB41" i="5"/>
  <c r="W41" i="5"/>
  <c r="V41" i="5"/>
  <c r="AF41" i="5" s="1"/>
  <c r="T41" i="5"/>
  <c r="S41" i="5"/>
  <c r="O41" i="5"/>
  <c r="AN40" i="5"/>
  <c r="AK40" i="5"/>
  <c r="AM40" i="5" s="1"/>
  <c r="AJ40" i="5"/>
  <c r="AH40" i="5"/>
  <c r="AD40" i="5"/>
  <c r="AC40" i="5"/>
  <c r="W40" i="5"/>
  <c r="V40" i="5"/>
  <c r="AF40" i="5" s="1"/>
  <c r="U40" i="5"/>
  <c r="T40" i="5"/>
  <c r="S40" i="5"/>
  <c r="O40" i="5"/>
  <c r="AN39" i="5"/>
  <c r="AM39" i="5"/>
  <c r="AK39" i="5"/>
  <c r="AI39" i="5"/>
  <c r="W39" i="5"/>
  <c r="V39" i="5"/>
  <c r="AF39" i="5" s="1"/>
  <c r="T39" i="5"/>
  <c r="AJ39" i="5" s="1"/>
  <c r="S39" i="5"/>
  <c r="O39" i="5"/>
  <c r="AN38" i="5"/>
  <c r="AM38" i="5"/>
  <c r="AK38" i="5"/>
  <c r="AJ38" i="5"/>
  <c r="AC38" i="5"/>
  <c r="W38" i="5"/>
  <c r="V38" i="5"/>
  <c r="U38" i="5"/>
  <c r="T38" i="5"/>
  <c r="AG38" i="5" s="1"/>
  <c r="S38" i="5"/>
  <c r="O38" i="5"/>
  <c r="AN37" i="5"/>
  <c r="AM37" i="5"/>
  <c r="AK37" i="5"/>
  <c r="AI37" i="5"/>
  <c r="AH37" i="5"/>
  <c r="AB37" i="5"/>
  <c r="W37" i="5"/>
  <c r="V37" i="5"/>
  <c r="AE37" i="5" s="1"/>
  <c r="T37" i="5"/>
  <c r="S37" i="5"/>
  <c r="O37" i="5"/>
  <c r="AN36" i="5"/>
  <c r="AK36" i="5"/>
  <c r="AM36" i="5" s="1"/>
  <c r="U36" i="5" s="1"/>
  <c r="AC36" i="5"/>
  <c r="W36" i="5"/>
  <c r="V36" i="5"/>
  <c r="T36" i="5"/>
  <c r="AG36" i="5" s="1"/>
  <c r="S36" i="5"/>
  <c r="O36" i="5"/>
  <c r="AN35" i="5"/>
  <c r="AM35" i="5"/>
  <c r="AK35" i="5"/>
  <c r="AH35" i="5"/>
  <c r="AF35" i="5"/>
  <c r="W35" i="5"/>
  <c r="V35" i="5"/>
  <c r="T35" i="5"/>
  <c r="AI35" i="5" s="1"/>
  <c r="S35" i="5"/>
  <c r="O35" i="5"/>
  <c r="AN34" i="5"/>
  <c r="AM34" i="5"/>
  <c r="AK34" i="5"/>
  <c r="AJ34" i="5"/>
  <c r="AG34" i="5"/>
  <c r="AB34" i="5"/>
  <c r="W34" i="5"/>
  <c r="V34" i="5"/>
  <c r="AF34" i="5" s="1"/>
  <c r="T34" i="5"/>
  <c r="S34" i="5"/>
  <c r="O34" i="5"/>
  <c r="AN33" i="5"/>
  <c r="AM33" i="5"/>
  <c r="AK33" i="5"/>
  <c r="AJ33" i="5"/>
  <c r="AH33" i="5"/>
  <c r="AE33" i="5"/>
  <c r="AB33" i="5"/>
  <c r="W33" i="5"/>
  <c r="V33" i="5"/>
  <c r="AF33" i="5" s="1"/>
  <c r="T33" i="5"/>
  <c r="S33" i="5"/>
  <c r="O33" i="5"/>
  <c r="AN32" i="5"/>
  <c r="AK32" i="5"/>
  <c r="AM32" i="5" s="1"/>
  <c r="AJ32" i="5"/>
  <c r="AH32" i="5"/>
  <c r="AD32" i="5"/>
  <c r="AC32" i="5"/>
  <c r="W32" i="5"/>
  <c r="V32" i="5"/>
  <c r="AF32" i="5" s="1"/>
  <c r="U32" i="5"/>
  <c r="T32" i="5"/>
  <c r="S32" i="5"/>
  <c r="O32" i="5"/>
  <c r="AN31" i="5"/>
  <c r="AM31" i="5"/>
  <c r="AK31" i="5"/>
  <c r="AI31" i="5"/>
  <c r="W31" i="5"/>
  <c r="V31" i="5"/>
  <c r="AF31" i="5" s="1"/>
  <c r="T31" i="5"/>
  <c r="AJ31" i="5" s="1"/>
  <c r="S31" i="5"/>
  <c r="O31" i="5"/>
  <c r="AN30" i="5"/>
  <c r="AM30" i="5"/>
  <c r="AK30" i="5"/>
  <c r="AJ30" i="5"/>
  <c r="AC30" i="5"/>
  <c r="W30" i="5"/>
  <c r="V30" i="5"/>
  <c r="U30" i="5"/>
  <c r="T30" i="5"/>
  <c r="AG30" i="5" s="1"/>
  <c r="S30" i="5"/>
  <c r="O30" i="5"/>
  <c r="AN29" i="5"/>
  <c r="AM29" i="5"/>
  <c r="AK29" i="5"/>
  <c r="AI29" i="5"/>
  <c r="AH29" i="5"/>
  <c r="AB29" i="5"/>
  <c r="W29" i="5"/>
  <c r="V29" i="5"/>
  <c r="AE29" i="5" s="1"/>
  <c r="T29" i="5"/>
  <c r="S29" i="5"/>
  <c r="O29" i="5"/>
  <c r="AN28" i="5"/>
  <c r="AK28" i="5"/>
  <c r="AM28" i="5" s="1"/>
  <c r="U28" i="5" s="1"/>
  <c r="AC28" i="5"/>
  <c r="W28" i="5"/>
  <c r="V28" i="5"/>
  <c r="T28" i="5"/>
  <c r="AG28" i="5" s="1"/>
  <c r="S28" i="5"/>
  <c r="O28" i="5"/>
  <c r="AN27" i="5"/>
  <c r="AM27" i="5"/>
  <c r="AK27" i="5"/>
  <c r="AH27" i="5"/>
  <c r="AF27" i="5"/>
  <c r="W27" i="5"/>
  <c r="V27" i="5"/>
  <c r="T27" i="5"/>
  <c r="AI27" i="5" s="1"/>
  <c r="S27" i="5"/>
  <c r="O27" i="5"/>
  <c r="AN26" i="5"/>
  <c r="AK26" i="5"/>
  <c r="AM26" i="5" s="1"/>
  <c r="U26" i="5" s="1"/>
  <c r="AJ26" i="5"/>
  <c r="AG26" i="5"/>
  <c r="AB26" i="5"/>
  <c r="W26" i="5"/>
  <c r="V26" i="5"/>
  <c r="AF26" i="5" s="1"/>
  <c r="T26" i="5"/>
  <c r="S26" i="5"/>
  <c r="O26" i="5"/>
  <c r="AN25" i="5"/>
  <c r="AM25" i="5"/>
  <c r="AK25" i="5"/>
  <c r="AJ25" i="5"/>
  <c r="AH25" i="5"/>
  <c r="AE25" i="5"/>
  <c r="AB25" i="5"/>
  <c r="W25" i="5"/>
  <c r="V25" i="5"/>
  <c r="AF25" i="5" s="1"/>
  <c r="T25" i="5"/>
  <c r="S25" i="5"/>
  <c r="O25" i="5"/>
  <c r="AN24" i="5"/>
  <c r="AK24" i="5"/>
  <c r="AM24" i="5" s="1"/>
  <c r="W24" i="5"/>
  <c r="V24" i="5"/>
  <c r="AE24" i="5" s="1"/>
  <c r="T24" i="5"/>
  <c r="AH24" i="5" s="1"/>
  <c r="S24" i="5"/>
  <c r="O24" i="5"/>
  <c r="AN23" i="5"/>
  <c r="AM23" i="5"/>
  <c r="U23" i="5" s="1"/>
  <c r="AK23" i="5"/>
  <c r="AH23" i="5"/>
  <c r="AC23" i="5"/>
  <c r="W23" i="5"/>
  <c r="V23" i="5"/>
  <c r="T23" i="5"/>
  <c r="AF23" i="5" s="1"/>
  <c r="S23" i="5"/>
  <c r="O23" i="5"/>
  <c r="AN22" i="5"/>
  <c r="AK22" i="5"/>
  <c r="AM22" i="5" s="1"/>
  <c r="W22" i="5"/>
  <c r="V22" i="5"/>
  <c r="T22" i="5"/>
  <c r="S22" i="5"/>
  <c r="O22" i="5"/>
  <c r="AN21" i="5"/>
  <c r="AK21" i="5"/>
  <c r="AM21" i="5" s="1"/>
  <c r="U21" i="5" s="1"/>
  <c r="W21" i="5"/>
  <c r="V21" i="5"/>
  <c r="T21" i="5"/>
  <c r="S21" i="5"/>
  <c r="O21" i="5"/>
  <c r="AN20" i="5"/>
  <c r="AK20" i="5"/>
  <c r="AM20" i="5" s="1"/>
  <c r="U20" i="5" s="1"/>
  <c r="AH20" i="5"/>
  <c r="AF20" i="5"/>
  <c r="AB20" i="5"/>
  <c r="W20" i="5"/>
  <c r="V20" i="5"/>
  <c r="AJ20" i="5" s="1"/>
  <c r="T20" i="5"/>
  <c r="S20" i="5"/>
  <c r="O20" i="5"/>
  <c r="AN19" i="5"/>
  <c r="AK19" i="5"/>
  <c r="AM19" i="5" s="1"/>
  <c r="AF19" i="5"/>
  <c r="W19" i="5"/>
  <c r="V19" i="5"/>
  <c r="AJ19" i="5" s="1"/>
  <c r="T19" i="5"/>
  <c r="S19" i="5"/>
  <c r="O19" i="5"/>
  <c r="AN18" i="5"/>
  <c r="AK18" i="5"/>
  <c r="AM18" i="5" s="1"/>
  <c r="AF18" i="5"/>
  <c r="W18" i="5"/>
  <c r="V18" i="5"/>
  <c r="AJ18" i="5" s="1"/>
  <c r="T18" i="5"/>
  <c r="AH18" i="5" s="1"/>
  <c r="S18" i="5"/>
  <c r="O18" i="5"/>
  <c r="AN17" i="5"/>
  <c r="AK17" i="5"/>
  <c r="AM17" i="5" s="1"/>
  <c r="U17" i="5" s="1"/>
  <c r="W17" i="5"/>
  <c r="V17" i="5"/>
  <c r="AH17" i="5" s="1"/>
  <c r="T17" i="5"/>
  <c r="AF17" i="5" s="1"/>
  <c r="S17" i="5"/>
  <c r="O17" i="5"/>
  <c r="AN16" i="5"/>
  <c r="AM16" i="5"/>
  <c r="AK16" i="5"/>
  <c r="W16" i="5"/>
  <c r="V16" i="5"/>
  <c r="AE16" i="5" s="1"/>
  <c r="T16" i="5"/>
  <c r="AH16" i="5" s="1"/>
  <c r="S16" i="5"/>
  <c r="O16" i="5"/>
  <c r="AN15" i="5"/>
  <c r="AM15" i="5"/>
  <c r="U15" i="5" s="1"/>
  <c r="AK15" i="5"/>
  <c r="AH15" i="5"/>
  <c r="AC15" i="5"/>
  <c r="W15" i="5"/>
  <c r="V15" i="5"/>
  <c r="T15" i="5"/>
  <c r="AF15" i="5" s="1"/>
  <c r="S15" i="5"/>
  <c r="O15" i="5"/>
  <c r="AN14" i="5"/>
  <c r="AK14" i="5"/>
  <c r="AM14" i="5" s="1"/>
  <c r="W14" i="5"/>
  <c r="V14" i="5"/>
  <c r="T14" i="5"/>
  <c r="S14" i="5"/>
  <c r="O14" i="5"/>
  <c r="AN13" i="5"/>
  <c r="AK13" i="5"/>
  <c r="AM13" i="5" s="1"/>
  <c r="U13" i="5" s="1"/>
  <c r="W13" i="5"/>
  <c r="V13" i="5"/>
  <c r="T13" i="5"/>
  <c r="S13" i="5"/>
  <c r="O13" i="5"/>
  <c r="AN12" i="5"/>
  <c r="AK12" i="5"/>
  <c r="AM12" i="5" s="1"/>
  <c r="U12" i="5" s="1"/>
  <c r="AH12" i="5"/>
  <c r="AF12" i="5"/>
  <c r="AB12" i="5"/>
  <c r="W12" i="5"/>
  <c r="V12" i="5"/>
  <c r="AJ12" i="5" s="1"/>
  <c r="T12" i="5"/>
  <c r="S12" i="5"/>
  <c r="O12" i="5"/>
  <c r="AN11" i="5"/>
  <c r="AK11" i="5"/>
  <c r="AM11" i="5" s="1"/>
  <c r="AF11" i="5"/>
  <c r="W11" i="5"/>
  <c r="V11" i="5"/>
  <c r="AJ11" i="5" s="1"/>
  <c r="T11" i="5"/>
  <c r="S11" i="5"/>
  <c r="O11" i="5"/>
  <c r="V10" i="5"/>
  <c r="S10" i="5"/>
  <c r="O10" i="5"/>
  <c r="V9" i="5"/>
  <c r="S9" i="5"/>
  <c r="O9" i="5"/>
  <c r="T9" i="5" s="1"/>
  <c r="AN158" i="5"/>
  <c r="AK158" i="5"/>
  <c r="AM158" i="5" s="1"/>
  <c r="W158" i="5"/>
  <c r="V158" i="5"/>
  <c r="T158" i="5"/>
  <c r="S158" i="5"/>
  <c r="O158" i="5"/>
  <c r="AN157" i="5"/>
  <c r="AM157" i="5"/>
  <c r="AK157" i="5"/>
  <c r="W157" i="5"/>
  <c r="V157" i="5"/>
  <c r="AD157" i="5" s="1"/>
  <c r="T157" i="5"/>
  <c r="S157" i="5"/>
  <c r="O157" i="5"/>
  <c r="AN156" i="5"/>
  <c r="AK156" i="5"/>
  <c r="AM156" i="5" s="1"/>
  <c r="W156" i="5"/>
  <c r="V156" i="5"/>
  <c r="T156" i="5"/>
  <c r="S156" i="5"/>
  <c r="O156" i="5"/>
  <c r="AN155" i="5"/>
  <c r="AM155" i="5"/>
  <c r="U155" i="5" s="1"/>
  <c r="AK155" i="5"/>
  <c r="W155" i="5"/>
  <c r="V155" i="5"/>
  <c r="T155" i="5"/>
  <c r="S155" i="5"/>
  <c r="O155" i="5"/>
  <c r="AN154" i="5"/>
  <c r="AK154" i="5"/>
  <c r="AM154" i="5" s="1"/>
  <c r="U154" i="5" s="1"/>
  <c r="W154" i="5"/>
  <c r="V154" i="5"/>
  <c r="T154" i="5"/>
  <c r="S154" i="5"/>
  <c r="O154" i="5"/>
  <c r="AN153" i="5"/>
  <c r="AK153" i="5"/>
  <c r="AM153" i="5" s="1"/>
  <c r="U153" i="5" s="1"/>
  <c r="W153" i="5"/>
  <c r="V153" i="5"/>
  <c r="AD153" i="5" s="1"/>
  <c r="T153" i="5"/>
  <c r="S153" i="5"/>
  <c r="O153" i="5"/>
  <c r="AN152" i="5"/>
  <c r="AK152" i="5"/>
  <c r="AM152" i="5" s="1"/>
  <c r="W152" i="5"/>
  <c r="V152" i="5"/>
  <c r="T152" i="5"/>
  <c r="S152" i="5"/>
  <c r="O152" i="5"/>
  <c r="AN151" i="5"/>
  <c r="AM151" i="5"/>
  <c r="AK151" i="5"/>
  <c r="W151" i="5"/>
  <c r="V151" i="5"/>
  <c r="AD151" i="5" s="1"/>
  <c r="T151" i="5"/>
  <c r="S151" i="5"/>
  <c r="O151" i="5"/>
  <c r="AN150" i="5"/>
  <c r="AK150" i="5"/>
  <c r="AM150" i="5" s="1"/>
  <c r="W150" i="5"/>
  <c r="V150" i="5"/>
  <c r="T150" i="5"/>
  <c r="S150" i="5"/>
  <c r="O150" i="5"/>
  <c r="AN149" i="5"/>
  <c r="AM149" i="5"/>
  <c r="AK149" i="5"/>
  <c r="W149" i="5"/>
  <c r="V149" i="5"/>
  <c r="AD149" i="5" s="1"/>
  <c r="T149" i="5"/>
  <c r="S149" i="5"/>
  <c r="O149" i="5"/>
  <c r="AN148" i="5"/>
  <c r="AK148" i="5"/>
  <c r="AM148" i="5" s="1"/>
  <c r="W148" i="5"/>
  <c r="V148" i="5"/>
  <c r="T148" i="5"/>
  <c r="S148" i="5"/>
  <c r="O148" i="5"/>
  <c r="AN147" i="5"/>
  <c r="AK147" i="5"/>
  <c r="AM147" i="5" s="1"/>
  <c r="U147" i="5" s="1"/>
  <c r="W147" i="5"/>
  <c r="V147" i="5"/>
  <c r="T147" i="5"/>
  <c r="S147" i="5"/>
  <c r="O147" i="5"/>
  <c r="AN146" i="5"/>
  <c r="AK146" i="5"/>
  <c r="AM146" i="5" s="1"/>
  <c r="U146" i="5" s="1"/>
  <c r="W146" i="5"/>
  <c r="V146" i="5"/>
  <c r="T146" i="5"/>
  <c r="S146" i="5"/>
  <c r="O146" i="5"/>
  <c r="AN145" i="5"/>
  <c r="AK145" i="5"/>
  <c r="AM145" i="5" s="1"/>
  <c r="W145" i="5"/>
  <c r="V145" i="5"/>
  <c r="AD145" i="5" s="1"/>
  <c r="T145" i="5"/>
  <c r="S145" i="5"/>
  <c r="O145" i="5"/>
  <c r="AN144" i="5"/>
  <c r="AK144" i="5"/>
  <c r="AM144" i="5" s="1"/>
  <c r="W144" i="5"/>
  <c r="V144" i="5"/>
  <c r="T144" i="5"/>
  <c r="S144" i="5"/>
  <c r="O144" i="5"/>
  <c r="AN143" i="5"/>
  <c r="AM143" i="5"/>
  <c r="AK143" i="5"/>
  <c r="W143" i="5"/>
  <c r="V143" i="5"/>
  <c r="AD143" i="5" s="1"/>
  <c r="T143" i="5"/>
  <c r="S143" i="5"/>
  <c r="O143" i="5"/>
  <c r="AN142" i="5"/>
  <c r="AK142" i="5"/>
  <c r="AM142" i="5" s="1"/>
  <c r="W142" i="5"/>
  <c r="V142" i="5"/>
  <c r="T142" i="5"/>
  <c r="S142" i="5"/>
  <c r="O142" i="5"/>
  <c r="AN141" i="5"/>
  <c r="AK141" i="5"/>
  <c r="AM141" i="5" s="1"/>
  <c r="W141" i="5"/>
  <c r="V141" i="5"/>
  <c r="AD141" i="5" s="1"/>
  <c r="T141" i="5"/>
  <c r="S141" i="5"/>
  <c r="O141" i="5"/>
  <c r="AN140" i="5"/>
  <c r="AK140" i="5"/>
  <c r="AM140" i="5" s="1"/>
  <c r="W140" i="5"/>
  <c r="V140" i="5"/>
  <c r="T140" i="5"/>
  <c r="S140" i="5"/>
  <c r="O140" i="5"/>
  <c r="AN139" i="5"/>
  <c r="AK139" i="5"/>
  <c r="AM139" i="5" s="1"/>
  <c r="U139" i="5" s="1"/>
  <c r="W139" i="5"/>
  <c r="V139" i="5"/>
  <c r="AD139" i="5" s="1"/>
  <c r="T139" i="5"/>
  <c r="AH139" i="5" s="1"/>
  <c r="S139" i="5"/>
  <c r="O139" i="5"/>
  <c r="AN138" i="5"/>
  <c r="AK138" i="5"/>
  <c r="AM138" i="5" s="1"/>
  <c r="W138" i="5"/>
  <c r="V138" i="5"/>
  <c r="T138" i="5"/>
  <c r="S138" i="5"/>
  <c r="O138" i="5"/>
  <c r="AN137" i="5"/>
  <c r="AM137" i="5"/>
  <c r="AK137" i="5"/>
  <c r="W137" i="5"/>
  <c r="V137" i="5"/>
  <c r="AD137" i="5" s="1"/>
  <c r="T137" i="5"/>
  <c r="AH137" i="5" s="1"/>
  <c r="S137" i="5"/>
  <c r="O137" i="5"/>
  <c r="AN136" i="5"/>
  <c r="AK136" i="5"/>
  <c r="AM136" i="5" s="1"/>
  <c r="W136" i="5"/>
  <c r="V136" i="5"/>
  <c r="T136" i="5"/>
  <c r="S136" i="5"/>
  <c r="O136" i="5"/>
  <c r="AN135" i="5"/>
  <c r="AM135" i="5"/>
  <c r="U135" i="5" s="1"/>
  <c r="AK135" i="5"/>
  <c r="W135" i="5"/>
  <c r="V135" i="5"/>
  <c r="AD135" i="5" s="1"/>
  <c r="T135" i="5"/>
  <c r="AH135" i="5" s="1"/>
  <c r="S135" i="5"/>
  <c r="O135" i="5"/>
  <c r="AN134" i="5"/>
  <c r="AK134" i="5"/>
  <c r="AM134" i="5" s="1"/>
  <c r="W134" i="5"/>
  <c r="V134" i="5"/>
  <c r="T134" i="5"/>
  <c r="AI134" i="5" s="1"/>
  <c r="S134" i="5"/>
  <c r="O134" i="5"/>
  <c r="AN133" i="5"/>
  <c r="AK133" i="5"/>
  <c r="AM133" i="5" s="1"/>
  <c r="U133" i="5" s="1"/>
  <c r="W133" i="5"/>
  <c r="V133" i="5"/>
  <c r="T133" i="5"/>
  <c r="AH133" i="5" s="1"/>
  <c r="S133" i="5"/>
  <c r="O133" i="5"/>
  <c r="AN132" i="5"/>
  <c r="AK132" i="5"/>
  <c r="AM132" i="5" s="1"/>
  <c r="AJ132" i="5"/>
  <c r="AB132" i="5"/>
  <c r="W132" i="5"/>
  <c r="V132" i="5"/>
  <c r="AI132" i="5" s="1"/>
  <c r="T132" i="5"/>
  <c r="AF132" i="5" s="1"/>
  <c r="S132" i="5"/>
  <c r="O132" i="5"/>
  <c r="AN131" i="5"/>
  <c r="AK131" i="5"/>
  <c r="AM131" i="5" s="1"/>
  <c r="W131" i="5"/>
  <c r="V131" i="5"/>
  <c r="AI131" i="5" s="1"/>
  <c r="T131" i="5"/>
  <c r="S131" i="5"/>
  <c r="O131" i="5"/>
  <c r="AN130" i="5"/>
  <c r="AK130" i="5"/>
  <c r="AM130" i="5" s="1"/>
  <c r="U130" i="5" s="1"/>
  <c r="W130" i="5"/>
  <c r="V130" i="5"/>
  <c r="AH130" i="5" s="1"/>
  <c r="T130" i="5"/>
  <c r="AI130" i="5" s="1"/>
  <c r="S130" i="5"/>
  <c r="O130" i="5"/>
  <c r="AN129" i="5"/>
  <c r="AK129" i="5"/>
  <c r="AM129" i="5" s="1"/>
  <c r="W129" i="5"/>
  <c r="V129" i="5"/>
  <c r="AG129" i="5" s="1"/>
  <c r="T129" i="5"/>
  <c r="AC129" i="5" s="1"/>
  <c r="S129" i="5"/>
  <c r="O129" i="5"/>
  <c r="AN188" i="5"/>
  <c r="AK188" i="5"/>
  <c r="AM188" i="5" s="1"/>
  <c r="W188" i="5"/>
  <c r="V188" i="5"/>
  <c r="T188" i="5"/>
  <c r="S188" i="5"/>
  <c r="O188" i="5"/>
  <c r="AN187" i="5"/>
  <c r="AM187" i="5"/>
  <c r="AK187" i="5"/>
  <c r="W187" i="5"/>
  <c r="V187" i="5"/>
  <c r="AD187" i="5" s="1"/>
  <c r="T187" i="5"/>
  <c r="S187" i="5"/>
  <c r="O187" i="5"/>
  <c r="AN186" i="5"/>
  <c r="AK186" i="5"/>
  <c r="AM186" i="5" s="1"/>
  <c r="W186" i="5"/>
  <c r="V186" i="5"/>
  <c r="T186" i="5"/>
  <c r="S186" i="5"/>
  <c r="O186" i="5"/>
  <c r="AN185" i="5"/>
  <c r="AK185" i="5"/>
  <c r="AM185" i="5" s="1"/>
  <c r="U185" i="5" s="1"/>
  <c r="W185" i="5"/>
  <c r="V185" i="5"/>
  <c r="T185" i="5"/>
  <c r="S185" i="5"/>
  <c r="O185" i="5"/>
  <c r="AN184" i="5"/>
  <c r="AK184" i="5"/>
  <c r="AM184" i="5" s="1"/>
  <c r="U184" i="5" s="1"/>
  <c r="W184" i="5"/>
  <c r="V184" i="5"/>
  <c r="AJ184" i="5" s="1"/>
  <c r="T184" i="5"/>
  <c r="S184" i="5"/>
  <c r="O184" i="5"/>
  <c r="AN183" i="5"/>
  <c r="AK183" i="5"/>
  <c r="AM183" i="5" s="1"/>
  <c r="W183" i="5"/>
  <c r="V183" i="5"/>
  <c r="AH183" i="5" s="1"/>
  <c r="T183" i="5"/>
  <c r="S183" i="5"/>
  <c r="O183" i="5"/>
  <c r="AN182" i="5"/>
  <c r="AK182" i="5"/>
  <c r="AM182" i="5" s="1"/>
  <c r="AH182" i="5"/>
  <c r="AB182" i="5"/>
  <c r="W182" i="5"/>
  <c r="V182" i="5"/>
  <c r="AF182" i="5" s="1"/>
  <c r="T182" i="5"/>
  <c r="S182" i="5"/>
  <c r="O182" i="5"/>
  <c r="AN181" i="5"/>
  <c r="AK181" i="5"/>
  <c r="AM181" i="5" s="1"/>
  <c r="U181" i="5" s="1"/>
  <c r="W181" i="5"/>
  <c r="V181" i="5"/>
  <c r="T181" i="5"/>
  <c r="S181" i="5"/>
  <c r="O181" i="5"/>
  <c r="AN180" i="5"/>
  <c r="AK180" i="5"/>
  <c r="AM180" i="5" s="1"/>
  <c r="U180" i="5" s="1"/>
  <c r="W180" i="5"/>
  <c r="V180" i="5"/>
  <c r="AF180" i="5" s="1"/>
  <c r="T180" i="5"/>
  <c r="AJ180" i="5" s="1"/>
  <c r="S180" i="5"/>
  <c r="O180" i="5"/>
  <c r="AN179" i="5"/>
  <c r="AK179" i="5"/>
  <c r="AM179" i="5" s="1"/>
  <c r="U179" i="5" s="1"/>
  <c r="W179" i="5"/>
  <c r="V179" i="5"/>
  <c r="AF179" i="5" s="1"/>
  <c r="T179" i="5"/>
  <c r="S179" i="5"/>
  <c r="O179" i="5"/>
  <c r="AN178" i="5"/>
  <c r="AK178" i="5"/>
  <c r="AM178" i="5" s="1"/>
  <c r="AH178" i="5"/>
  <c r="W178" i="5"/>
  <c r="V178" i="5"/>
  <c r="AF178" i="5" s="1"/>
  <c r="T178" i="5"/>
  <c r="S178" i="5"/>
  <c r="O178" i="5"/>
  <c r="AN177" i="5"/>
  <c r="AK177" i="5"/>
  <c r="AM177" i="5" s="1"/>
  <c r="U177" i="5" s="1"/>
  <c r="W177" i="5"/>
  <c r="V177" i="5"/>
  <c r="T177" i="5"/>
  <c r="S177" i="5"/>
  <c r="O177" i="5"/>
  <c r="AN176" i="5"/>
  <c r="AK176" i="5"/>
  <c r="AM176" i="5" s="1"/>
  <c r="U176" i="5" s="1"/>
  <c r="W176" i="5"/>
  <c r="V176" i="5"/>
  <c r="AF176" i="5" s="1"/>
  <c r="T176" i="5"/>
  <c r="AJ176" i="5" s="1"/>
  <c r="S176" i="5"/>
  <c r="O176" i="5"/>
  <c r="AN175" i="5"/>
  <c r="AK175" i="5"/>
  <c r="AM175" i="5" s="1"/>
  <c r="U175" i="5" s="1"/>
  <c r="W175" i="5"/>
  <c r="V175" i="5"/>
  <c r="AF175" i="5" s="1"/>
  <c r="T175" i="5"/>
  <c r="S175" i="5"/>
  <c r="O175" i="5"/>
  <c r="AN174" i="5"/>
  <c r="AK174" i="5"/>
  <c r="AM174" i="5" s="1"/>
  <c r="AH174" i="5"/>
  <c r="W174" i="5"/>
  <c r="V174" i="5"/>
  <c r="AF174" i="5" s="1"/>
  <c r="T174" i="5"/>
  <c r="S174" i="5"/>
  <c r="O174" i="5"/>
  <c r="AN173" i="5"/>
  <c r="AK173" i="5"/>
  <c r="AM173" i="5" s="1"/>
  <c r="U173" i="5" s="1"/>
  <c r="W173" i="5"/>
  <c r="V173" i="5"/>
  <c r="T173" i="5"/>
  <c r="S173" i="5"/>
  <c r="O173" i="5"/>
  <c r="AN172" i="5"/>
  <c r="AK172" i="5"/>
  <c r="AM172" i="5" s="1"/>
  <c r="U172" i="5" s="1"/>
  <c r="W172" i="5"/>
  <c r="V172" i="5"/>
  <c r="AF172" i="5" s="1"/>
  <c r="T172" i="5"/>
  <c r="AJ172" i="5" s="1"/>
  <c r="S172" i="5"/>
  <c r="O172" i="5"/>
  <c r="AN171" i="5"/>
  <c r="AK171" i="5"/>
  <c r="AM171" i="5" s="1"/>
  <c r="U171" i="5" s="1"/>
  <c r="W171" i="5"/>
  <c r="V171" i="5"/>
  <c r="AF171" i="5" s="1"/>
  <c r="T171" i="5"/>
  <c r="S171" i="5"/>
  <c r="O171" i="5"/>
  <c r="AN170" i="5"/>
  <c r="AK170" i="5"/>
  <c r="AM170" i="5" s="1"/>
  <c r="AH170" i="5"/>
  <c r="W170" i="5"/>
  <c r="V170" i="5"/>
  <c r="AF170" i="5" s="1"/>
  <c r="T170" i="5"/>
  <c r="S170" i="5"/>
  <c r="O170" i="5"/>
  <c r="AN169" i="5"/>
  <c r="AK169" i="5"/>
  <c r="AM169" i="5" s="1"/>
  <c r="U169" i="5" s="1"/>
  <c r="W169" i="5"/>
  <c r="V169" i="5"/>
  <c r="T169" i="5"/>
  <c r="S169" i="5"/>
  <c r="O169" i="5"/>
  <c r="AN168" i="5"/>
  <c r="AK168" i="5"/>
  <c r="AM168" i="5" s="1"/>
  <c r="U168" i="5" s="1"/>
  <c r="W168" i="5"/>
  <c r="V168" i="5"/>
  <c r="AF168" i="5" s="1"/>
  <c r="T168" i="5"/>
  <c r="AJ168" i="5" s="1"/>
  <c r="S168" i="5"/>
  <c r="O168" i="5"/>
  <c r="AN167" i="5"/>
  <c r="AK167" i="5"/>
  <c r="AM167" i="5" s="1"/>
  <c r="U167" i="5" s="1"/>
  <c r="W167" i="5"/>
  <c r="V167" i="5"/>
  <c r="AF167" i="5" s="1"/>
  <c r="T167" i="5"/>
  <c r="S167" i="5"/>
  <c r="O167" i="5"/>
  <c r="AN166" i="5"/>
  <c r="AK166" i="5"/>
  <c r="AM166" i="5" s="1"/>
  <c r="AH166" i="5"/>
  <c r="W166" i="5"/>
  <c r="V166" i="5"/>
  <c r="AF166" i="5" s="1"/>
  <c r="T166" i="5"/>
  <c r="S166" i="5"/>
  <c r="O166" i="5"/>
  <c r="AN165" i="5"/>
  <c r="AK165" i="5"/>
  <c r="AM165" i="5" s="1"/>
  <c r="U165" i="5" s="1"/>
  <c r="W165" i="5"/>
  <c r="V165" i="5"/>
  <c r="T165" i="5"/>
  <c r="AF165" i="5" s="1"/>
  <c r="S165" i="5"/>
  <c r="O165" i="5"/>
  <c r="AN164" i="5"/>
  <c r="AK164" i="5"/>
  <c r="AM164" i="5" s="1"/>
  <c r="U164" i="5" s="1"/>
  <c r="W164" i="5"/>
  <c r="V164" i="5"/>
  <c r="AF164" i="5" s="1"/>
  <c r="T164" i="5"/>
  <c r="AJ164" i="5" s="1"/>
  <c r="S164" i="5"/>
  <c r="O164" i="5"/>
  <c r="AN163" i="5"/>
  <c r="AK163" i="5"/>
  <c r="AM163" i="5" s="1"/>
  <c r="U163" i="5" s="1"/>
  <c r="W163" i="5"/>
  <c r="V163" i="5"/>
  <c r="AF163" i="5" s="1"/>
  <c r="T163" i="5"/>
  <c r="S163" i="5"/>
  <c r="O163" i="5"/>
  <c r="AN162" i="5"/>
  <c r="AK162" i="5"/>
  <c r="AM162" i="5" s="1"/>
  <c r="AH162" i="5"/>
  <c r="W162" i="5"/>
  <c r="V162" i="5"/>
  <c r="AF162" i="5" s="1"/>
  <c r="T162" i="5"/>
  <c r="S162" i="5"/>
  <c r="O162" i="5"/>
  <c r="AN161" i="5"/>
  <c r="AK161" i="5"/>
  <c r="AM161" i="5" s="1"/>
  <c r="U161" i="5" s="1"/>
  <c r="W161" i="5"/>
  <c r="V161" i="5"/>
  <c r="T161" i="5"/>
  <c r="S161" i="5"/>
  <c r="O161" i="5"/>
  <c r="AN160" i="5"/>
  <c r="AK160" i="5"/>
  <c r="AM160" i="5" s="1"/>
  <c r="U160" i="5" s="1"/>
  <c r="W160" i="5"/>
  <c r="V160" i="5"/>
  <c r="AF160" i="5" s="1"/>
  <c r="T160" i="5"/>
  <c r="AJ160" i="5" s="1"/>
  <c r="S160" i="5"/>
  <c r="O160" i="5"/>
  <c r="AN159" i="5"/>
  <c r="AK159" i="5"/>
  <c r="AM159" i="5" s="1"/>
  <c r="U159" i="5" s="1"/>
  <c r="W159" i="5"/>
  <c r="V159" i="5"/>
  <c r="AF159" i="5" s="1"/>
  <c r="T159" i="5"/>
  <c r="S159" i="5"/>
  <c r="O159" i="5"/>
  <c r="AN218" i="5"/>
  <c r="AK218" i="5"/>
  <c r="AM218" i="5" s="1"/>
  <c r="W218" i="5"/>
  <c r="V218" i="5"/>
  <c r="T218" i="5"/>
  <c r="S218" i="5"/>
  <c r="O218" i="5"/>
  <c r="AN217" i="5"/>
  <c r="AK217" i="5"/>
  <c r="AM217" i="5" s="1"/>
  <c r="W217" i="5"/>
  <c r="V217" i="5"/>
  <c r="AD217" i="5" s="1"/>
  <c r="T217" i="5"/>
  <c r="S217" i="5"/>
  <c r="O217" i="5"/>
  <c r="AN216" i="5"/>
  <c r="AK216" i="5"/>
  <c r="AM216" i="5" s="1"/>
  <c r="W216" i="5"/>
  <c r="V216" i="5"/>
  <c r="T216" i="5"/>
  <c r="S216" i="5"/>
  <c r="O216" i="5"/>
  <c r="AN215" i="5"/>
  <c r="AK215" i="5"/>
  <c r="AM215" i="5" s="1"/>
  <c r="W215" i="5"/>
  <c r="V215" i="5"/>
  <c r="T215" i="5"/>
  <c r="S215" i="5"/>
  <c r="O215" i="5"/>
  <c r="AN214" i="5"/>
  <c r="AK214" i="5"/>
  <c r="AM214" i="5" s="1"/>
  <c r="W214" i="5"/>
  <c r="V214" i="5"/>
  <c r="T214" i="5"/>
  <c r="S214" i="5"/>
  <c r="O214" i="5"/>
  <c r="AN213" i="5"/>
  <c r="AK213" i="5"/>
  <c r="AM213" i="5" s="1"/>
  <c r="W213" i="5"/>
  <c r="V213" i="5"/>
  <c r="T213" i="5"/>
  <c r="S213" i="5"/>
  <c r="O213" i="5"/>
  <c r="AN212" i="5"/>
  <c r="AK212" i="5"/>
  <c r="AM212" i="5" s="1"/>
  <c r="W212" i="5"/>
  <c r="V212" i="5"/>
  <c r="T212" i="5"/>
  <c r="S212" i="5"/>
  <c r="O212" i="5"/>
  <c r="AN211" i="5"/>
  <c r="AK211" i="5"/>
  <c r="AM211" i="5" s="1"/>
  <c r="W211" i="5"/>
  <c r="V211" i="5"/>
  <c r="T211" i="5"/>
  <c r="S211" i="5"/>
  <c r="O211" i="5"/>
  <c r="AN210" i="5"/>
  <c r="AK210" i="5"/>
  <c r="AM210" i="5" s="1"/>
  <c r="W210" i="5"/>
  <c r="V210" i="5"/>
  <c r="T210" i="5"/>
  <c r="S210" i="5"/>
  <c r="O210" i="5"/>
  <c r="AN209" i="5"/>
  <c r="AM209" i="5"/>
  <c r="AK209" i="5"/>
  <c r="W209" i="5"/>
  <c r="V209" i="5"/>
  <c r="T209" i="5"/>
  <c r="AJ209" i="5" s="1"/>
  <c r="S209" i="5"/>
  <c r="O209" i="5"/>
  <c r="AN208" i="5"/>
  <c r="AK208" i="5"/>
  <c r="AM208" i="5" s="1"/>
  <c r="W208" i="5"/>
  <c r="V208" i="5"/>
  <c r="T208" i="5"/>
  <c r="S208" i="5"/>
  <c r="O208" i="5"/>
  <c r="AN207" i="5"/>
  <c r="AK207" i="5"/>
  <c r="AM207" i="5" s="1"/>
  <c r="W207" i="5"/>
  <c r="V207" i="5"/>
  <c r="T207" i="5"/>
  <c r="S207" i="5"/>
  <c r="O207" i="5"/>
  <c r="AN206" i="5"/>
  <c r="AK206" i="5"/>
  <c r="AM206" i="5" s="1"/>
  <c r="W206" i="5"/>
  <c r="V206" i="5"/>
  <c r="T206" i="5"/>
  <c r="S206" i="5"/>
  <c r="O206" i="5"/>
  <c r="AN205" i="5"/>
  <c r="AK205" i="5"/>
  <c r="AM205" i="5" s="1"/>
  <c r="W205" i="5"/>
  <c r="V205" i="5"/>
  <c r="T205" i="5"/>
  <c r="S205" i="5"/>
  <c r="O205" i="5"/>
  <c r="AN204" i="5"/>
  <c r="AK204" i="5"/>
  <c r="AM204" i="5" s="1"/>
  <c r="W204" i="5"/>
  <c r="V204" i="5"/>
  <c r="T204" i="5"/>
  <c r="S204" i="5"/>
  <c r="O204" i="5"/>
  <c r="AN203" i="5"/>
  <c r="AK203" i="5"/>
  <c r="AM203" i="5" s="1"/>
  <c r="W203" i="5"/>
  <c r="V203" i="5"/>
  <c r="T203" i="5"/>
  <c r="S203" i="5"/>
  <c r="O203" i="5"/>
  <c r="AN202" i="5"/>
  <c r="AK202" i="5"/>
  <c r="AM202" i="5" s="1"/>
  <c r="W202" i="5"/>
  <c r="V202" i="5"/>
  <c r="T202" i="5"/>
  <c r="S202" i="5"/>
  <c r="O202" i="5"/>
  <c r="AN201" i="5"/>
  <c r="AK201" i="5"/>
  <c r="AM201" i="5" s="1"/>
  <c r="W201" i="5"/>
  <c r="V201" i="5"/>
  <c r="T201" i="5"/>
  <c r="S201" i="5"/>
  <c r="O201" i="5"/>
  <c r="AN200" i="5"/>
  <c r="AK200" i="5"/>
  <c r="AM200" i="5" s="1"/>
  <c r="W200" i="5"/>
  <c r="V200" i="5"/>
  <c r="T200" i="5"/>
  <c r="S200" i="5"/>
  <c r="O200" i="5"/>
  <c r="AN199" i="5"/>
  <c r="AK199" i="5"/>
  <c r="AM199" i="5" s="1"/>
  <c r="U199" i="5" s="1"/>
  <c r="W199" i="5"/>
  <c r="V199" i="5"/>
  <c r="T199" i="5"/>
  <c r="S199" i="5"/>
  <c r="O199" i="5"/>
  <c r="AN198" i="5"/>
  <c r="AK198" i="5"/>
  <c r="AM198" i="5" s="1"/>
  <c r="W198" i="5"/>
  <c r="V198" i="5"/>
  <c r="T198" i="5"/>
  <c r="S198" i="5"/>
  <c r="O198" i="5"/>
  <c r="AN197" i="5"/>
  <c r="AK197" i="5"/>
  <c r="AM197" i="5" s="1"/>
  <c r="AH197" i="5"/>
  <c r="W197" i="5"/>
  <c r="V197" i="5"/>
  <c r="T197" i="5"/>
  <c r="S197" i="5"/>
  <c r="O197" i="5"/>
  <c r="AN196" i="5"/>
  <c r="AK196" i="5"/>
  <c r="AM196" i="5" s="1"/>
  <c r="W196" i="5"/>
  <c r="V196" i="5"/>
  <c r="T196" i="5"/>
  <c r="S196" i="5"/>
  <c r="O196" i="5"/>
  <c r="AN195" i="5"/>
  <c r="AK195" i="5"/>
  <c r="AM195" i="5" s="1"/>
  <c r="AH195" i="5"/>
  <c r="W195" i="5"/>
  <c r="V195" i="5"/>
  <c r="T195" i="5"/>
  <c r="S195" i="5"/>
  <c r="O195" i="5"/>
  <c r="AN194" i="5"/>
  <c r="AK194" i="5"/>
  <c r="AM194" i="5" s="1"/>
  <c r="W194" i="5"/>
  <c r="V194" i="5"/>
  <c r="T194" i="5"/>
  <c r="S194" i="5"/>
  <c r="O194" i="5"/>
  <c r="AN193" i="5"/>
  <c r="AK193" i="5"/>
  <c r="AM193" i="5" s="1"/>
  <c r="U193" i="5" s="1"/>
  <c r="W193" i="5"/>
  <c r="V193" i="5"/>
  <c r="T193" i="5"/>
  <c r="S193" i="5"/>
  <c r="O193" i="5"/>
  <c r="AN192" i="5"/>
  <c r="AK192" i="5"/>
  <c r="AM192" i="5" s="1"/>
  <c r="W192" i="5"/>
  <c r="V192" i="5"/>
  <c r="T192" i="5"/>
  <c r="S192" i="5"/>
  <c r="O192" i="5"/>
  <c r="AN191" i="5"/>
  <c r="AK191" i="5"/>
  <c r="AM191" i="5" s="1"/>
  <c r="W191" i="5"/>
  <c r="V191" i="5"/>
  <c r="T191" i="5"/>
  <c r="S191" i="5"/>
  <c r="O191" i="5"/>
  <c r="AN190" i="5"/>
  <c r="AK190" i="5"/>
  <c r="AM190" i="5" s="1"/>
  <c r="W190" i="5"/>
  <c r="V190" i="5"/>
  <c r="T190" i="5"/>
  <c r="AJ190" i="5" s="1"/>
  <c r="S190" i="5"/>
  <c r="O190" i="5"/>
  <c r="AN189" i="5"/>
  <c r="AK189" i="5"/>
  <c r="AM189" i="5" s="1"/>
  <c r="U189" i="5" s="1"/>
  <c r="W189" i="5"/>
  <c r="V189" i="5"/>
  <c r="T189" i="5"/>
  <c r="AI189" i="5" s="1"/>
  <c r="S189" i="5"/>
  <c r="O189" i="5"/>
  <c r="AN233" i="5"/>
  <c r="AK233" i="5"/>
  <c r="AM233" i="5" s="1"/>
  <c r="W233" i="5"/>
  <c r="V233" i="5"/>
  <c r="AB233" i="5" s="1"/>
  <c r="T233" i="5"/>
  <c r="S233" i="5"/>
  <c r="O233" i="5"/>
  <c r="AN232" i="5"/>
  <c r="AK232" i="5"/>
  <c r="AM232" i="5" s="1"/>
  <c r="W232" i="5"/>
  <c r="V232" i="5"/>
  <c r="AG232" i="5" s="1"/>
  <c r="T232" i="5"/>
  <c r="S232" i="5"/>
  <c r="O232" i="5"/>
  <c r="AN231" i="5"/>
  <c r="AK231" i="5"/>
  <c r="AM231" i="5" s="1"/>
  <c r="W231" i="5"/>
  <c r="V231" i="5"/>
  <c r="T231" i="5"/>
  <c r="S231" i="5"/>
  <c r="O231" i="5"/>
  <c r="AN230" i="5"/>
  <c r="AK230" i="5"/>
  <c r="AM230" i="5" s="1"/>
  <c r="W230" i="5"/>
  <c r="V230" i="5"/>
  <c r="AG230" i="5" s="1"/>
  <c r="T230" i="5"/>
  <c r="S230" i="5"/>
  <c r="O230" i="5"/>
  <c r="AN229" i="5"/>
  <c r="AK229" i="5"/>
  <c r="AM229" i="5" s="1"/>
  <c r="W229" i="5"/>
  <c r="V229" i="5"/>
  <c r="T229" i="5"/>
  <c r="S229" i="5"/>
  <c r="O229" i="5"/>
  <c r="AN228" i="5"/>
  <c r="AK228" i="5"/>
  <c r="AM228" i="5" s="1"/>
  <c r="W228" i="5"/>
  <c r="V228" i="5"/>
  <c r="AG228" i="5" s="1"/>
  <c r="T228" i="5"/>
  <c r="S228" i="5"/>
  <c r="O228" i="5"/>
  <c r="AN227" i="5"/>
  <c r="AK227" i="5"/>
  <c r="AM227" i="5" s="1"/>
  <c r="W227" i="5"/>
  <c r="V227" i="5"/>
  <c r="T227" i="5"/>
  <c r="S227" i="5"/>
  <c r="O227" i="5"/>
  <c r="AN226" i="5"/>
  <c r="AM226" i="5"/>
  <c r="AK226" i="5"/>
  <c r="W226" i="5"/>
  <c r="V226" i="5"/>
  <c r="AG226" i="5" s="1"/>
  <c r="T226" i="5"/>
  <c r="S226" i="5"/>
  <c r="O226" i="5"/>
  <c r="AN225" i="5"/>
  <c r="AK225" i="5"/>
  <c r="AM225" i="5" s="1"/>
  <c r="W225" i="5"/>
  <c r="V225" i="5"/>
  <c r="T225" i="5"/>
  <c r="S225" i="5"/>
  <c r="O225" i="5"/>
  <c r="AN224" i="5"/>
  <c r="AK224" i="5"/>
  <c r="AM224" i="5" s="1"/>
  <c r="W224" i="5"/>
  <c r="V224" i="5"/>
  <c r="AG224" i="5" s="1"/>
  <c r="T224" i="5"/>
  <c r="S224" i="5"/>
  <c r="O224" i="5"/>
  <c r="AN223" i="5"/>
  <c r="AK223" i="5"/>
  <c r="AM223" i="5" s="1"/>
  <c r="W223" i="5"/>
  <c r="V223" i="5"/>
  <c r="T223" i="5"/>
  <c r="S223" i="5"/>
  <c r="O223" i="5"/>
  <c r="AN222" i="5"/>
  <c r="AK222" i="5"/>
  <c r="AM222" i="5" s="1"/>
  <c r="W222" i="5"/>
  <c r="V222" i="5"/>
  <c r="AG222" i="5" s="1"/>
  <c r="T222" i="5"/>
  <c r="S222" i="5"/>
  <c r="O222" i="5"/>
  <c r="AN221" i="5"/>
  <c r="AK221" i="5"/>
  <c r="AM221" i="5" s="1"/>
  <c r="W221" i="5"/>
  <c r="V221" i="5"/>
  <c r="T221" i="5"/>
  <c r="S221" i="5"/>
  <c r="O221" i="5"/>
  <c r="AN220" i="5"/>
  <c r="AK220" i="5"/>
  <c r="AM220" i="5" s="1"/>
  <c r="W220" i="5"/>
  <c r="V220" i="5"/>
  <c r="AG220" i="5" s="1"/>
  <c r="T220" i="5"/>
  <c r="S220" i="5"/>
  <c r="O220" i="5"/>
  <c r="AN219" i="5"/>
  <c r="AK219" i="5"/>
  <c r="AM219" i="5" s="1"/>
  <c r="W219" i="5"/>
  <c r="V219" i="5"/>
  <c r="T219" i="5"/>
  <c r="S219" i="5"/>
  <c r="O219" i="5"/>
  <c r="AN227" i="3"/>
  <c r="AK227" i="3"/>
  <c r="AM227" i="3" s="1"/>
  <c r="W227" i="3"/>
  <c r="V227" i="3"/>
  <c r="T227" i="3"/>
  <c r="S227" i="3"/>
  <c r="O227" i="3"/>
  <c r="AN226" i="3"/>
  <c r="AM226" i="3"/>
  <c r="U226" i="3" s="1"/>
  <c r="AK226" i="3"/>
  <c r="W226" i="3"/>
  <c r="V226" i="3"/>
  <c r="AD226" i="3" s="1"/>
  <c r="T226" i="3"/>
  <c r="S226" i="3"/>
  <c r="O226" i="3"/>
  <c r="AN225" i="3"/>
  <c r="AK225" i="3"/>
  <c r="AM225" i="3" s="1"/>
  <c r="W225" i="3"/>
  <c r="V225" i="3"/>
  <c r="T225" i="3"/>
  <c r="AJ225" i="3" s="1"/>
  <c r="S225" i="3"/>
  <c r="O225" i="3"/>
  <c r="AN224" i="3"/>
  <c r="AK224" i="3"/>
  <c r="AM224" i="3" s="1"/>
  <c r="U224" i="3" s="1"/>
  <c r="W224" i="3"/>
  <c r="V224" i="3"/>
  <c r="AD224" i="3" s="1"/>
  <c r="T224" i="3"/>
  <c r="S224" i="3"/>
  <c r="O224" i="3"/>
  <c r="AN189" i="3"/>
  <c r="AK189" i="3"/>
  <c r="AM189" i="3" s="1"/>
  <c r="W189" i="3"/>
  <c r="V189" i="3"/>
  <c r="T189" i="3"/>
  <c r="AJ189" i="3" s="1"/>
  <c r="S189" i="3"/>
  <c r="O189" i="3"/>
  <c r="AN188" i="3"/>
  <c r="AK188" i="3"/>
  <c r="AM188" i="3" s="1"/>
  <c r="U188" i="3" s="1"/>
  <c r="W188" i="3"/>
  <c r="V188" i="3"/>
  <c r="AD188" i="3" s="1"/>
  <c r="T188" i="3"/>
  <c r="S188" i="3"/>
  <c r="O188" i="3"/>
  <c r="AN187" i="3"/>
  <c r="AK187" i="3"/>
  <c r="AM187" i="3" s="1"/>
  <c r="W187" i="3"/>
  <c r="V187" i="3"/>
  <c r="T187" i="3"/>
  <c r="AJ187" i="3" s="1"/>
  <c r="S187" i="3"/>
  <c r="O187" i="3"/>
  <c r="AN186" i="3"/>
  <c r="AM186" i="3"/>
  <c r="AK186" i="3"/>
  <c r="W186" i="3"/>
  <c r="V186" i="3"/>
  <c r="AD186" i="3" s="1"/>
  <c r="T186" i="3"/>
  <c r="S186" i="3"/>
  <c r="O186" i="3"/>
  <c r="AN185" i="3"/>
  <c r="AK185" i="3"/>
  <c r="AM185" i="3" s="1"/>
  <c r="W185" i="3"/>
  <c r="V185" i="3"/>
  <c r="T185" i="3"/>
  <c r="AJ185" i="3" s="1"/>
  <c r="S185" i="3"/>
  <c r="O185" i="3"/>
  <c r="AN184" i="3"/>
  <c r="AM184" i="3"/>
  <c r="U184" i="3" s="1"/>
  <c r="AK184" i="3"/>
  <c r="W184" i="3"/>
  <c r="V184" i="3"/>
  <c r="AD184" i="3" s="1"/>
  <c r="T184" i="3"/>
  <c r="S184" i="3"/>
  <c r="O184" i="3"/>
  <c r="AN183" i="3"/>
  <c r="AK183" i="3"/>
  <c r="AM183" i="3" s="1"/>
  <c r="W183" i="3"/>
  <c r="V183" i="3"/>
  <c r="T183" i="3"/>
  <c r="S183" i="3"/>
  <c r="O183" i="3"/>
  <c r="AN182" i="3"/>
  <c r="AK182" i="3"/>
  <c r="AM182" i="3" s="1"/>
  <c r="U182" i="3" s="1"/>
  <c r="W182" i="3"/>
  <c r="V182" i="3"/>
  <c r="AD182" i="3" s="1"/>
  <c r="T182" i="3"/>
  <c r="S182" i="3"/>
  <c r="O182" i="3"/>
  <c r="AN181" i="3"/>
  <c r="AK181" i="3"/>
  <c r="AM181" i="3" s="1"/>
  <c r="W181" i="3"/>
  <c r="V181" i="3"/>
  <c r="T181" i="3"/>
  <c r="AJ181" i="3" s="1"/>
  <c r="S181" i="3"/>
  <c r="O181" i="3"/>
  <c r="AN180" i="3"/>
  <c r="AK180" i="3"/>
  <c r="AM180" i="3" s="1"/>
  <c r="U180" i="3" s="1"/>
  <c r="W180" i="3"/>
  <c r="V180" i="3"/>
  <c r="AD180" i="3" s="1"/>
  <c r="T180" i="3"/>
  <c r="S180" i="3"/>
  <c r="O180" i="3"/>
  <c r="AN179" i="3"/>
  <c r="AK179" i="3"/>
  <c r="AM179" i="3" s="1"/>
  <c r="W179" i="3"/>
  <c r="V179" i="3"/>
  <c r="T179" i="3"/>
  <c r="AJ179" i="3" s="1"/>
  <c r="S179" i="3"/>
  <c r="O179" i="3"/>
  <c r="AN242" i="3"/>
  <c r="AK242" i="3"/>
  <c r="AM242" i="3" s="1"/>
  <c r="W242" i="3"/>
  <c r="V242" i="3"/>
  <c r="T242" i="3"/>
  <c r="S242" i="3"/>
  <c r="O242" i="3"/>
  <c r="AN241" i="3"/>
  <c r="AK241" i="3"/>
  <c r="AM241" i="3" s="1"/>
  <c r="W241" i="3"/>
  <c r="V241" i="3"/>
  <c r="T241" i="3"/>
  <c r="AJ241" i="3" s="1"/>
  <c r="S241" i="3"/>
  <c r="O241" i="3"/>
  <c r="AN240" i="3"/>
  <c r="AK240" i="3"/>
  <c r="AM240" i="3" s="1"/>
  <c r="U240" i="3" s="1"/>
  <c r="W240" i="3"/>
  <c r="V240" i="3"/>
  <c r="T240" i="3"/>
  <c r="S240" i="3"/>
  <c r="O240" i="3"/>
  <c r="AN239" i="3"/>
  <c r="AK239" i="3"/>
  <c r="AM239" i="3" s="1"/>
  <c r="W239" i="3"/>
  <c r="V239" i="3"/>
  <c r="T239" i="3"/>
  <c r="AJ239" i="3" s="1"/>
  <c r="S239" i="3"/>
  <c r="O239" i="3"/>
  <c r="AN238" i="3"/>
  <c r="AK238" i="3"/>
  <c r="AM238" i="3" s="1"/>
  <c r="W238" i="3"/>
  <c r="V238" i="3"/>
  <c r="T238" i="3"/>
  <c r="S238" i="3"/>
  <c r="O238" i="3"/>
  <c r="AN237" i="3"/>
  <c r="AK237" i="3"/>
  <c r="AM237" i="3" s="1"/>
  <c r="W237" i="3"/>
  <c r="V237" i="3"/>
  <c r="T237" i="3"/>
  <c r="AJ237" i="3" s="1"/>
  <c r="S237" i="3"/>
  <c r="O237" i="3"/>
  <c r="AN236" i="3"/>
  <c r="AK236" i="3"/>
  <c r="AM236" i="3" s="1"/>
  <c r="U236" i="3" s="1"/>
  <c r="W236" i="3"/>
  <c r="V236" i="3"/>
  <c r="T236" i="3"/>
  <c r="S236" i="3"/>
  <c r="O236" i="3"/>
  <c r="AN235" i="3"/>
  <c r="AK235" i="3"/>
  <c r="AM235" i="3" s="1"/>
  <c r="W235" i="3"/>
  <c r="V235" i="3"/>
  <c r="T235" i="3"/>
  <c r="AJ235" i="3" s="1"/>
  <c r="S235" i="3"/>
  <c r="O235" i="3"/>
  <c r="AN234" i="3"/>
  <c r="AK234" i="3"/>
  <c r="AM234" i="3" s="1"/>
  <c r="W234" i="3"/>
  <c r="V234" i="3"/>
  <c r="T234" i="3"/>
  <c r="S234" i="3"/>
  <c r="O234" i="3"/>
  <c r="AN233" i="3"/>
  <c r="AK233" i="3"/>
  <c r="AM233" i="3" s="1"/>
  <c r="W233" i="3"/>
  <c r="V233" i="3"/>
  <c r="T233" i="3"/>
  <c r="AJ233" i="3" s="1"/>
  <c r="S233" i="3"/>
  <c r="O233" i="3"/>
  <c r="AN232" i="3"/>
  <c r="AK232" i="3"/>
  <c r="AM232" i="3" s="1"/>
  <c r="U232" i="3" s="1"/>
  <c r="W232" i="3"/>
  <c r="V232" i="3"/>
  <c r="T232" i="3"/>
  <c r="S232" i="3"/>
  <c r="O232" i="3"/>
  <c r="AN231" i="3"/>
  <c r="AK231" i="3"/>
  <c r="AM231" i="3" s="1"/>
  <c r="W231" i="3"/>
  <c r="V231" i="3"/>
  <c r="T231" i="3"/>
  <c r="AJ231" i="3" s="1"/>
  <c r="S231" i="3"/>
  <c r="O231" i="3"/>
  <c r="AN230" i="3"/>
  <c r="AK230" i="3"/>
  <c r="AM230" i="3" s="1"/>
  <c r="W230" i="3"/>
  <c r="V230" i="3"/>
  <c r="T230" i="3"/>
  <c r="S230" i="3"/>
  <c r="O230" i="3"/>
  <c r="AN229" i="3"/>
  <c r="AK229" i="3"/>
  <c r="AM229" i="3" s="1"/>
  <c r="W229" i="3"/>
  <c r="V229" i="3"/>
  <c r="T229" i="3"/>
  <c r="AJ229" i="3" s="1"/>
  <c r="S229" i="3"/>
  <c r="O229" i="3"/>
  <c r="AN228" i="3"/>
  <c r="AK228" i="3"/>
  <c r="AM228" i="3" s="1"/>
  <c r="U228" i="3" s="1"/>
  <c r="W228" i="3"/>
  <c r="V228" i="3"/>
  <c r="T228" i="3"/>
  <c r="S228" i="3"/>
  <c r="O228" i="3"/>
  <c r="AN101" i="3"/>
  <c r="AK101" i="3"/>
  <c r="AM101" i="3" s="1"/>
  <c r="W101" i="3"/>
  <c r="V101" i="3"/>
  <c r="T101" i="3"/>
  <c r="AF101" i="3" s="1"/>
  <c r="S101" i="3"/>
  <c r="O101" i="3"/>
  <c r="AN100" i="3"/>
  <c r="AK100" i="3"/>
  <c r="AM100" i="3" s="1"/>
  <c r="W100" i="3"/>
  <c r="V100" i="3"/>
  <c r="AD100" i="3" s="1"/>
  <c r="T100" i="3"/>
  <c r="S100" i="3"/>
  <c r="O100" i="3"/>
  <c r="AN99" i="3"/>
  <c r="AK99" i="3"/>
  <c r="AM99" i="3" s="1"/>
  <c r="W99" i="3"/>
  <c r="V99" i="3"/>
  <c r="AF99" i="3" s="1"/>
  <c r="T99" i="3"/>
  <c r="S99" i="3"/>
  <c r="O99" i="3"/>
  <c r="AN98" i="3"/>
  <c r="AK98" i="3"/>
  <c r="AM98" i="3" s="1"/>
  <c r="U98" i="3" s="1"/>
  <c r="W98" i="3"/>
  <c r="V98" i="3"/>
  <c r="T98" i="3"/>
  <c r="S98" i="3"/>
  <c r="O98" i="3"/>
  <c r="AN97" i="3"/>
  <c r="AK97" i="3"/>
  <c r="AM97" i="3" s="1"/>
  <c r="W97" i="3"/>
  <c r="V97" i="3"/>
  <c r="T97" i="3"/>
  <c r="S97" i="3"/>
  <c r="O97" i="3"/>
  <c r="AN96" i="3"/>
  <c r="AK96" i="3"/>
  <c r="AM96" i="3" s="1"/>
  <c r="W96" i="3"/>
  <c r="V96" i="3"/>
  <c r="T96" i="3"/>
  <c r="S96" i="3"/>
  <c r="O96" i="3"/>
  <c r="AN95" i="3"/>
  <c r="AK95" i="3"/>
  <c r="AM95" i="3" s="1"/>
  <c r="W95" i="3"/>
  <c r="V95" i="3"/>
  <c r="T95" i="3"/>
  <c r="S95" i="3"/>
  <c r="O95" i="3"/>
  <c r="AN94" i="3"/>
  <c r="AK94" i="3"/>
  <c r="AM94" i="3" s="1"/>
  <c r="W94" i="3"/>
  <c r="V94" i="3"/>
  <c r="T94" i="3"/>
  <c r="S94" i="3"/>
  <c r="O94" i="3"/>
  <c r="AN93" i="3"/>
  <c r="AK93" i="3"/>
  <c r="AM93" i="3" s="1"/>
  <c r="W93" i="3"/>
  <c r="V93" i="3"/>
  <c r="AF93" i="3" s="1"/>
  <c r="T93" i="3"/>
  <c r="S93" i="3"/>
  <c r="O93" i="3"/>
  <c r="AN92" i="3"/>
  <c r="AK92" i="3"/>
  <c r="AM92" i="3" s="1"/>
  <c r="AH92" i="3"/>
  <c r="W92" i="3"/>
  <c r="V92" i="3"/>
  <c r="AD92" i="3" s="1"/>
  <c r="T92" i="3"/>
  <c r="S92" i="3"/>
  <c r="O92" i="3"/>
  <c r="AN91" i="3"/>
  <c r="AK91" i="3"/>
  <c r="AM91" i="3" s="1"/>
  <c r="AF91" i="3"/>
  <c r="W91" i="3"/>
  <c r="V91" i="3"/>
  <c r="T91" i="3"/>
  <c r="S91" i="3"/>
  <c r="O91" i="3"/>
  <c r="AN90" i="3"/>
  <c r="AK90" i="3"/>
  <c r="AM90" i="3" s="1"/>
  <c r="AH90" i="3"/>
  <c r="W90" i="3"/>
  <c r="V90" i="3"/>
  <c r="AD90" i="3" s="1"/>
  <c r="T90" i="3"/>
  <c r="AJ90" i="3" s="1"/>
  <c r="S90" i="3"/>
  <c r="O90" i="3"/>
  <c r="AN89" i="3"/>
  <c r="AK89" i="3"/>
  <c r="AM89" i="3" s="1"/>
  <c r="W89" i="3"/>
  <c r="V89" i="3"/>
  <c r="T89" i="3"/>
  <c r="S89" i="3"/>
  <c r="O89" i="3"/>
  <c r="AN88" i="3"/>
  <c r="AK88" i="3"/>
  <c r="AM88" i="3" s="1"/>
  <c r="W88" i="3"/>
  <c r="V88" i="3"/>
  <c r="T88" i="3"/>
  <c r="S88" i="3"/>
  <c r="O88" i="3"/>
  <c r="AN87" i="3"/>
  <c r="AK87" i="3"/>
  <c r="AM87" i="3" s="1"/>
  <c r="W87" i="3"/>
  <c r="V87" i="3"/>
  <c r="T87" i="3"/>
  <c r="S87" i="3"/>
  <c r="O87" i="3"/>
  <c r="AN86" i="3"/>
  <c r="AK86" i="3"/>
  <c r="AM86" i="3" s="1"/>
  <c r="W86" i="3"/>
  <c r="V86" i="3"/>
  <c r="AD86" i="3" s="1"/>
  <c r="T86" i="3"/>
  <c r="AJ86" i="3" s="1"/>
  <c r="S86" i="3"/>
  <c r="O86" i="3"/>
  <c r="AN85" i="3"/>
  <c r="AK85" i="3"/>
  <c r="AM85" i="3" s="1"/>
  <c r="W85" i="3"/>
  <c r="V85" i="3"/>
  <c r="AF85" i="3" s="1"/>
  <c r="T85" i="3"/>
  <c r="S85" i="3"/>
  <c r="O85" i="3"/>
  <c r="AN84" i="3"/>
  <c r="AK84" i="3"/>
  <c r="AM84" i="3" s="1"/>
  <c r="W84" i="3"/>
  <c r="V84" i="3"/>
  <c r="T84" i="3"/>
  <c r="S84" i="3"/>
  <c r="O84" i="3"/>
  <c r="AN83" i="3"/>
  <c r="AK83" i="3"/>
  <c r="AM83" i="3" s="1"/>
  <c r="W83" i="3"/>
  <c r="V83" i="3"/>
  <c r="AF83" i="3" s="1"/>
  <c r="T83" i="3"/>
  <c r="S83" i="3"/>
  <c r="O83" i="3"/>
  <c r="AN82" i="3"/>
  <c r="AK82" i="3"/>
  <c r="AM82" i="3" s="1"/>
  <c r="W82" i="3"/>
  <c r="V82" i="3"/>
  <c r="T82" i="3"/>
  <c r="S82" i="3"/>
  <c r="O82" i="3"/>
  <c r="AN81" i="3"/>
  <c r="AK81" i="3"/>
  <c r="AM81" i="3" s="1"/>
  <c r="W81" i="3"/>
  <c r="V81" i="3"/>
  <c r="T81" i="3"/>
  <c r="S81" i="3"/>
  <c r="O81" i="3"/>
  <c r="AN80" i="3"/>
  <c r="AK80" i="3"/>
  <c r="AM80" i="3" s="1"/>
  <c r="W80" i="3"/>
  <c r="V80" i="3"/>
  <c r="T80" i="3"/>
  <c r="S80" i="3"/>
  <c r="O80" i="3"/>
  <c r="AN79" i="3"/>
  <c r="AK79" i="3"/>
  <c r="AM79" i="3" s="1"/>
  <c r="W79" i="3"/>
  <c r="V79" i="3"/>
  <c r="T79" i="3"/>
  <c r="AF79" i="3" s="1"/>
  <c r="S79" i="3"/>
  <c r="O79" i="3"/>
  <c r="AN78" i="3"/>
  <c r="AK78" i="3"/>
  <c r="AM78" i="3" s="1"/>
  <c r="U78" i="3" s="1"/>
  <c r="W78" i="3"/>
  <c r="V78" i="3"/>
  <c r="T78" i="3"/>
  <c r="S78" i="3"/>
  <c r="O78" i="3"/>
  <c r="AN77" i="3"/>
  <c r="AK77" i="3"/>
  <c r="AM77" i="3" s="1"/>
  <c r="W77" i="3"/>
  <c r="V77" i="3"/>
  <c r="AF77" i="3" s="1"/>
  <c r="T77" i="3"/>
  <c r="S77" i="3"/>
  <c r="O77" i="3"/>
  <c r="AN76" i="3"/>
  <c r="AK76" i="3"/>
  <c r="AM76" i="3" s="1"/>
  <c r="W76" i="3"/>
  <c r="V76" i="3"/>
  <c r="T76" i="3"/>
  <c r="S76" i="3"/>
  <c r="O76" i="3"/>
  <c r="AN75" i="3"/>
  <c r="AK75" i="3"/>
  <c r="AM75" i="3" s="1"/>
  <c r="W75" i="3"/>
  <c r="V75" i="3"/>
  <c r="AB75" i="3" s="1"/>
  <c r="T75" i="3"/>
  <c r="S75" i="3"/>
  <c r="O75" i="3"/>
  <c r="AN74" i="3"/>
  <c r="AK74" i="3"/>
  <c r="AM74" i="3" s="1"/>
  <c r="W74" i="3"/>
  <c r="V74" i="3"/>
  <c r="AH74" i="3" s="1"/>
  <c r="T74" i="3"/>
  <c r="S74" i="3"/>
  <c r="O74" i="3"/>
  <c r="AN73" i="3"/>
  <c r="AK73" i="3"/>
  <c r="AM73" i="3" s="1"/>
  <c r="W73" i="3"/>
  <c r="V73" i="3"/>
  <c r="AF73" i="3" s="1"/>
  <c r="T73" i="3"/>
  <c r="S73" i="3"/>
  <c r="O73" i="3"/>
  <c r="AN72" i="3"/>
  <c r="AK72" i="3"/>
  <c r="AM72" i="3" s="1"/>
  <c r="W72" i="3"/>
  <c r="V72" i="3"/>
  <c r="T72" i="3"/>
  <c r="S72" i="3"/>
  <c r="O72" i="3"/>
  <c r="AN71" i="3"/>
  <c r="AK71" i="3"/>
  <c r="AM71" i="3" s="1"/>
  <c r="W71" i="3"/>
  <c r="V71" i="3"/>
  <c r="T71" i="3"/>
  <c r="S71" i="3"/>
  <c r="O71" i="3"/>
  <c r="AN70" i="3"/>
  <c r="AK70" i="3"/>
  <c r="AM70" i="3" s="1"/>
  <c r="W70" i="3"/>
  <c r="V70" i="3"/>
  <c r="T70" i="3"/>
  <c r="S70" i="3"/>
  <c r="O70" i="3"/>
  <c r="AN69" i="3"/>
  <c r="AK69" i="3"/>
  <c r="AM69" i="3" s="1"/>
  <c r="W69" i="3"/>
  <c r="V69" i="3"/>
  <c r="T69" i="3"/>
  <c r="S69" i="3"/>
  <c r="O69" i="3"/>
  <c r="AN68" i="3"/>
  <c r="AK68" i="3"/>
  <c r="AM68" i="3" s="1"/>
  <c r="AG68" i="3"/>
  <c r="W68" i="3"/>
  <c r="V68" i="3"/>
  <c r="AC68" i="3" s="1"/>
  <c r="T68" i="3"/>
  <c r="S68" i="3"/>
  <c r="O68" i="3"/>
  <c r="AN67" i="3"/>
  <c r="AK67" i="3"/>
  <c r="AM67" i="3" s="1"/>
  <c r="W67" i="3"/>
  <c r="V67" i="3"/>
  <c r="AD67" i="3" s="1"/>
  <c r="T67" i="3"/>
  <c r="S67" i="3"/>
  <c r="O67" i="3"/>
  <c r="AN66" i="3"/>
  <c r="AK66" i="3"/>
  <c r="AM66" i="3" s="1"/>
  <c r="W66" i="3"/>
  <c r="V66" i="3"/>
  <c r="AF66" i="3" s="1"/>
  <c r="T66" i="3"/>
  <c r="S66" i="3"/>
  <c r="O66" i="3"/>
  <c r="AN65" i="3"/>
  <c r="AK65" i="3"/>
  <c r="AM65" i="3" s="1"/>
  <c r="AH65" i="3"/>
  <c r="W65" i="3"/>
  <c r="V65" i="3"/>
  <c r="T65" i="3"/>
  <c r="S65" i="3"/>
  <c r="O65" i="3"/>
  <c r="AN64" i="3"/>
  <c r="AK64" i="3"/>
  <c r="AM64" i="3" s="1"/>
  <c r="AC64" i="3"/>
  <c r="W64" i="3"/>
  <c r="V64" i="3"/>
  <c r="AD64" i="3" s="1"/>
  <c r="T64" i="3"/>
  <c r="S64" i="3"/>
  <c r="O64" i="3"/>
  <c r="AN63" i="3"/>
  <c r="AK63" i="3"/>
  <c r="AM63" i="3" s="1"/>
  <c r="W63" i="3"/>
  <c r="V63" i="3"/>
  <c r="AE63" i="3" s="1"/>
  <c r="T63" i="3"/>
  <c r="S63" i="3"/>
  <c r="O63" i="3"/>
  <c r="AN62" i="3"/>
  <c r="AK62" i="3"/>
  <c r="AM62" i="3" s="1"/>
  <c r="W62" i="3"/>
  <c r="V62" i="3"/>
  <c r="AC62" i="3" s="1"/>
  <c r="T62" i="3"/>
  <c r="S62" i="3"/>
  <c r="O62" i="3"/>
  <c r="AN61" i="3"/>
  <c r="AK61" i="3"/>
  <c r="AM61" i="3" s="1"/>
  <c r="W61" i="3"/>
  <c r="V61" i="3"/>
  <c r="T61" i="3"/>
  <c r="S61" i="3"/>
  <c r="O61" i="3"/>
  <c r="AN60" i="3"/>
  <c r="AK60" i="3"/>
  <c r="AM60" i="3" s="1"/>
  <c r="W60" i="3"/>
  <c r="V60" i="3"/>
  <c r="AG60" i="3" s="1"/>
  <c r="T60" i="3"/>
  <c r="S60" i="3"/>
  <c r="O60" i="3"/>
  <c r="AN59" i="3"/>
  <c r="AK59" i="3"/>
  <c r="AM59" i="3" s="1"/>
  <c r="W59" i="3"/>
  <c r="V59" i="3"/>
  <c r="AD59" i="3" s="1"/>
  <c r="T59" i="3"/>
  <c r="S59" i="3"/>
  <c r="O59" i="3"/>
  <c r="AN58" i="3"/>
  <c r="AK58" i="3"/>
  <c r="AM58" i="3" s="1"/>
  <c r="W58" i="3"/>
  <c r="V58" i="3"/>
  <c r="T58" i="3"/>
  <c r="S58" i="3"/>
  <c r="O58" i="3"/>
  <c r="AN57" i="3"/>
  <c r="AK57" i="3"/>
  <c r="AM57" i="3" s="1"/>
  <c r="U57" i="3" s="1"/>
  <c r="W57" i="3"/>
  <c r="V57" i="3"/>
  <c r="T57" i="3"/>
  <c r="S57" i="3"/>
  <c r="O57" i="3"/>
  <c r="AN56" i="3"/>
  <c r="AK56" i="3"/>
  <c r="AM56" i="3" s="1"/>
  <c r="W56" i="3"/>
  <c r="V56" i="3"/>
  <c r="AH56" i="3" s="1"/>
  <c r="T56" i="3"/>
  <c r="S56" i="3"/>
  <c r="O56" i="3"/>
  <c r="AN55" i="3"/>
  <c r="AK55" i="3"/>
  <c r="AM55" i="3" s="1"/>
  <c r="W55" i="3"/>
  <c r="V55" i="3"/>
  <c r="AE55" i="3" s="1"/>
  <c r="T55" i="3"/>
  <c r="S55" i="3"/>
  <c r="O55" i="3"/>
  <c r="AN54" i="3"/>
  <c r="AK54" i="3"/>
  <c r="AM54" i="3" s="1"/>
  <c r="U54" i="3" s="1"/>
  <c r="W54" i="3"/>
  <c r="V54" i="3"/>
  <c r="T54" i="3"/>
  <c r="S54" i="3"/>
  <c r="O54" i="3"/>
  <c r="AN53" i="3"/>
  <c r="AK53" i="3"/>
  <c r="AM53" i="3" s="1"/>
  <c r="W53" i="3"/>
  <c r="V53" i="3"/>
  <c r="T53" i="3"/>
  <c r="S53" i="3"/>
  <c r="O53" i="3"/>
  <c r="AN52" i="3"/>
  <c r="AK52" i="3"/>
  <c r="AM52" i="3" s="1"/>
  <c r="W52" i="3"/>
  <c r="V52" i="3"/>
  <c r="T52" i="3"/>
  <c r="S52" i="3"/>
  <c r="O52" i="3"/>
  <c r="AN51" i="3"/>
  <c r="AK51" i="3"/>
  <c r="AM51" i="3" s="1"/>
  <c r="W51" i="3"/>
  <c r="V51" i="3"/>
  <c r="AD51" i="3" s="1"/>
  <c r="T51" i="3"/>
  <c r="S51" i="3"/>
  <c r="O51" i="3"/>
  <c r="AN50" i="3"/>
  <c r="AK50" i="3"/>
  <c r="AM50" i="3" s="1"/>
  <c r="U50" i="3" s="1"/>
  <c r="W50" i="3"/>
  <c r="V50" i="3"/>
  <c r="T50" i="3"/>
  <c r="S50" i="3"/>
  <c r="O50" i="3"/>
  <c r="AN49" i="3"/>
  <c r="AK49" i="3"/>
  <c r="AM49" i="3" s="1"/>
  <c r="AF49" i="3"/>
  <c r="AC49" i="3"/>
  <c r="W49" i="3"/>
  <c r="V49" i="3"/>
  <c r="AJ49" i="3" s="1"/>
  <c r="T49" i="3"/>
  <c r="S49" i="3"/>
  <c r="O49" i="3"/>
  <c r="AN48" i="3"/>
  <c r="AM48" i="3"/>
  <c r="AK48" i="3"/>
  <c r="W48" i="3"/>
  <c r="V48" i="3"/>
  <c r="T48" i="3"/>
  <c r="AD48" i="3" s="1"/>
  <c r="S48" i="3"/>
  <c r="O48" i="3"/>
  <c r="AN47" i="3"/>
  <c r="AM47" i="3"/>
  <c r="U47" i="3" s="1"/>
  <c r="AK47" i="3"/>
  <c r="W47" i="3"/>
  <c r="V47" i="3"/>
  <c r="AB47" i="3" s="1"/>
  <c r="T47" i="3"/>
  <c r="S47" i="3"/>
  <c r="O47" i="3"/>
  <c r="AN46" i="3"/>
  <c r="AM46" i="3"/>
  <c r="U46" i="3" s="1"/>
  <c r="AK46" i="3"/>
  <c r="W46" i="3"/>
  <c r="V46" i="3"/>
  <c r="AE46" i="3" s="1"/>
  <c r="T46" i="3"/>
  <c r="S46" i="3"/>
  <c r="O46" i="3"/>
  <c r="AN45" i="3"/>
  <c r="AK45" i="3"/>
  <c r="AM45" i="3" s="1"/>
  <c r="U45" i="3" s="1"/>
  <c r="W45" i="3"/>
  <c r="V45" i="3"/>
  <c r="AF45" i="3" s="1"/>
  <c r="T45" i="3"/>
  <c r="S45" i="3"/>
  <c r="O45" i="3"/>
  <c r="AN44" i="3"/>
  <c r="AK44" i="3"/>
  <c r="AM44" i="3" s="1"/>
  <c r="W44" i="3"/>
  <c r="V44" i="3"/>
  <c r="T44" i="3"/>
  <c r="S44" i="3"/>
  <c r="O44" i="3"/>
  <c r="AN43" i="3"/>
  <c r="AK43" i="3"/>
  <c r="AM43" i="3" s="1"/>
  <c r="W43" i="3"/>
  <c r="V43" i="3"/>
  <c r="AG43" i="3" s="1"/>
  <c r="T43" i="3"/>
  <c r="S43" i="3"/>
  <c r="O43" i="3"/>
  <c r="AN42" i="3"/>
  <c r="AK42" i="3"/>
  <c r="AM42" i="3" s="1"/>
  <c r="W42" i="3"/>
  <c r="V42" i="3"/>
  <c r="AF42" i="3" s="1"/>
  <c r="T42" i="3"/>
  <c r="S42" i="3"/>
  <c r="O42" i="3"/>
  <c r="AN41" i="3"/>
  <c r="AK41" i="3"/>
  <c r="AM41" i="3" s="1"/>
  <c r="U41" i="3" s="1"/>
  <c r="W41" i="3"/>
  <c r="V41" i="3"/>
  <c r="AH41" i="3" s="1"/>
  <c r="T41" i="3"/>
  <c r="S41" i="3"/>
  <c r="O41" i="3"/>
  <c r="AN40" i="3"/>
  <c r="AK40" i="3"/>
  <c r="AM40" i="3" s="1"/>
  <c r="W40" i="3"/>
  <c r="V40" i="3"/>
  <c r="AD40" i="3" s="1"/>
  <c r="T40" i="3"/>
  <c r="S40" i="3"/>
  <c r="O40" i="3"/>
  <c r="AN39" i="3"/>
  <c r="AK39" i="3"/>
  <c r="AM39" i="3" s="1"/>
  <c r="U39" i="3" s="1"/>
  <c r="W39" i="3"/>
  <c r="V39" i="3"/>
  <c r="AH39" i="3" s="1"/>
  <c r="T39" i="3"/>
  <c r="S39" i="3"/>
  <c r="O39" i="3"/>
  <c r="AN38" i="3"/>
  <c r="AK38" i="3"/>
  <c r="AM38" i="3" s="1"/>
  <c r="W38" i="3"/>
  <c r="V38" i="3"/>
  <c r="T38" i="3"/>
  <c r="S38" i="3"/>
  <c r="O38" i="3"/>
  <c r="AN37" i="3"/>
  <c r="AK37" i="3"/>
  <c r="AM37" i="3" s="1"/>
  <c r="W37" i="3"/>
  <c r="V37" i="3"/>
  <c r="T37" i="3"/>
  <c r="S37" i="3"/>
  <c r="O37" i="3"/>
  <c r="AN36" i="3"/>
  <c r="AK36" i="3"/>
  <c r="AM36" i="3" s="1"/>
  <c r="W36" i="3"/>
  <c r="V36" i="3"/>
  <c r="AJ36" i="3" s="1"/>
  <c r="T36" i="3"/>
  <c r="S36" i="3"/>
  <c r="O36" i="3"/>
  <c r="AN35" i="3"/>
  <c r="AK35" i="3"/>
  <c r="AM35" i="3" s="1"/>
  <c r="U35" i="3" s="1"/>
  <c r="AH35" i="3"/>
  <c r="W35" i="3"/>
  <c r="V35" i="3"/>
  <c r="T35" i="3"/>
  <c r="AJ35" i="3" s="1"/>
  <c r="S35" i="3"/>
  <c r="O35" i="3"/>
  <c r="AN34" i="3"/>
  <c r="AK34" i="3"/>
  <c r="AM34" i="3" s="1"/>
  <c r="U34" i="3" s="1"/>
  <c r="W34" i="3"/>
  <c r="V34" i="3"/>
  <c r="AJ34" i="3" s="1"/>
  <c r="T34" i="3"/>
  <c r="S34" i="3"/>
  <c r="O34" i="3"/>
  <c r="AN33" i="3"/>
  <c r="AK33" i="3"/>
  <c r="AM33" i="3" s="1"/>
  <c r="W33" i="3"/>
  <c r="V33" i="3"/>
  <c r="T33" i="3"/>
  <c r="S33" i="3"/>
  <c r="O33" i="3"/>
  <c r="AN32" i="3"/>
  <c r="AK32" i="3"/>
  <c r="AM32" i="3" s="1"/>
  <c r="W32" i="3"/>
  <c r="V32" i="3"/>
  <c r="AJ32" i="3" s="1"/>
  <c r="T32" i="3"/>
  <c r="S32" i="3"/>
  <c r="O32" i="3"/>
  <c r="AN31" i="3"/>
  <c r="AK31" i="3"/>
  <c r="AM31" i="3" s="1"/>
  <c r="W31" i="3"/>
  <c r="V31" i="3"/>
  <c r="AH31" i="3" s="1"/>
  <c r="T31" i="3"/>
  <c r="S31" i="3"/>
  <c r="O31" i="3"/>
  <c r="AN30" i="3"/>
  <c r="AK30" i="3"/>
  <c r="AM30" i="3" s="1"/>
  <c r="U30" i="3" s="1"/>
  <c r="W30" i="3"/>
  <c r="V30" i="3"/>
  <c r="T30" i="3"/>
  <c r="S30" i="3"/>
  <c r="O30" i="3"/>
  <c r="AN29" i="3"/>
  <c r="AK29" i="3"/>
  <c r="AM29" i="3" s="1"/>
  <c r="W29" i="3"/>
  <c r="V29" i="3"/>
  <c r="T29" i="3"/>
  <c r="S29" i="3"/>
  <c r="O29" i="3"/>
  <c r="AN28" i="3"/>
  <c r="AK28" i="3"/>
  <c r="AM28" i="3" s="1"/>
  <c r="W28" i="3"/>
  <c r="V28" i="3"/>
  <c r="AJ28" i="3" s="1"/>
  <c r="T28" i="3"/>
  <c r="S28" i="3"/>
  <c r="O28" i="3"/>
  <c r="AN27" i="3"/>
  <c r="AK27" i="3"/>
  <c r="AM27" i="3" s="1"/>
  <c r="AH27" i="3"/>
  <c r="W27" i="3"/>
  <c r="V27" i="3"/>
  <c r="T27" i="3"/>
  <c r="S27" i="3"/>
  <c r="O27" i="3"/>
  <c r="AN26" i="3"/>
  <c r="AK26" i="3"/>
  <c r="AM26" i="3" s="1"/>
  <c r="W26" i="3"/>
  <c r="V26" i="3"/>
  <c r="AF26" i="3" s="1"/>
  <c r="T26" i="3"/>
  <c r="S26" i="3"/>
  <c r="O26" i="3"/>
  <c r="AN25" i="3"/>
  <c r="AK25" i="3"/>
  <c r="AM25" i="3" s="1"/>
  <c r="W25" i="3"/>
  <c r="V25" i="3"/>
  <c r="T25" i="3"/>
  <c r="S25" i="3"/>
  <c r="O25" i="3"/>
  <c r="AN24" i="3"/>
  <c r="AK24" i="3"/>
  <c r="AM24" i="3" s="1"/>
  <c r="W24" i="3"/>
  <c r="V24" i="3"/>
  <c r="AJ24" i="3" s="1"/>
  <c r="T24" i="3"/>
  <c r="S24" i="3"/>
  <c r="O24" i="3"/>
  <c r="AN23" i="3"/>
  <c r="AK23" i="3"/>
  <c r="AM23" i="3" s="1"/>
  <c r="W23" i="3"/>
  <c r="V23" i="3"/>
  <c r="AH23" i="3" s="1"/>
  <c r="T23" i="3"/>
  <c r="S23" i="3"/>
  <c r="O23" i="3"/>
  <c r="AN22" i="3"/>
  <c r="AK22" i="3"/>
  <c r="AM22" i="3" s="1"/>
  <c r="W22" i="3"/>
  <c r="V22" i="3"/>
  <c r="AF22" i="3" s="1"/>
  <c r="T22" i="3"/>
  <c r="S22" i="3"/>
  <c r="O22" i="3"/>
  <c r="AN21" i="3"/>
  <c r="AM21" i="3"/>
  <c r="U21" i="3" s="1"/>
  <c r="AK21" i="3"/>
  <c r="W21" i="3"/>
  <c r="V21" i="3"/>
  <c r="T21" i="3"/>
  <c r="AF21" i="3" s="1"/>
  <c r="S21" i="3"/>
  <c r="O21" i="3"/>
  <c r="AN20" i="3"/>
  <c r="AM20" i="3"/>
  <c r="U20" i="3" s="1"/>
  <c r="AK20" i="3"/>
  <c r="W20" i="3"/>
  <c r="V20" i="3"/>
  <c r="AJ20" i="3" s="1"/>
  <c r="T20" i="3"/>
  <c r="S20" i="3"/>
  <c r="O20" i="3"/>
  <c r="AN19" i="3"/>
  <c r="AM19" i="3"/>
  <c r="U19" i="3" s="1"/>
  <c r="AK19" i="3"/>
  <c r="W19" i="3"/>
  <c r="V19" i="3"/>
  <c r="AH19" i="3" s="1"/>
  <c r="T19" i="3"/>
  <c r="S19" i="3"/>
  <c r="O19" i="3"/>
  <c r="AN18" i="3"/>
  <c r="AK18" i="3"/>
  <c r="AM18" i="3" s="1"/>
  <c r="U18" i="3" s="1"/>
  <c r="W18" i="3"/>
  <c r="V18" i="3"/>
  <c r="AF18" i="3" s="1"/>
  <c r="T18" i="3"/>
  <c r="S18" i="3"/>
  <c r="O18" i="3"/>
  <c r="AN17" i="3"/>
  <c r="AK17" i="3"/>
  <c r="AM17" i="3" s="1"/>
  <c r="W17" i="3"/>
  <c r="V17" i="3"/>
  <c r="T17" i="3"/>
  <c r="S17" i="3"/>
  <c r="O17" i="3"/>
  <c r="AN16" i="3"/>
  <c r="AK16" i="3"/>
  <c r="AM16" i="3" s="1"/>
  <c r="W16" i="3"/>
  <c r="V16" i="3"/>
  <c r="AJ16" i="3" s="1"/>
  <c r="T16" i="3"/>
  <c r="S16" i="3"/>
  <c r="O16" i="3"/>
  <c r="AN15" i="3"/>
  <c r="AK15" i="3"/>
  <c r="AM15" i="3" s="1"/>
  <c r="W15" i="3"/>
  <c r="V15" i="3"/>
  <c r="T15" i="3"/>
  <c r="S15" i="3"/>
  <c r="O15" i="3"/>
  <c r="AN14" i="3"/>
  <c r="AK14" i="3"/>
  <c r="AM14" i="3" s="1"/>
  <c r="W14" i="3"/>
  <c r="V14" i="3"/>
  <c r="T14" i="3"/>
  <c r="S14" i="3"/>
  <c r="O14" i="3"/>
  <c r="AN13" i="3"/>
  <c r="AK13" i="3"/>
  <c r="AM13" i="3" s="1"/>
  <c r="W13" i="3"/>
  <c r="V13" i="3"/>
  <c r="AE13" i="3" s="1"/>
  <c r="T13" i="3"/>
  <c r="S13" i="3"/>
  <c r="O13" i="3"/>
  <c r="AN12" i="3"/>
  <c r="AK12" i="3"/>
  <c r="AM12" i="3" s="1"/>
  <c r="AC12" i="3"/>
  <c r="W12" i="3"/>
  <c r="V12" i="3"/>
  <c r="AH12" i="3" s="1"/>
  <c r="T12" i="3"/>
  <c r="S12" i="3"/>
  <c r="O12" i="3"/>
  <c r="AN11" i="3"/>
  <c r="AK11" i="3"/>
  <c r="AM11" i="3" s="1"/>
  <c r="W11" i="3"/>
  <c r="V11" i="3"/>
  <c r="AF11" i="3" s="1"/>
  <c r="T11" i="3"/>
  <c r="S11" i="3"/>
  <c r="O11" i="3"/>
  <c r="V10" i="3"/>
  <c r="S10" i="3"/>
  <c r="O10" i="3"/>
  <c r="AN131" i="3"/>
  <c r="AK131" i="3"/>
  <c r="AM131" i="3" s="1"/>
  <c r="W131" i="3"/>
  <c r="V131" i="3"/>
  <c r="T131" i="3"/>
  <c r="S131" i="3"/>
  <c r="O131" i="3"/>
  <c r="AN130" i="3"/>
  <c r="AK130" i="3"/>
  <c r="AM130" i="3" s="1"/>
  <c r="W130" i="3"/>
  <c r="V130" i="3"/>
  <c r="AH130" i="3" s="1"/>
  <c r="T130" i="3"/>
  <c r="S130" i="3"/>
  <c r="O130" i="3"/>
  <c r="AN129" i="3"/>
  <c r="AK129" i="3"/>
  <c r="AM129" i="3" s="1"/>
  <c r="W129" i="3"/>
  <c r="V129" i="3"/>
  <c r="T129" i="3"/>
  <c r="S129" i="3"/>
  <c r="O129" i="3"/>
  <c r="AN128" i="3"/>
  <c r="AK128" i="3"/>
  <c r="AM128" i="3" s="1"/>
  <c r="W128" i="3"/>
  <c r="V128" i="3"/>
  <c r="AD128" i="3" s="1"/>
  <c r="T128" i="3"/>
  <c r="S128" i="3"/>
  <c r="O128" i="3"/>
  <c r="AN127" i="3"/>
  <c r="AK127" i="3"/>
  <c r="AM127" i="3" s="1"/>
  <c r="W127" i="3"/>
  <c r="V127" i="3"/>
  <c r="AB127" i="3" s="1"/>
  <c r="T127" i="3"/>
  <c r="S127" i="3"/>
  <c r="O127" i="3"/>
  <c r="AN126" i="3"/>
  <c r="AK126" i="3"/>
  <c r="AM126" i="3" s="1"/>
  <c r="W126" i="3"/>
  <c r="V126" i="3"/>
  <c r="T126" i="3"/>
  <c r="S126" i="3"/>
  <c r="O126" i="3"/>
  <c r="AN125" i="3"/>
  <c r="AK125" i="3"/>
  <c r="AM125" i="3" s="1"/>
  <c r="W125" i="3"/>
  <c r="V125" i="3"/>
  <c r="T125" i="3"/>
  <c r="S125" i="3"/>
  <c r="O125" i="3"/>
  <c r="AN124" i="3"/>
  <c r="AK124" i="3"/>
  <c r="AM124" i="3" s="1"/>
  <c r="W124" i="3"/>
  <c r="V124" i="3"/>
  <c r="T124" i="3"/>
  <c r="S124" i="3"/>
  <c r="O124" i="3"/>
  <c r="AN123" i="3"/>
  <c r="AK123" i="3"/>
  <c r="AM123" i="3" s="1"/>
  <c r="U123" i="3" s="1"/>
  <c r="W123" i="3"/>
  <c r="V123" i="3"/>
  <c r="T123" i="3"/>
  <c r="S123" i="3"/>
  <c r="O123" i="3"/>
  <c r="AN122" i="3"/>
  <c r="AK122" i="3"/>
  <c r="AM122" i="3" s="1"/>
  <c r="W122" i="3"/>
  <c r="V122" i="3"/>
  <c r="AH122" i="3" s="1"/>
  <c r="T122" i="3"/>
  <c r="S122" i="3"/>
  <c r="O122" i="3"/>
  <c r="AN121" i="3"/>
  <c r="AK121" i="3"/>
  <c r="AM121" i="3" s="1"/>
  <c r="W121" i="3"/>
  <c r="V121" i="3"/>
  <c r="T121" i="3"/>
  <c r="S121" i="3"/>
  <c r="O121" i="3"/>
  <c r="AN120" i="3"/>
  <c r="AK120" i="3"/>
  <c r="AM120" i="3" s="1"/>
  <c r="W120" i="3"/>
  <c r="V120" i="3"/>
  <c r="AD120" i="3" s="1"/>
  <c r="T120" i="3"/>
  <c r="S120" i="3"/>
  <c r="O120" i="3"/>
  <c r="AN119" i="3"/>
  <c r="AM119" i="3"/>
  <c r="AK119" i="3"/>
  <c r="AB119" i="3"/>
  <c r="W119" i="3"/>
  <c r="V119" i="3"/>
  <c r="T119" i="3"/>
  <c r="S119" i="3"/>
  <c r="O119" i="3"/>
  <c r="AN118" i="3"/>
  <c r="AK118" i="3"/>
  <c r="AM118" i="3" s="1"/>
  <c r="W118" i="3"/>
  <c r="V118" i="3"/>
  <c r="T118" i="3"/>
  <c r="S118" i="3"/>
  <c r="O118" i="3"/>
  <c r="AN117" i="3"/>
  <c r="AK117" i="3"/>
  <c r="AM117" i="3" s="1"/>
  <c r="U117" i="3" s="1"/>
  <c r="W117" i="3"/>
  <c r="V117" i="3"/>
  <c r="T117" i="3"/>
  <c r="S117" i="3"/>
  <c r="O117" i="3"/>
  <c r="AN116" i="3"/>
  <c r="AK116" i="3"/>
  <c r="AM116" i="3" s="1"/>
  <c r="W116" i="3"/>
  <c r="V116" i="3"/>
  <c r="T116" i="3"/>
  <c r="AH116" i="3" s="1"/>
  <c r="S116" i="3"/>
  <c r="O116" i="3"/>
  <c r="AN115" i="3"/>
  <c r="AK115" i="3"/>
  <c r="AM115" i="3" s="1"/>
  <c r="U115" i="3" s="1"/>
  <c r="W115" i="3"/>
  <c r="V115" i="3"/>
  <c r="T115" i="3"/>
  <c r="AB115" i="3" s="1"/>
  <c r="S115" i="3"/>
  <c r="O115" i="3"/>
  <c r="AN114" i="3"/>
  <c r="AK114" i="3"/>
  <c r="AM114" i="3" s="1"/>
  <c r="U114" i="3" s="1"/>
  <c r="W114" i="3"/>
  <c r="V114" i="3"/>
  <c r="AH114" i="3" s="1"/>
  <c r="T114" i="3"/>
  <c r="S114" i="3"/>
  <c r="O114" i="3"/>
  <c r="AN113" i="3"/>
  <c r="AK113" i="3"/>
  <c r="AM113" i="3" s="1"/>
  <c r="W113" i="3"/>
  <c r="V113" i="3"/>
  <c r="T113" i="3"/>
  <c r="S113" i="3"/>
  <c r="O113" i="3"/>
  <c r="AN112" i="3"/>
  <c r="AK112" i="3"/>
  <c r="AM112" i="3" s="1"/>
  <c r="W112" i="3"/>
  <c r="V112" i="3"/>
  <c r="AD112" i="3" s="1"/>
  <c r="T112" i="3"/>
  <c r="S112" i="3"/>
  <c r="O112" i="3"/>
  <c r="AN111" i="3"/>
  <c r="AM111" i="3"/>
  <c r="AK111" i="3"/>
  <c r="AB111" i="3"/>
  <c r="W111" i="3"/>
  <c r="V111" i="3"/>
  <c r="T111" i="3"/>
  <c r="S111" i="3"/>
  <c r="O111" i="3"/>
  <c r="AN110" i="3"/>
  <c r="AK110" i="3"/>
  <c r="AM110" i="3" s="1"/>
  <c r="W110" i="3"/>
  <c r="V110" i="3"/>
  <c r="T110" i="3"/>
  <c r="S110" i="3"/>
  <c r="O110" i="3"/>
  <c r="AN109" i="3"/>
  <c r="AK109" i="3"/>
  <c r="AM109" i="3" s="1"/>
  <c r="U109" i="3" s="1"/>
  <c r="W109" i="3"/>
  <c r="V109" i="3"/>
  <c r="T109" i="3"/>
  <c r="S109" i="3"/>
  <c r="O109" i="3"/>
  <c r="AN108" i="3"/>
  <c r="AK108" i="3"/>
  <c r="AM108" i="3" s="1"/>
  <c r="W108" i="3"/>
  <c r="V108" i="3"/>
  <c r="T108" i="3"/>
  <c r="S108" i="3"/>
  <c r="O108" i="3"/>
  <c r="AN107" i="3"/>
  <c r="AK107" i="3"/>
  <c r="AM107" i="3" s="1"/>
  <c r="U107" i="3" s="1"/>
  <c r="W107" i="3"/>
  <c r="V107" i="3"/>
  <c r="T107" i="3"/>
  <c r="AJ107" i="3" s="1"/>
  <c r="S107" i="3"/>
  <c r="O107" i="3"/>
  <c r="AN106" i="3"/>
  <c r="AK106" i="3"/>
  <c r="AM106" i="3" s="1"/>
  <c r="U106" i="3" s="1"/>
  <c r="W106" i="3"/>
  <c r="V106" i="3"/>
  <c r="AH106" i="3" s="1"/>
  <c r="T106" i="3"/>
  <c r="S106" i="3"/>
  <c r="O106" i="3"/>
  <c r="AN105" i="3"/>
  <c r="AK105" i="3"/>
  <c r="AM105" i="3" s="1"/>
  <c r="W105" i="3"/>
  <c r="V105" i="3"/>
  <c r="T105" i="3"/>
  <c r="S105" i="3"/>
  <c r="O105" i="3"/>
  <c r="AN104" i="3"/>
  <c r="AK104" i="3"/>
  <c r="AM104" i="3" s="1"/>
  <c r="W104" i="3"/>
  <c r="V104" i="3"/>
  <c r="AD104" i="3" s="1"/>
  <c r="T104" i="3"/>
  <c r="S104" i="3"/>
  <c r="O104" i="3"/>
  <c r="AN103" i="3"/>
  <c r="AK103" i="3"/>
  <c r="AM103" i="3" s="1"/>
  <c r="W103" i="3"/>
  <c r="V103" i="3"/>
  <c r="AB103" i="3" s="1"/>
  <c r="T103" i="3"/>
  <c r="S103" i="3"/>
  <c r="O103" i="3"/>
  <c r="AN102" i="3"/>
  <c r="AK102" i="3"/>
  <c r="AM102" i="3" s="1"/>
  <c r="W102" i="3"/>
  <c r="V102" i="3"/>
  <c r="T102" i="3"/>
  <c r="S102" i="3"/>
  <c r="O102" i="3"/>
  <c r="AN9" i="3"/>
  <c r="AK9" i="3"/>
  <c r="AM9" i="3" s="1"/>
  <c r="W9" i="3"/>
  <c r="V9" i="3"/>
  <c r="T9" i="3"/>
  <c r="S9" i="3"/>
  <c r="O9" i="3"/>
  <c r="AN162" i="3"/>
  <c r="AK162" i="3"/>
  <c r="AM162" i="3" s="1"/>
  <c r="W162" i="3"/>
  <c r="V162" i="3"/>
  <c r="T162" i="3"/>
  <c r="S162" i="3"/>
  <c r="O162" i="3"/>
  <c r="AN161" i="3"/>
  <c r="AK161" i="3"/>
  <c r="AM161" i="3" s="1"/>
  <c r="W161" i="3"/>
  <c r="V161" i="3"/>
  <c r="AD161" i="3" s="1"/>
  <c r="T161" i="3"/>
  <c r="S161" i="3"/>
  <c r="O161" i="3"/>
  <c r="AN160" i="3"/>
  <c r="AK160" i="3"/>
  <c r="AM160" i="3" s="1"/>
  <c r="W160" i="3"/>
  <c r="V160" i="3"/>
  <c r="T160" i="3"/>
  <c r="S160" i="3"/>
  <c r="O160" i="3"/>
  <c r="AN159" i="3"/>
  <c r="AK159" i="3"/>
  <c r="AM159" i="3" s="1"/>
  <c r="W159" i="3"/>
  <c r="V159" i="3"/>
  <c r="T159" i="3"/>
  <c r="S159" i="3"/>
  <c r="O159" i="3"/>
  <c r="AN158" i="3"/>
  <c r="AK158" i="3"/>
  <c r="AM158" i="3" s="1"/>
  <c r="W158" i="3"/>
  <c r="V158" i="3"/>
  <c r="T158" i="3"/>
  <c r="S158" i="3"/>
  <c r="O158" i="3"/>
  <c r="AN157" i="3"/>
  <c r="AK157" i="3"/>
  <c r="AM157" i="3" s="1"/>
  <c r="W157" i="3"/>
  <c r="V157" i="3"/>
  <c r="AD157" i="3" s="1"/>
  <c r="T157" i="3"/>
  <c r="S157" i="3"/>
  <c r="O157" i="3"/>
  <c r="AN156" i="3"/>
  <c r="AK156" i="3"/>
  <c r="AM156" i="3" s="1"/>
  <c r="W156" i="3"/>
  <c r="V156" i="3"/>
  <c r="T156" i="3"/>
  <c r="S156" i="3"/>
  <c r="O156" i="3"/>
  <c r="AN155" i="3"/>
  <c r="AK155" i="3"/>
  <c r="AM155" i="3" s="1"/>
  <c r="W155" i="3"/>
  <c r="V155" i="3"/>
  <c r="AD155" i="3" s="1"/>
  <c r="T155" i="3"/>
  <c r="S155" i="3"/>
  <c r="O155" i="3"/>
  <c r="AN154" i="3"/>
  <c r="AK154" i="3"/>
  <c r="AM154" i="3" s="1"/>
  <c r="W154" i="3"/>
  <c r="V154" i="3"/>
  <c r="T154" i="3"/>
  <c r="S154" i="3"/>
  <c r="O154" i="3"/>
  <c r="AN153" i="3"/>
  <c r="AK153" i="3"/>
  <c r="AM153" i="3" s="1"/>
  <c r="W153" i="3"/>
  <c r="V153" i="3"/>
  <c r="AD153" i="3" s="1"/>
  <c r="T153" i="3"/>
  <c r="S153" i="3"/>
  <c r="O153" i="3"/>
  <c r="AN152" i="3"/>
  <c r="AK152" i="3"/>
  <c r="AM152" i="3" s="1"/>
  <c r="W152" i="3"/>
  <c r="V152" i="3"/>
  <c r="T152" i="3"/>
  <c r="S152" i="3"/>
  <c r="O152" i="3"/>
  <c r="AN151" i="3"/>
  <c r="AK151" i="3"/>
  <c r="AM151" i="3" s="1"/>
  <c r="W151" i="3"/>
  <c r="V151" i="3"/>
  <c r="AD151" i="3" s="1"/>
  <c r="T151" i="3"/>
  <c r="S151" i="3"/>
  <c r="O151" i="3"/>
  <c r="AN150" i="3"/>
  <c r="AK150" i="3"/>
  <c r="AM150" i="3" s="1"/>
  <c r="W150" i="3"/>
  <c r="V150" i="3"/>
  <c r="T150" i="3"/>
  <c r="S150" i="3"/>
  <c r="O150" i="3"/>
  <c r="AN149" i="3"/>
  <c r="AK149" i="3"/>
  <c r="AM149" i="3" s="1"/>
  <c r="W149" i="3"/>
  <c r="V149" i="3"/>
  <c r="AD149" i="3" s="1"/>
  <c r="T149" i="3"/>
  <c r="S149" i="3"/>
  <c r="O149" i="3"/>
  <c r="AN148" i="3"/>
  <c r="AK148" i="3"/>
  <c r="AM148" i="3" s="1"/>
  <c r="W148" i="3"/>
  <c r="V148" i="3"/>
  <c r="T148" i="3"/>
  <c r="S148" i="3"/>
  <c r="O148" i="3"/>
  <c r="AN147" i="3"/>
  <c r="AK147" i="3"/>
  <c r="AM147" i="3" s="1"/>
  <c r="W147" i="3"/>
  <c r="V147" i="3"/>
  <c r="T147" i="3"/>
  <c r="S147" i="3"/>
  <c r="O147" i="3"/>
  <c r="AN146" i="3"/>
  <c r="AK146" i="3"/>
  <c r="AM146" i="3" s="1"/>
  <c r="W146" i="3"/>
  <c r="V146" i="3"/>
  <c r="T146" i="3"/>
  <c r="S146" i="3"/>
  <c r="O146" i="3"/>
  <c r="AN145" i="3"/>
  <c r="AK145" i="3"/>
  <c r="AM145" i="3" s="1"/>
  <c r="W145" i="3"/>
  <c r="V145" i="3"/>
  <c r="AD145" i="3" s="1"/>
  <c r="T145" i="3"/>
  <c r="S145" i="3"/>
  <c r="O145" i="3"/>
  <c r="AN144" i="3"/>
  <c r="AK144" i="3"/>
  <c r="AM144" i="3" s="1"/>
  <c r="W144" i="3"/>
  <c r="V144" i="3"/>
  <c r="T144" i="3"/>
  <c r="S144" i="3"/>
  <c r="O144" i="3"/>
  <c r="AN143" i="3"/>
  <c r="AK143" i="3"/>
  <c r="AM143" i="3" s="1"/>
  <c r="W143" i="3"/>
  <c r="V143" i="3"/>
  <c r="T143" i="3"/>
  <c r="S143" i="3"/>
  <c r="O143" i="3"/>
  <c r="AN142" i="3"/>
  <c r="AK142" i="3"/>
  <c r="AM142" i="3" s="1"/>
  <c r="W142" i="3"/>
  <c r="V142" i="3"/>
  <c r="T142" i="3"/>
  <c r="S142" i="3"/>
  <c r="O142" i="3"/>
  <c r="AN141" i="3"/>
  <c r="AK141" i="3"/>
  <c r="AM141" i="3" s="1"/>
  <c r="W141" i="3"/>
  <c r="V141" i="3"/>
  <c r="AD141" i="3" s="1"/>
  <c r="T141" i="3"/>
  <c r="S141" i="3"/>
  <c r="O141" i="3"/>
  <c r="AN140" i="3"/>
  <c r="AK140" i="3"/>
  <c r="AM140" i="3" s="1"/>
  <c r="W140" i="3"/>
  <c r="V140" i="3"/>
  <c r="T140" i="3"/>
  <c r="S140" i="3"/>
  <c r="O140" i="3"/>
  <c r="AN139" i="3"/>
  <c r="AK139" i="3"/>
  <c r="AM139" i="3" s="1"/>
  <c r="W139" i="3"/>
  <c r="V139" i="3"/>
  <c r="T139" i="3"/>
  <c r="S139" i="3"/>
  <c r="O139" i="3"/>
  <c r="AN138" i="3"/>
  <c r="AK138" i="3"/>
  <c r="AM138" i="3" s="1"/>
  <c r="W138" i="3"/>
  <c r="V138" i="3"/>
  <c r="T138" i="3"/>
  <c r="S138" i="3"/>
  <c r="O138" i="3"/>
  <c r="AN137" i="3"/>
  <c r="AK137" i="3"/>
  <c r="AM137" i="3" s="1"/>
  <c r="W137" i="3"/>
  <c r="V137" i="3"/>
  <c r="T137" i="3"/>
  <c r="S137" i="3"/>
  <c r="O137" i="3"/>
  <c r="AN136" i="3"/>
  <c r="AK136" i="3"/>
  <c r="AM136" i="3" s="1"/>
  <c r="W136" i="3"/>
  <c r="V136" i="3"/>
  <c r="T136" i="3"/>
  <c r="S136" i="3"/>
  <c r="O136" i="3"/>
  <c r="AN135" i="3"/>
  <c r="AK135" i="3"/>
  <c r="AM135" i="3" s="1"/>
  <c r="W135" i="3"/>
  <c r="V135" i="3"/>
  <c r="T135" i="3"/>
  <c r="S135" i="3"/>
  <c r="O135" i="3"/>
  <c r="AN134" i="3"/>
  <c r="AK134" i="3"/>
  <c r="AM134" i="3" s="1"/>
  <c r="W134" i="3"/>
  <c r="V134" i="3"/>
  <c r="T134" i="3"/>
  <c r="S134" i="3"/>
  <c r="O134" i="3"/>
  <c r="AN133" i="3"/>
  <c r="AK133" i="3"/>
  <c r="AM133" i="3" s="1"/>
  <c r="W133" i="3"/>
  <c r="V133" i="3"/>
  <c r="T133" i="3"/>
  <c r="S133" i="3"/>
  <c r="O133" i="3"/>
  <c r="AN132" i="3"/>
  <c r="AK132" i="3"/>
  <c r="AM132" i="3" s="1"/>
  <c r="W132" i="3"/>
  <c r="V132" i="3"/>
  <c r="T132" i="3"/>
  <c r="S132" i="3"/>
  <c r="O132" i="3"/>
  <c r="AN178" i="3"/>
  <c r="AK178" i="3"/>
  <c r="AM178" i="3" s="1"/>
  <c r="W178" i="3"/>
  <c r="V178" i="3"/>
  <c r="T178" i="3"/>
  <c r="S178" i="3"/>
  <c r="O178" i="3"/>
  <c r="AN177" i="3"/>
  <c r="AK177" i="3"/>
  <c r="AM177" i="3" s="1"/>
  <c r="W177" i="3"/>
  <c r="V177" i="3"/>
  <c r="T177" i="3"/>
  <c r="S177" i="3"/>
  <c r="O177" i="3"/>
  <c r="AN176" i="3"/>
  <c r="AK176" i="3"/>
  <c r="AM176" i="3" s="1"/>
  <c r="W176" i="3"/>
  <c r="V176" i="3"/>
  <c r="T176" i="3"/>
  <c r="S176" i="3"/>
  <c r="O176" i="3"/>
  <c r="AN175" i="3"/>
  <c r="AK175" i="3"/>
  <c r="AM175" i="3" s="1"/>
  <c r="W175" i="3"/>
  <c r="V175" i="3"/>
  <c r="AG175" i="3" s="1"/>
  <c r="T175" i="3"/>
  <c r="S175" i="3"/>
  <c r="O175" i="3"/>
  <c r="AN174" i="3"/>
  <c r="AK174" i="3"/>
  <c r="AM174" i="3" s="1"/>
  <c r="W174" i="3"/>
  <c r="V174" i="3"/>
  <c r="T174" i="3"/>
  <c r="S174" i="3"/>
  <c r="O174" i="3"/>
  <c r="AN173" i="3"/>
  <c r="AK173" i="3"/>
  <c r="AM173" i="3" s="1"/>
  <c r="W173" i="3"/>
  <c r="V173" i="3"/>
  <c r="T173" i="3"/>
  <c r="S173" i="3"/>
  <c r="O173" i="3"/>
  <c r="AN172" i="3"/>
  <c r="AK172" i="3"/>
  <c r="AM172" i="3" s="1"/>
  <c r="W172" i="3"/>
  <c r="V172" i="3"/>
  <c r="T172" i="3"/>
  <c r="S172" i="3"/>
  <c r="O172" i="3"/>
  <c r="AN171" i="3"/>
  <c r="AK171" i="3"/>
  <c r="AM171" i="3" s="1"/>
  <c r="W171" i="3"/>
  <c r="V171" i="3"/>
  <c r="AG171" i="3" s="1"/>
  <c r="T171" i="3"/>
  <c r="S171" i="3"/>
  <c r="O171" i="3"/>
  <c r="AN170" i="3"/>
  <c r="AK170" i="3"/>
  <c r="AM170" i="3" s="1"/>
  <c r="W170" i="3"/>
  <c r="V170" i="3"/>
  <c r="T170" i="3"/>
  <c r="S170" i="3"/>
  <c r="O170" i="3"/>
  <c r="AN169" i="3"/>
  <c r="AK169" i="3"/>
  <c r="AM169" i="3" s="1"/>
  <c r="W169" i="3"/>
  <c r="V169" i="3"/>
  <c r="T169" i="3"/>
  <c r="S169" i="3"/>
  <c r="O169" i="3"/>
  <c r="AN168" i="3"/>
  <c r="AK168" i="3"/>
  <c r="AM168" i="3" s="1"/>
  <c r="W168" i="3"/>
  <c r="V168" i="3"/>
  <c r="T168" i="3"/>
  <c r="S168" i="3"/>
  <c r="O168" i="3"/>
  <c r="AN167" i="3"/>
  <c r="AK167" i="3"/>
  <c r="AM167" i="3" s="1"/>
  <c r="W167" i="3"/>
  <c r="V167" i="3"/>
  <c r="AG167" i="3" s="1"/>
  <c r="T167" i="3"/>
  <c r="S167" i="3"/>
  <c r="O167" i="3"/>
  <c r="AN166" i="3"/>
  <c r="AK166" i="3"/>
  <c r="AM166" i="3" s="1"/>
  <c r="W166" i="3"/>
  <c r="V166" i="3"/>
  <c r="T166" i="3"/>
  <c r="S166" i="3"/>
  <c r="O166" i="3"/>
  <c r="AN165" i="3"/>
  <c r="AK165" i="3"/>
  <c r="AM165" i="3" s="1"/>
  <c r="W165" i="3"/>
  <c r="V165" i="3"/>
  <c r="T165" i="3"/>
  <c r="S165" i="3"/>
  <c r="O165" i="3"/>
  <c r="AN164" i="3"/>
  <c r="AK164" i="3"/>
  <c r="AM164" i="3" s="1"/>
  <c r="W164" i="3"/>
  <c r="V164" i="3"/>
  <c r="T164" i="3"/>
  <c r="S164" i="3"/>
  <c r="O164" i="3"/>
  <c r="AN163" i="3"/>
  <c r="AK163" i="3"/>
  <c r="AM163" i="3" s="1"/>
  <c r="W163" i="3"/>
  <c r="V163" i="3"/>
  <c r="AG163" i="3" s="1"/>
  <c r="T163" i="3"/>
  <c r="S163" i="3"/>
  <c r="O163" i="3"/>
  <c r="AF9" i="5" l="1"/>
  <c r="W9" i="5"/>
  <c r="AH9" i="5"/>
  <c r="U74" i="5"/>
  <c r="U97" i="5"/>
  <c r="U100" i="5"/>
  <c r="U108" i="5"/>
  <c r="U112" i="5"/>
  <c r="U114" i="5"/>
  <c r="U116" i="5"/>
  <c r="U198" i="3"/>
  <c r="U202" i="3"/>
  <c r="U206" i="3"/>
  <c r="U210" i="3"/>
  <c r="U214" i="3"/>
  <c r="U218" i="3"/>
  <c r="U155" i="3"/>
  <c r="U113" i="3"/>
  <c r="U121" i="3"/>
  <c r="U28" i="3"/>
  <c r="U43" i="3"/>
  <c r="U52" i="3"/>
  <c r="U66" i="3"/>
  <c r="U85" i="3"/>
  <c r="U89" i="3"/>
  <c r="U90" i="3"/>
  <c r="U162" i="5"/>
  <c r="U166" i="5"/>
  <c r="U170" i="5"/>
  <c r="U174" i="5"/>
  <c r="U178" i="5"/>
  <c r="U183" i="5"/>
  <c r="U145" i="5"/>
  <c r="U11" i="5"/>
  <c r="U19" i="5"/>
  <c r="U34" i="5"/>
  <c r="U42" i="5"/>
  <c r="U50" i="5"/>
  <c r="U94" i="5"/>
  <c r="U117" i="5"/>
  <c r="U118" i="5"/>
  <c r="U37" i="3"/>
  <c r="U100" i="3"/>
  <c r="U230" i="3"/>
  <c r="U234" i="3"/>
  <c r="U238" i="3"/>
  <c r="U242" i="3"/>
  <c r="U186" i="3"/>
  <c r="U208" i="5"/>
  <c r="U209" i="5"/>
  <c r="U187" i="5"/>
  <c r="U137" i="5"/>
  <c r="U24" i="5"/>
  <c r="U25" i="5"/>
  <c r="U33" i="5"/>
  <c r="U41" i="5"/>
  <c r="U49" i="5"/>
  <c r="U77" i="5"/>
  <c r="U81" i="5"/>
  <c r="U85" i="5"/>
  <c r="U89" i="5"/>
  <c r="U91" i="5"/>
  <c r="U92" i="5"/>
  <c r="U119" i="5"/>
  <c r="U120" i="5"/>
  <c r="U122" i="5"/>
  <c r="U124" i="5"/>
  <c r="U196" i="3"/>
  <c r="U200" i="3"/>
  <c r="U204" i="3"/>
  <c r="U208" i="3"/>
  <c r="U212" i="3"/>
  <c r="U216" i="3"/>
  <c r="U220" i="3"/>
  <c r="AF57" i="3"/>
  <c r="AE57" i="3"/>
  <c r="AI190" i="3"/>
  <c r="AE190" i="3"/>
  <c r="AG190" i="3"/>
  <c r="AC190" i="3"/>
  <c r="U163" i="3"/>
  <c r="AI164" i="3"/>
  <c r="AG165" i="3"/>
  <c r="AC56" i="3"/>
  <c r="AB57" i="3"/>
  <c r="U94" i="3"/>
  <c r="AF190" i="3"/>
  <c r="AG191" i="3"/>
  <c r="AC191" i="3"/>
  <c r="AI191" i="3"/>
  <c r="AE191" i="3"/>
  <c r="AD191" i="3"/>
  <c r="AB192" i="3"/>
  <c r="AJ192" i="3"/>
  <c r="AJ195" i="3"/>
  <c r="AG195" i="3"/>
  <c r="AC195" i="3"/>
  <c r="AI195" i="3"/>
  <c r="AE195" i="3"/>
  <c r="AD195" i="3"/>
  <c r="AF192" i="3"/>
  <c r="AG193" i="3"/>
  <c r="AC193" i="3"/>
  <c r="AI193" i="3"/>
  <c r="AE193" i="3"/>
  <c r="AD193" i="3"/>
  <c r="AE135" i="3"/>
  <c r="AD190" i="3"/>
  <c r="AF193" i="3"/>
  <c r="AI194" i="3"/>
  <c r="AE194" i="3"/>
  <c r="AG194" i="3"/>
  <c r="AC194" i="3"/>
  <c r="AD194" i="3"/>
  <c r="U135" i="3"/>
  <c r="U139" i="3"/>
  <c r="U130" i="3"/>
  <c r="U13" i="3"/>
  <c r="U17" i="3"/>
  <c r="AI40" i="3"/>
  <c r="U82" i="3"/>
  <c r="AH180" i="3"/>
  <c r="AH182" i="3"/>
  <c r="AH184" i="3"/>
  <c r="AH186" i="3"/>
  <c r="AH188" i="3"/>
  <c r="AH224" i="3"/>
  <c r="AH226" i="3"/>
  <c r="AH190" i="3"/>
  <c r="AF191" i="3"/>
  <c r="AI192" i="3"/>
  <c r="AE192" i="3"/>
  <c r="AG192" i="3"/>
  <c r="AC192" i="3"/>
  <c r="AD192" i="3"/>
  <c r="AB193" i="3"/>
  <c r="AJ193" i="3"/>
  <c r="AH194" i="3"/>
  <c r="AF195" i="3"/>
  <c r="U24" i="3"/>
  <c r="U56" i="3"/>
  <c r="U64" i="3"/>
  <c r="U86" i="3"/>
  <c r="AF87" i="3"/>
  <c r="AF95" i="3"/>
  <c r="U229" i="3"/>
  <c r="AD231" i="3"/>
  <c r="U233" i="3"/>
  <c r="AD235" i="3"/>
  <c r="U237" i="3"/>
  <c r="AD239" i="3"/>
  <c r="U241" i="3"/>
  <c r="U167" i="3"/>
  <c r="AG169" i="3"/>
  <c r="AG173" i="3"/>
  <c r="AG177" i="3"/>
  <c r="AI139" i="3"/>
  <c r="U128" i="3"/>
  <c r="AH11" i="3"/>
  <c r="U15" i="3"/>
  <c r="U22" i="3"/>
  <c r="U26" i="3"/>
  <c r="AB42" i="3"/>
  <c r="AB43" i="3"/>
  <c r="U70" i="3"/>
  <c r="AE71" i="3"/>
  <c r="U84" i="3"/>
  <c r="U96" i="3"/>
  <c r="U101" i="3"/>
  <c r="AD229" i="3"/>
  <c r="U231" i="3"/>
  <c r="AD233" i="3"/>
  <c r="U235" i="3"/>
  <c r="AD237" i="3"/>
  <c r="U239" i="3"/>
  <c r="AD241" i="3"/>
  <c r="U179" i="3"/>
  <c r="AG180" i="3"/>
  <c r="U181" i="3"/>
  <c r="AG182" i="3"/>
  <c r="U183" i="3"/>
  <c r="AG184" i="3"/>
  <c r="U185" i="3"/>
  <c r="AG186" i="3"/>
  <c r="U187" i="3"/>
  <c r="AG188" i="3"/>
  <c r="U189" i="3"/>
  <c r="AG224" i="3"/>
  <c r="U225" i="3"/>
  <c r="AG226" i="3"/>
  <c r="U227" i="3"/>
  <c r="AD196" i="3"/>
  <c r="AH196" i="3"/>
  <c r="AB197" i="3"/>
  <c r="AF197" i="3"/>
  <c r="AJ197" i="3"/>
  <c r="AD198" i="3"/>
  <c r="AH198" i="3"/>
  <c r="AB199" i="3"/>
  <c r="AF199" i="3"/>
  <c r="AJ199" i="3"/>
  <c r="AD200" i="3"/>
  <c r="AH200" i="3"/>
  <c r="AB201" i="3"/>
  <c r="AF201" i="3"/>
  <c r="AJ201" i="3"/>
  <c r="AD202" i="3"/>
  <c r="AH202" i="3"/>
  <c r="AB203" i="3"/>
  <c r="AF203" i="3"/>
  <c r="AJ203" i="3"/>
  <c r="AD204" i="3"/>
  <c r="AH204" i="3"/>
  <c r="AB205" i="3"/>
  <c r="AF205" i="3"/>
  <c r="AJ205" i="3"/>
  <c r="AD206" i="3"/>
  <c r="AH206" i="3"/>
  <c r="AB207" i="3"/>
  <c r="AF207" i="3"/>
  <c r="AJ207" i="3"/>
  <c r="AD208" i="3"/>
  <c r="AH208" i="3"/>
  <c r="AB209" i="3"/>
  <c r="AF209" i="3"/>
  <c r="AJ209" i="3"/>
  <c r="AD210" i="3"/>
  <c r="AH210" i="3"/>
  <c r="AB211" i="3"/>
  <c r="AF211" i="3"/>
  <c r="AJ211" i="3"/>
  <c r="AD212" i="3"/>
  <c r="AH212" i="3"/>
  <c r="AB213" i="3"/>
  <c r="AF213" i="3"/>
  <c r="AJ213" i="3"/>
  <c r="AD214" i="3"/>
  <c r="AH214" i="3"/>
  <c r="AB215" i="3"/>
  <c r="AF215" i="3"/>
  <c r="AJ215" i="3"/>
  <c r="AD216" i="3"/>
  <c r="AH216" i="3"/>
  <c r="AB217" i="3"/>
  <c r="AF217" i="3"/>
  <c r="AJ217" i="3"/>
  <c r="AD218" i="3"/>
  <c r="AH218" i="3"/>
  <c r="AB219" i="3"/>
  <c r="AF219" i="3"/>
  <c r="AJ219" i="3"/>
  <c r="AD220" i="3"/>
  <c r="AH220" i="3"/>
  <c r="AB221" i="3"/>
  <c r="AF221" i="3"/>
  <c r="AJ221" i="3"/>
  <c r="AD222" i="3"/>
  <c r="AH222" i="3"/>
  <c r="AB223" i="3"/>
  <c r="AF223" i="3"/>
  <c r="AJ223" i="3"/>
  <c r="AB196" i="3"/>
  <c r="AF196" i="3"/>
  <c r="AD197" i="3"/>
  <c r="AB198" i="3"/>
  <c r="AF198" i="3"/>
  <c r="AD199" i="3"/>
  <c r="AB200" i="3"/>
  <c r="AF200" i="3"/>
  <c r="AD201" i="3"/>
  <c r="AB202" i="3"/>
  <c r="AF202" i="3"/>
  <c r="AD203" i="3"/>
  <c r="AB204" i="3"/>
  <c r="AF204" i="3"/>
  <c r="AD205" i="3"/>
  <c r="AB206" i="3"/>
  <c r="AF206" i="3"/>
  <c r="AD207" i="3"/>
  <c r="AB208" i="3"/>
  <c r="AF208" i="3"/>
  <c r="AD209" i="3"/>
  <c r="AB210" i="3"/>
  <c r="AF210" i="3"/>
  <c r="AD211" i="3"/>
  <c r="AB212" i="3"/>
  <c r="AF212" i="3"/>
  <c r="AD213" i="3"/>
  <c r="AB214" i="3"/>
  <c r="AF214" i="3"/>
  <c r="AD215" i="3"/>
  <c r="AB216" i="3"/>
  <c r="AF216" i="3"/>
  <c r="AD217" i="3"/>
  <c r="AB218" i="3"/>
  <c r="AF218" i="3"/>
  <c r="AD219" i="3"/>
  <c r="AB220" i="3"/>
  <c r="AF220" i="3"/>
  <c r="AD221" i="3"/>
  <c r="AB222" i="3"/>
  <c r="AF222" i="3"/>
  <c r="AD223" i="3"/>
  <c r="T10" i="5"/>
  <c r="AH10" i="5" s="1"/>
  <c r="W10" i="5"/>
  <c r="AD133" i="5"/>
  <c r="AD9" i="5"/>
  <c r="AJ16" i="5"/>
  <c r="AH73" i="5"/>
  <c r="AD73" i="5"/>
  <c r="AJ73" i="5"/>
  <c r="AE73" i="5"/>
  <c r="AG73" i="5"/>
  <c r="AF73" i="5"/>
  <c r="AB73" i="5"/>
  <c r="AJ147" i="5"/>
  <c r="AH147" i="5"/>
  <c r="AI13" i="5"/>
  <c r="AE13" i="5"/>
  <c r="AB13" i="5"/>
  <c r="AG13" i="5"/>
  <c r="AG14" i="5"/>
  <c r="AC14" i="5"/>
  <c r="AD14" i="5"/>
  <c r="AI14" i="5"/>
  <c r="AI21" i="5"/>
  <c r="AE21" i="5"/>
  <c r="AB21" i="5"/>
  <c r="AG21" i="5"/>
  <c r="AG22" i="5"/>
  <c r="AC22" i="5"/>
  <c r="AD22" i="5"/>
  <c r="AI22" i="5"/>
  <c r="AH89" i="5"/>
  <c r="AD89" i="5"/>
  <c r="AI89" i="5"/>
  <c r="AC89" i="5"/>
  <c r="AJ89" i="5"/>
  <c r="AB89" i="5"/>
  <c r="AG89" i="5"/>
  <c r="AE89" i="5"/>
  <c r="U182" i="5"/>
  <c r="AH184" i="5"/>
  <c r="AI129" i="5"/>
  <c r="U131" i="5"/>
  <c r="U144" i="5"/>
  <c r="AJ145" i="5"/>
  <c r="AH145" i="5"/>
  <c r="AD147" i="5"/>
  <c r="U152" i="5"/>
  <c r="AJ153" i="5"/>
  <c r="AH153" i="5"/>
  <c r="AD155" i="5"/>
  <c r="AI11" i="5"/>
  <c r="AE11" i="5"/>
  <c r="AB11" i="5"/>
  <c r="AG11" i="5"/>
  <c r="AG12" i="5"/>
  <c r="AC12" i="5"/>
  <c r="AD12" i="5"/>
  <c r="AI12" i="5"/>
  <c r="AC13" i="5"/>
  <c r="AH13" i="5"/>
  <c r="AE14" i="5"/>
  <c r="AJ14" i="5"/>
  <c r="AD15" i="5"/>
  <c r="AJ15" i="5"/>
  <c r="AF16" i="5"/>
  <c r="AB18" i="5"/>
  <c r="U18" i="5"/>
  <c r="AI19" i="5"/>
  <c r="AE19" i="5"/>
  <c r="AB19" i="5"/>
  <c r="AG19" i="5"/>
  <c r="AG20" i="5"/>
  <c r="AC20" i="5"/>
  <c r="AD20" i="5"/>
  <c r="AI20" i="5"/>
  <c r="AC21" i="5"/>
  <c r="AH21" i="5"/>
  <c r="AE22" i="5"/>
  <c r="AJ22" i="5"/>
  <c r="AD23" i="5"/>
  <c r="AJ23" i="5"/>
  <c r="AF24" i="5"/>
  <c r="AI26" i="5"/>
  <c r="AE26" i="5"/>
  <c r="AH26" i="5"/>
  <c r="AC26" i="5"/>
  <c r="AD26" i="5"/>
  <c r="AB27" i="5"/>
  <c r="AF28" i="5"/>
  <c r="AG29" i="5"/>
  <c r="AC29" i="5"/>
  <c r="AF29" i="5"/>
  <c r="AD29" i="5"/>
  <c r="AJ29" i="5"/>
  <c r="AD30" i="5"/>
  <c r="AD31" i="5"/>
  <c r="AI34" i="5"/>
  <c r="AE34" i="5"/>
  <c r="AH34" i="5"/>
  <c r="AC34" i="5"/>
  <c r="AD34" i="5"/>
  <c r="AB35" i="5"/>
  <c r="AF36" i="5"/>
  <c r="AG37" i="5"/>
  <c r="AC37" i="5"/>
  <c r="AF37" i="5"/>
  <c r="AD37" i="5"/>
  <c r="AJ37" i="5"/>
  <c r="AD38" i="5"/>
  <c r="AD39" i="5"/>
  <c r="AI42" i="5"/>
  <c r="AE42" i="5"/>
  <c r="AH42" i="5"/>
  <c r="AC42" i="5"/>
  <c r="AD42" i="5"/>
  <c r="AB43" i="5"/>
  <c r="AF44" i="5"/>
  <c r="AG45" i="5"/>
  <c r="AC45" i="5"/>
  <c r="AF45" i="5"/>
  <c r="AD45" i="5"/>
  <c r="AJ45" i="5"/>
  <c r="AD46" i="5"/>
  <c r="AD47" i="5"/>
  <c r="AI50" i="5"/>
  <c r="AE50" i="5"/>
  <c r="AH50" i="5"/>
  <c r="AC50" i="5"/>
  <c r="AD50" i="5"/>
  <c r="AB51" i="5"/>
  <c r="AF52" i="5"/>
  <c r="AG53" i="5"/>
  <c r="AC53" i="5"/>
  <c r="AF53" i="5"/>
  <c r="AD53" i="5"/>
  <c r="AJ53" i="5"/>
  <c r="AD54" i="5"/>
  <c r="AD55" i="5"/>
  <c r="AI58" i="5"/>
  <c r="AE58" i="5"/>
  <c r="AH58" i="5"/>
  <c r="AC58" i="5"/>
  <c r="AD58" i="5"/>
  <c r="AB59" i="5"/>
  <c r="AF60" i="5"/>
  <c r="AG61" i="5"/>
  <c r="AC61" i="5"/>
  <c r="AF61" i="5"/>
  <c r="AD61" i="5"/>
  <c r="AJ61" i="5"/>
  <c r="AD62" i="5"/>
  <c r="AD63" i="5"/>
  <c r="AI66" i="5"/>
  <c r="AE66" i="5"/>
  <c r="AH66" i="5"/>
  <c r="AC66" i="5"/>
  <c r="AD66" i="5"/>
  <c r="AB67" i="5"/>
  <c r="AF68" i="5"/>
  <c r="AG69" i="5"/>
  <c r="AC69" i="5"/>
  <c r="AF69" i="5"/>
  <c r="AD69" i="5"/>
  <c r="AJ69" i="5"/>
  <c r="AD70" i="5"/>
  <c r="AJ72" i="5"/>
  <c r="AC73" i="5"/>
  <c r="AG76" i="5"/>
  <c r="AG130" i="5"/>
  <c r="AJ155" i="5"/>
  <c r="AH155" i="5"/>
  <c r="AJ9" i="5"/>
  <c r="AD17" i="5"/>
  <c r="AJ17" i="5"/>
  <c r="AI116" i="5"/>
  <c r="AE116" i="5"/>
  <c r="AH116" i="5"/>
  <c r="AD116" i="5"/>
  <c r="AG116" i="5"/>
  <c r="AC116" i="5"/>
  <c r="AB116" i="5"/>
  <c r="AJ116" i="5"/>
  <c r="AF116" i="5"/>
  <c r="U228" i="5"/>
  <c r="AG189" i="5"/>
  <c r="U191" i="5"/>
  <c r="AI192" i="5"/>
  <c r="AD195" i="5"/>
  <c r="AD197" i="5"/>
  <c r="AD199" i="5"/>
  <c r="U201" i="5"/>
  <c r="U129" i="5"/>
  <c r="AJ130" i="5"/>
  <c r="AC130" i="5"/>
  <c r="AC133" i="5"/>
  <c r="U142" i="5"/>
  <c r="AJ143" i="5"/>
  <c r="AH143" i="5"/>
  <c r="U143" i="5"/>
  <c r="U150" i="5"/>
  <c r="AJ151" i="5"/>
  <c r="AH151" i="5"/>
  <c r="U151" i="5"/>
  <c r="U158" i="5"/>
  <c r="AI9" i="5"/>
  <c r="AE9" i="5"/>
  <c r="AB9" i="5"/>
  <c r="AG9" i="5"/>
  <c r="AG10" i="5"/>
  <c r="AC10" i="5"/>
  <c r="AD10" i="5"/>
  <c r="AI10" i="5"/>
  <c r="AC11" i="5"/>
  <c r="AH11" i="5"/>
  <c r="AE12" i="5"/>
  <c r="AD13" i="5"/>
  <c r="AJ13" i="5"/>
  <c r="AF14" i="5"/>
  <c r="AB16" i="5"/>
  <c r="U16" i="5"/>
  <c r="AI17" i="5"/>
  <c r="AE17" i="5"/>
  <c r="AB17" i="5"/>
  <c r="AG17" i="5"/>
  <c r="AG18" i="5"/>
  <c r="AC18" i="5"/>
  <c r="AD18" i="5"/>
  <c r="AI18" i="5"/>
  <c r="AC19" i="5"/>
  <c r="AH19" i="5"/>
  <c r="AE20" i="5"/>
  <c r="AD21" i="5"/>
  <c r="AJ21" i="5"/>
  <c r="AF22" i="5"/>
  <c r="AB24" i="5"/>
  <c r="AG27" i="5"/>
  <c r="AC27" i="5"/>
  <c r="AJ27" i="5"/>
  <c r="AE27" i="5"/>
  <c r="AD27" i="5"/>
  <c r="AG31" i="5"/>
  <c r="AC31" i="5"/>
  <c r="AH31" i="5"/>
  <c r="AB31" i="5"/>
  <c r="AE31" i="5"/>
  <c r="AG35" i="5"/>
  <c r="AC35" i="5"/>
  <c r="AJ35" i="5"/>
  <c r="AE35" i="5"/>
  <c r="AD35" i="5"/>
  <c r="AG39" i="5"/>
  <c r="AC39" i="5"/>
  <c r="AH39" i="5"/>
  <c r="AB39" i="5"/>
  <c r="AE39" i="5"/>
  <c r="AG43" i="5"/>
  <c r="AC43" i="5"/>
  <c r="AJ43" i="5"/>
  <c r="AE43" i="5"/>
  <c r="AD43" i="5"/>
  <c r="AG47" i="5"/>
  <c r="AC47" i="5"/>
  <c r="AH47" i="5"/>
  <c r="AB47" i="5"/>
  <c r="AE47" i="5"/>
  <c r="AG51" i="5"/>
  <c r="AC51" i="5"/>
  <c r="AJ51" i="5"/>
  <c r="AE51" i="5"/>
  <c r="AD51" i="5"/>
  <c r="AG55" i="5"/>
  <c r="AC55" i="5"/>
  <c r="AH55" i="5"/>
  <c r="AB55" i="5"/>
  <c r="AE55" i="5"/>
  <c r="AG59" i="5"/>
  <c r="AC59" i="5"/>
  <c r="AJ59" i="5"/>
  <c r="AE59" i="5"/>
  <c r="AD59" i="5"/>
  <c r="AG63" i="5"/>
  <c r="AC63" i="5"/>
  <c r="AH63" i="5"/>
  <c r="AB63" i="5"/>
  <c r="AE63" i="5"/>
  <c r="AG67" i="5"/>
  <c r="AC67" i="5"/>
  <c r="AJ67" i="5"/>
  <c r="AE67" i="5"/>
  <c r="AD67" i="5"/>
  <c r="AH71" i="5"/>
  <c r="AG71" i="5"/>
  <c r="AC71" i="5"/>
  <c r="AI71" i="5"/>
  <c r="AB71" i="5"/>
  <c r="AE71" i="5"/>
  <c r="AI72" i="5"/>
  <c r="AD72" i="5"/>
  <c r="AH72" i="5"/>
  <c r="AG72" i="5"/>
  <c r="AI73" i="5"/>
  <c r="U215" i="5"/>
  <c r="AJ129" i="5"/>
  <c r="AE129" i="5"/>
  <c r="AE130" i="5"/>
  <c r="AJ134" i="5"/>
  <c r="U134" i="5"/>
  <c r="AJ135" i="5"/>
  <c r="U136" i="5"/>
  <c r="AJ137" i="5"/>
  <c r="U138" i="5"/>
  <c r="AJ139" i="5"/>
  <c r="U140" i="5"/>
  <c r="AJ141" i="5"/>
  <c r="AH141" i="5"/>
  <c r="U141" i="5"/>
  <c r="U148" i="5"/>
  <c r="AJ149" i="5"/>
  <c r="AH149" i="5"/>
  <c r="U149" i="5"/>
  <c r="U156" i="5"/>
  <c r="AJ157" i="5"/>
  <c r="AH157" i="5"/>
  <c r="U157" i="5"/>
  <c r="AC9" i="5"/>
  <c r="AE10" i="5"/>
  <c r="AD11" i="5"/>
  <c r="AF13" i="5"/>
  <c r="AB14" i="5"/>
  <c r="AH14" i="5"/>
  <c r="U14" i="5"/>
  <c r="AI15" i="5"/>
  <c r="AE15" i="5"/>
  <c r="AB15" i="5"/>
  <c r="AG15" i="5"/>
  <c r="AG16" i="5"/>
  <c r="AC16" i="5"/>
  <c r="AD16" i="5"/>
  <c r="AI16" i="5"/>
  <c r="AC17" i="5"/>
  <c r="AE18" i="5"/>
  <c r="AD19" i="5"/>
  <c r="AF21" i="5"/>
  <c r="AB22" i="5"/>
  <c r="AH22" i="5"/>
  <c r="U22" i="5"/>
  <c r="AI23" i="5"/>
  <c r="AE23" i="5"/>
  <c r="AB23" i="5"/>
  <c r="AG23" i="5"/>
  <c r="AI24" i="5"/>
  <c r="AG24" i="5"/>
  <c r="AC24" i="5"/>
  <c r="AD24" i="5"/>
  <c r="AJ24" i="5"/>
  <c r="U27" i="5"/>
  <c r="AI28" i="5"/>
  <c r="AE28" i="5"/>
  <c r="AJ28" i="5"/>
  <c r="AD28" i="5"/>
  <c r="AB28" i="5"/>
  <c r="AH28" i="5"/>
  <c r="U29" i="5"/>
  <c r="AI30" i="5"/>
  <c r="AE30" i="5"/>
  <c r="AF30" i="5"/>
  <c r="AB30" i="5"/>
  <c r="AH30" i="5"/>
  <c r="U35" i="5"/>
  <c r="AI36" i="5"/>
  <c r="AE36" i="5"/>
  <c r="AJ36" i="5"/>
  <c r="AD36" i="5"/>
  <c r="AB36" i="5"/>
  <c r="AH36" i="5"/>
  <c r="U37" i="5"/>
  <c r="AI38" i="5"/>
  <c r="AE38" i="5"/>
  <c r="AF38" i="5"/>
  <c r="AB38" i="5"/>
  <c r="AH38" i="5"/>
  <c r="U43" i="5"/>
  <c r="AI44" i="5"/>
  <c r="AE44" i="5"/>
  <c r="AJ44" i="5"/>
  <c r="AD44" i="5"/>
  <c r="AB44" i="5"/>
  <c r="AH44" i="5"/>
  <c r="U45" i="5"/>
  <c r="AI46" i="5"/>
  <c r="AE46" i="5"/>
  <c r="AF46" i="5"/>
  <c r="AB46" i="5"/>
  <c r="AH46" i="5"/>
  <c r="U51" i="5"/>
  <c r="AI52" i="5"/>
  <c r="AE52" i="5"/>
  <c r="AJ52" i="5"/>
  <c r="AD52" i="5"/>
  <c r="AB52" i="5"/>
  <c r="AH52" i="5"/>
  <c r="U53" i="5"/>
  <c r="AI54" i="5"/>
  <c r="AE54" i="5"/>
  <c r="AF54" i="5"/>
  <c r="AB54" i="5"/>
  <c r="AH54" i="5"/>
  <c r="U59" i="5"/>
  <c r="AI60" i="5"/>
  <c r="AE60" i="5"/>
  <c r="AJ60" i="5"/>
  <c r="AD60" i="5"/>
  <c r="AB60" i="5"/>
  <c r="AH60" i="5"/>
  <c r="U61" i="5"/>
  <c r="AI62" i="5"/>
  <c r="AE62" i="5"/>
  <c r="AF62" i="5"/>
  <c r="AB62" i="5"/>
  <c r="AH62" i="5"/>
  <c r="U67" i="5"/>
  <c r="AI68" i="5"/>
  <c r="AE68" i="5"/>
  <c r="AJ68" i="5"/>
  <c r="AD68" i="5"/>
  <c r="AB68" i="5"/>
  <c r="AH68" i="5"/>
  <c r="U69" i="5"/>
  <c r="AI70" i="5"/>
  <c r="AE70" i="5"/>
  <c r="AF70" i="5"/>
  <c r="AB70" i="5"/>
  <c r="AH70" i="5"/>
  <c r="AI76" i="5"/>
  <c r="AD76" i="5"/>
  <c r="AE76" i="5"/>
  <c r="AC76" i="5"/>
  <c r="AF89" i="5"/>
  <c r="AH99" i="5"/>
  <c r="AD99" i="5"/>
  <c r="AF99" i="5"/>
  <c r="AG99" i="5"/>
  <c r="AE99" i="5"/>
  <c r="AJ99" i="5"/>
  <c r="AC99" i="5"/>
  <c r="AI99" i="5"/>
  <c r="AB99" i="5"/>
  <c r="AE82" i="5"/>
  <c r="AG25" i="5"/>
  <c r="AC25" i="5"/>
  <c r="AD25" i="5"/>
  <c r="AI25" i="5"/>
  <c r="U31" i="5"/>
  <c r="AI32" i="5"/>
  <c r="AE32" i="5"/>
  <c r="AB32" i="5"/>
  <c r="AG32" i="5"/>
  <c r="AG33" i="5"/>
  <c r="AC33" i="5"/>
  <c r="AD33" i="5"/>
  <c r="AI33" i="5"/>
  <c r="U39" i="5"/>
  <c r="AI40" i="5"/>
  <c r="AE40" i="5"/>
  <c r="AB40" i="5"/>
  <c r="AG40" i="5"/>
  <c r="AG41" i="5"/>
  <c r="AC41" i="5"/>
  <c r="AD41" i="5"/>
  <c r="AI41" i="5"/>
  <c r="U47" i="5"/>
  <c r="AI48" i="5"/>
  <c r="AE48" i="5"/>
  <c r="AB48" i="5"/>
  <c r="AG48" i="5"/>
  <c r="AG49" i="5"/>
  <c r="AC49" i="5"/>
  <c r="AD49" i="5"/>
  <c r="AI49" i="5"/>
  <c r="U55" i="5"/>
  <c r="AI56" i="5"/>
  <c r="AE56" i="5"/>
  <c r="AB56" i="5"/>
  <c r="AG56" i="5"/>
  <c r="AG57" i="5"/>
  <c r="AC57" i="5"/>
  <c r="AD57" i="5"/>
  <c r="AI57" i="5"/>
  <c r="U63" i="5"/>
  <c r="AI64" i="5"/>
  <c r="AE64" i="5"/>
  <c r="AB64" i="5"/>
  <c r="AG64" i="5"/>
  <c r="AG65" i="5"/>
  <c r="AC65" i="5"/>
  <c r="AD65" i="5"/>
  <c r="AI65" i="5"/>
  <c r="AD74" i="5"/>
  <c r="AE78" i="5"/>
  <c r="AJ80" i="5"/>
  <c r="AH81" i="5"/>
  <c r="AD81" i="5"/>
  <c r="AJ81" i="5"/>
  <c r="AE81" i="5"/>
  <c r="AB81" i="5"/>
  <c r="AI81" i="5"/>
  <c r="AH82" i="5"/>
  <c r="AI84" i="5"/>
  <c r="AD84" i="5"/>
  <c r="AH84" i="5"/>
  <c r="AC84" i="5"/>
  <c r="AE74" i="5"/>
  <c r="AJ76" i="5"/>
  <c r="U76" i="5"/>
  <c r="AH77" i="5"/>
  <c r="AD77" i="5"/>
  <c r="AJ77" i="5"/>
  <c r="AE77" i="5"/>
  <c r="AB77" i="5"/>
  <c r="AI77" i="5"/>
  <c r="AI80" i="5"/>
  <c r="AD80" i="5"/>
  <c r="AG80" i="5"/>
  <c r="AJ82" i="5"/>
  <c r="AC82" i="5"/>
  <c r="AI82" i="5"/>
  <c r="AH85" i="5"/>
  <c r="AI85" i="5"/>
  <c r="AD85" i="5"/>
  <c r="AE85" i="5"/>
  <c r="AJ85" i="5"/>
  <c r="AC85" i="5"/>
  <c r="AF85" i="5"/>
  <c r="AH87" i="5"/>
  <c r="AD87" i="5"/>
  <c r="AF87" i="5"/>
  <c r="AE87" i="5"/>
  <c r="AJ87" i="5"/>
  <c r="AC87" i="5"/>
  <c r="AG87" i="5"/>
  <c r="AH88" i="5"/>
  <c r="AC88" i="5"/>
  <c r="AD88" i="5"/>
  <c r="AI88" i="5"/>
  <c r="AH100" i="5"/>
  <c r="AC100" i="5"/>
  <c r="AE100" i="5"/>
  <c r="AD100" i="5"/>
  <c r="AI100" i="5"/>
  <c r="AI103" i="5"/>
  <c r="AD103" i="5"/>
  <c r="AE103" i="5"/>
  <c r="AG103" i="5"/>
  <c r="AC103" i="5"/>
  <c r="AH93" i="5"/>
  <c r="AD93" i="5"/>
  <c r="AI93" i="5"/>
  <c r="AC93" i="5"/>
  <c r="AE93" i="5"/>
  <c r="AB97" i="5"/>
  <c r="AJ84" i="5"/>
  <c r="AH91" i="5"/>
  <c r="AD91" i="5"/>
  <c r="AF91" i="5"/>
  <c r="AB91" i="5"/>
  <c r="AI91" i="5"/>
  <c r="AH92" i="5"/>
  <c r="AC92" i="5"/>
  <c r="AG92" i="5"/>
  <c r="AF93" i="5"/>
  <c r="AH97" i="5"/>
  <c r="AD97" i="5"/>
  <c r="AI97" i="5"/>
  <c r="AC97" i="5"/>
  <c r="AE97" i="5"/>
  <c r="AI124" i="5"/>
  <c r="AE124" i="5"/>
  <c r="AH124" i="5"/>
  <c r="AD124" i="5"/>
  <c r="AG124" i="5"/>
  <c r="AC124" i="5"/>
  <c r="AB124" i="5"/>
  <c r="AJ124" i="5"/>
  <c r="AF124" i="5"/>
  <c r="AH75" i="5"/>
  <c r="AD75" i="5"/>
  <c r="AB75" i="5"/>
  <c r="AG75" i="5"/>
  <c r="AH79" i="5"/>
  <c r="AD79" i="5"/>
  <c r="AB79" i="5"/>
  <c r="AG79" i="5"/>
  <c r="AH83" i="5"/>
  <c r="AD83" i="5"/>
  <c r="AB83" i="5"/>
  <c r="AG83" i="5"/>
  <c r="AC91" i="5"/>
  <c r="AJ91" i="5"/>
  <c r="AI92" i="5"/>
  <c r="AG93" i="5"/>
  <c r="AH95" i="5"/>
  <c r="AD95" i="5"/>
  <c r="AF95" i="5"/>
  <c r="AB95" i="5"/>
  <c r="AI95" i="5"/>
  <c r="AH96" i="5"/>
  <c r="AC96" i="5"/>
  <c r="AG96" i="5"/>
  <c r="AF97" i="5"/>
  <c r="AI110" i="5"/>
  <c r="AE110" i="5"/>
  <c r="AH110" i="5"/>
  <c r="AD110" i="5"/>
  <c r="AG110" i="5"/>
  <c r="AC110" i="5"/>
  <c r="AB110" i="5"/>
  <c r="AJ110" i="5"/>
  <c r="AI118" i="5"/>
  <c r="AE118" i="5"/>
  <c r="AH118" i="5"/>
  <c r="AD118" i="5"/>
  <c r="AG118" i="5"/>
  <c r="AC118" i="5"/>
  <c r="AB118" i="5"/>
  <c r="AJ118" i="5"/>
  <c r="AI126" i="5"/>
  <c r="AE126" i="5"/>
  <c r="AH126" i="5"/>
  <c r="AD126" i="5"/>
  <c r="AG126" i="5"/>
  <c r="AC126" i="5"/>
  <c r="AB126" i="5"/>
  <c r="AJ126" i="5"/>
  <c r="AE105" i="5"/>
  <c r="AI108" i="5"/>
  <c r="AE108" i="5"/>
  <c r="AH108" i="5"/>
  <c r="AD108" i="5"/>
  <c r="AF108" i="5"/>
  <c r="AB108" i="5"/>
  <c r="AI112" i="5"/>
  <c r="AE112" i="5"/>
  <c r="AH112" i="5"/>
  <c r="AD112" i="5"/>
  <c r="AG112" i="5"/>
  <c r="AC112" i="5"/>
  <c r="AB112" i="5"/>
  <c r="AJ112" i="5"/>
  <c r="AI120" i="5"/>
  <c r="AE120" i="5"/>
  <c r="AH120" i="5"/>
  <c r="AD120" i="5"/>
  <c r="AG120" i="5"/>
  <c r="AC120" i="5"/>
  <c r="AB120" i="5"/>
  <c r="AJ120" i="5"/>
  <c r="AI128" i="5"/>
  <c r="AE128" i="5"/>
  <c r="AH128" i="5"/>
  <c r="AD128" i="5"/>
  <c r="AG128" i="5"/>
  <c r="AC128" i="5"/>
  <c r="AB128" i="5"/>
  <c r="AJ128" i="5"/>
  <c r="AB72" i="5"/>
  <c r="AF72" i="5"/>
  <c r="AB74" i="5"/>
  <c r="AF74" i="5"/>
  <c r="AB76" i="5"/>
  <c r="AF76" i="5"/>
  <c r="AB78" i="5"/>
  <c r="AF78" i="5"/>
  <c r="AB80" i="5"/>
  <c r="AF80" i="5"/>
  <c r="AB82" i="5"/>
  <c r="AF82" i="5"/>
  <c r="AB84" i="5"/>
  <c r="AF84" i="5"/>
  <c r="AJ88" i="5"/>
  <c r="AJ92" i="5"/>
  <c r="AJ96" i="5"/>
  <c r="AJ100" i="5"/>
  <c r="AE101" i="5"/>
  <c r="AJ103" i="5"/>
  <c r="AH104" i="5"/>
  <c r="AD104" i="5"/>
  <c r="AJ104" i="5"/>
  <c r="AE104" i="5"/>
  <c r="AB104" i="5"/>
  <c r="AI104" i="5"/>
  <c r="AH105" i="5"/>
  <c r="AI107" i="5"/>
  <c r="AD107" i="5"/>
  <c r="AG107" i="5"/>
  <c r="AC108" i="5"/>
  <c r="AI114" i="5"/>
  <c r="AE114" i="5"/>
  <c r="AH114" i="5"/>
  <c r="AD114" i="5"/>
  <c r="AG114" i="5"/>
  <c r="AC114" i="5"/>
  <c r="AB114" i="5"/>
  <c r="AJ114" i="5"/>
  <c r="AI122" i="5"/>
  <c r="AE122" i="5"/>
  <c r="AH122" i="5"/>
  <c r="AD122" i="5"/>
  <c r="AG122" i="5"/>
  <c r="AC122" i="5"/>
  <c r="AB122" i="5"/>
  <c r="AJ122" i="5"/>
  <c r="AB86" i="5"/>
  <c r="AF86" i="5"/>
  <c r="AB88" i="5"/>
  <c r="AF88" i="5"/>
  <c r="AB90" i="5"/>
  <c r="AF90" i="5"/>
  <c r="AB92" i="5"/>
  <c r="AF92" i="5"/>
  <c r="AB94" i="5"/>
  <c r="AF94" i="5"/>
  <c r="AB96" i="5"/>
  <c r="AF96" i="5"/>
  <c r="AB98" i="5"/>
  <c r="AF98" i="5"/>
  <c r="AB100" i="5"/>
  <c r="AF100" i="5"/>
  <c r="AH102" i="5"/>
  <c r="AD102" i="5"/>
  <c r="AB102" i="5"/>
  <c r="AG102" i="5"/>
  <c r="AH106" i="5"/>
  <c r="AD106" i="5"/>
  <c r="AB106" i="5"/>
  <c r="AG106" i="5"/>
  <c r="AG109" i="5"/>
  <c r="AC109" i="5"/>
  <c r="AH109" i="5"/>
  <c r="AG111" i="5"/>
  <c r="AC111" i="5"/>
  <c r="AI111" i="5"/>
  <c r="AE111" i="5"/>
  <c r="AG113" i="5"/>
  <c r="AC113" i="5"/>
  <c r="AI113" i="5"/>
  <c r="AE113" i="5"/>
  <c r="AG115" i="5"/>
  <c r="AC115" i="5"/>
  <c r="AI115" i="5"/>
  <c r="AE115" i="5"/>
  <c r="AG117" i="5"/>
  <c r="AC117" i="5"/>
  <c r="AI117" i="5"/>
  <c r="AE117" i="5"/>
  <c r="AG119" i="5"/>
  <c r="AC119" i="5"/>
  <c r="AI119" i="5"/>
  <c r="AE119" i="5"/>
  <c r="AG121" i="5"/>
  <c r="AC121" i="5"/>
  <c r="AI121" i="5"/>
  <c r="AE121" i="5"/>
  <c r="AG123" i="5"/>
  <c r="AC123" i="5"/>
  <c r="AI123" i="5"/>
  <c r="AE123" i="5"/>
  <c r="AG125" i="5"/>
  <c r="AC125" i="5"/>
  <c r="AI125" i="5"/>
  <c r="AE125" i="5"/>
  <c r="AG127" i="5"/>
  <c r="AC127" i="5"/>
  <c r="AI127" i="5"/>
  <c r="AE127" i="5"/>
  <c r="AB101" i="5"/>
  <c r="AF101" i="5"/>
  <c r="AB103" i="5"/>
  <c r="AF103" i="5"/>
  <c r="AB105" i="5"/>
  <c r="AF105" i="5"/>
  <c r="AB107" i="5"/>
  <c r="AF107" i="5"/>
  <c r="AB109" i="5"/>
  <c r="AF109" i="5"/>
  <c r="AB111" i="5"/>
  <c r="AF111" i="5"/>
  <c r="AB113" i="5"/>
  <c r="AF113" i="5"/>
  <c r="AB115" i="5"/>
  <c r="AF115" i="5"/>
  <c r="AB117" i="5"/>
  <c r="AF117" i="5"/>
  <c r="AB119" i="5"/>
  <c r="AF119" i="5"/>
  <c r="AB121" i="5"/>
  <c r="AF121" i="5"/>
  <c r="AB123" i="5"/>
  <c r="AF123" i="5"/>
  <c r="AB125" i="5"/>
  <c r="AF125" i="5"/>
  <c r="AB127" i="5"/>
  <c r="AF127" i="5"/>
  <c r="AE131" i="5"/>
  <c r="AI136" i="5"/>
  <c r="AE136" i="5"/>
  <c r="AH136" i="5"/>
  <c r="AD136" i="5"/>
  <c r="AG136" i="5"/>
  <c r="AC136" i="5"/>
  <c r="AF136" i="5"/>
  <c r="AI138" i="5"/>
  <c r="AE138" i="5"/>
  <c r="AH138" i="5"/>
  <c r="AD138" i="5"/>
  <c r="AG138" i="5"/>
  <c r="AC138" i="5"/>
  <c r="AF138" i="5"/>
  <c r="AI140" i="5"/>
  <c r="AE140" i="5"/>
  <c r="AH140" i="5"/>
  <c r="AD140" i="5"/>
  <c r="AG140" i="5"/>
  <c r="AC140" i="5"/>
  <c r="AF140" i="5"/>
  <c r="AI142" i="5"/>
  <c r="AE142" i="5"/>
  <c r="AH142" i="5"/>
  <c r="AD142" i="5"/>
  <c r="AG142" i="5"/>
  <c r="AC142" i="5"/>
  <c r="AF142" i="5"/>
  <c r="AI144" i="5"/>
  <c r="AE144" i="5"/>
  <c r="AH144" i="5"/>
  <c r="AD144" i="5"/>
  <c r="AG144" i="5"/>
  <c r="AC144" i="5"/>
  <c r="AF144" i="5"/>
  <c r="AI146" i="5"/>
  <c r="AE146" i="5"/>
  <c r="AH146" i="5"/>
  <c r="AD146" i="5"/>
  <c r="AG146" i="5"/>
  <c r="AC146" i="5"/>
  <c r="AF146" i="5"/>
  <c r="AI148" i="5"/>
  <c r="AE148" i="5"/>
  <c r="AH148" i="5"/>
  <c r="AD148" i="5"/>
  <c r="AG148" i="5"/>
  <c r="AC148" i="5"/>
  <c r="AF148" i="5"/>
  <c r="AI150" i="5"/>
  <c r="AE150" i="5"/>
  <c r="AH150" i="5"/>
  <c r="AD150" i="5"/>
  <c r="AG150" i="5"/>
  <c r="AC150" i="5"/>
  <c r="AF150" i="5"/>
  <c r="AI152" i="5"/>
  <c r="AE152" i="5"/>
  <c r="AH152" i="5"/>
  <c r="AD152" i="5"/>
  <c r="AG152" i="5"/>
  <c r="AC152" i="5"/>
  <c r="AF152" i="5"/>
  <c r="AI154" i="5"/>
  <c r="AE154" i="5"/>
  <c r="AH154" i="5"/>
  <c r="AD154" i="5"/>
  <c r="AG154" i="5"/>
  <c r="AC154" i="5"/>
  <c r="AF154" i="5"/>
  <c r="AI156" i="5"/>
  <c r="AE156" i="5"/>
  <c r="AH156" i="5"/>
  <c r="AD156" i="5"/>
  <c r="AG156" i="5"/>
  <c r="AC156" i="5"/>
  <c r="AF156" i="5"/>
  <c r="AI158" i="5"/>
  <c r="AE158" i="5"/>
  <c r="AH158" i="5"/>
  <c r="AD158" i="5"/>
  <c r="AG158" i="5"/>
  <c r="AC158" i="5"/>
  <c r="AF158" i="5"/>
  <c r="U216" i="5"/>
  <c r="AJ217" i="5"/>
  <c r="AJ162" i="5"/>
  <c r="AJ166" i="5"/>
  <c r="AJ170" i="5"/>
  <c r="AJ174" i="5"/>
  <c r="AJ178" i="5"/>
  <c r="AJ182" i="5"/>
  <c r="AD129" i="5"/>
  <c r="AH129" i="5"/>
  <c r="AB130" i="5"/>
  <c r="AF130" i="5"/>
  <c r="AG131" i="5"/>
  <c r="AH132" i="5"/>
  <c r="AD132" i="5"/>
  <c r="AG132" i="5"/>
  <c r="AC132" i="5"/>
  <c r="AE132" i="5"/>
  <c r="U132" i="5"/>
  <c r="AJ133" i="5"/>
  <c r="AB134" i="5"/>
  <c r="AJ136" i="5"/>
  <c r="AJ138" i="5"/>
  <c r="AJ140" i="5"/>
  <c r="AJ142" i="5"/>
  <c r="AJ144" i="5"/>
  <c r="AJ146" i="5"/>
  <c r="AJ148" i="5"/>
  <c r="AJ150" i="5"/>
  <c r="AJ152" i="5"/>
  <c r="AJ154" i="5"/>
  <c r="AJ156" i="5"/>
  <c r="AJ158" i="5"/>
  <c r="AH163" i="5"/>
  <c r="AH167" i="5"/>
  <c r="AC189" i="5"/>
  <c r="AH159" i="5"/>
  <c r="AH171" i="5"/>
  <c r="AH175" i="5"/>
  <c r="AH179" i="5"/>
  <c r="AH187" i="5"/>
  <c r="AJ131" i="5"/>
  <c r="AC131" i="5"/>
  <c r="AH131" i="5"/>
  <c r="AH134" i="5"/>
  <c r="AD134" i="5"/>
  <c r="AG134" i="5"/>
  <c r="AC134" i="5"/>
  <c r="AE134" i="5"/>
  <c r="AI219" i="5"/>
  <c r="U222" i="5"/>
  <c r="U190" i="5"/>
  <c r="AJ191" i="5"/>
  <c r="AD193" i="5"/>
  <c r="U200" i="5"/>
  <c r="AD203" i="5"/>
  <c r="U207" i="5"/>
  <c r="U218" i="5"/>
  <c r="AJ159" i="5"/>
  <c r="AB162" i="5"/>
  <c r="AJ163" i="5"/>
  <c r="AB166" i="5"/>
  <c r="AJ167" i="5"/>
  <c r="AB170" i="5"/>
  <c r="AJ171" i="5"/>
  <c r="AB174" i="5"/>
  <c r="AJ175" i="5"/>
  <c r="AB178" i="5"/>
  <c r="AJ179" i="5"/>
  <c r="AJ183" i="5"/>
  <c r="U186" i="5"/>
  <c r="AG187" i="5"/>
  <c r="U188" i="5"/>
  <c r="AB129" i="5"/>
  <c r="AF129" i="5"/>
  <c r="AD130" i="5"/>
  <c r="AD131" i="5"/>
  <c r="AI133" i="5"/>
  <c r="AE133" i="5"/>
  <c r="AG133" i="5"/>
  <c r="AF134" i="5"/>
  <c r="AG135" i="5"/>
  <c r="AC135" i="5"/>
  <c r="AI135" i="5"/>
  <c r="AE135" i="5"/>
  <c r="AB136" i="5"/>
  <c r="AG137" i="5"/>
  <c r="AC137" i="5"/>
  <c r="AI137" i="5"/>
  <c r="AE137" i="5"/>
  <c r="AB138" i="5"/>
  <c r="AG139" i="5"/>
  <c r="AC139" i="5"/>
  <c r="AI139" i="5"/>
  <c r="AE139" i="5"/>
  <c r="AB140" i="5"/>
  <c r="AG141" i="5"/>
  <c r="AC141" i="5"/>
  <c r="AI141" i="5"/>
  <c r="AE141" i="5"/>
  <c r="AB142" i="5"/>
  <c r="AG143" i="5"/>
  <c r="AC143" i="5"/>
  <c r="AI143" i="5"/>
  <c r="AE143" i="5"/>
  <c r="AB144" i="5"/>
  <c r="AG145" i="5"/>
  <c r="AC145" i="5"/>
  <c r="AI145" i="5"/>
  <c r="AE145" i="5"/>
  <c r="AB146" i="5"/>
  <c r="AG147" i="5"/>
  <c r="AC147" i="5"/>
  <c r="AI147" i="5"/>
  <c r="AE147" i="5"/>
  <c r="AB148" i="5"/>
  <c r="AG149" i="5"/>
  <c r="AC149" i="5"/>
  <c r="AI149" i="5"/>
  <c r="AE149" i="5"/>
  <c r="AB150" i="5"/>
  <c r="AG151" i="5"/>
  <c r="AC151" i="5"/>
  <c r="AI151" i="5"/>
  <c r="AE151" i="5"/>
  <c r="AB152" i="5"/>
  <c r="AG153" i="5"/>
  <c r="AC153" i="5"/>
  <c r="AI153" i="5"/>
  <c r="AE153" i="5"/>
  <c r="AB154" i="5"/>
  <c r="AG155" i="5"/>
  <c r="AC155" i="5"/>
  <c r="AI155" i="5"/>
  <c r="AE155" i="5"/>
  <c r="AB156" i="5"/>
  <c r="AG157" i="5"/>
  <c r="AC157" i="5"/>
  <c r="AB158" i="5"/>
  <c r="AE157" i="5"/>
  <c r="AI157" i="5"/>
  <c r="AB131" i="5"/>
  <c r="AF131" i="5"/>
  <c r="AB133" i="5"/>
  <c r="AF133" i="5"/>
  <c r="AB135" i="5"/>
  <c r="AF135" i="5"/>
  <c r="AB137" i="5"/>
  <c r="AF137" i="5"/>
  <c r="AB139" i="5"/>
  <c r="AF139" i="5"/>
  <c r="AB141" i="5"/>
  <c r="AF141" i="5"/>
  <c r="AB143" i="5"/>
  <c r="AF143" i="5"/>
  <c r="AB145" i="5"/>
  <c r="AF145" i="5"/>
  <c r="AB147" i="5"/>
  <c r="AF147" i="5"/>
  <c r="AB149" i="5"/>
  <c r="AF149" i="5"/>
  <c r="AB151" i="5"/>
  <c r="AF151" i="5"/>
  <c r="AB153" i="5"/>
  <c r="AF153" i="5"/>
  <c r="AB155" i="5"/>
  <c r="AF155" i="5"/>
  <c r="AB157" i="5"/>
  <c r="AF157" i="5"/>
  <c r="AF192" i="5"/>
  <c r="AH193" i="5"/>
  <c r="AG161" i="5"/>
  <c r="AC161" i="5"/>
  <c r="AI161" i="5"/>
  <c r="AE161" i="5"/>
  <c r="AD161" i="5"/>
  <c r="AG169" i="5"/>
  <c r="AC169" i="5"/>
  <c r="AI169" i="5"/>
  <c r="AE169" i="5"/>
  <c r="AD169" i="5"/>
  <c r="AG173" i="5"/>
  <c r="AC173" i="5"/>
  <c r="AI173" i="5"/>
  <c r="AE173" i="5"/>
  <c r="AD173" i="5"/>
  <c r="AG177" i="5"/>
  <c r="AC177" i="5"/>
  <c r="AI177" i="5"/>
  <c r="AE177" i="5"/>
  <c r="AD177" i="5"/>
  <c r="AG181" i="5"/>
  <c r="AC181" i="5"/>
  <c r="AI181" i="5"/>
  <c r="AE181" i="5"/>
  <c r="AD181" i="5"/>
  <c r="AF184" i="5"/>
  <c r="AG185" i="5"/>
  <c r="AC185" i="5"/>
  <c r="AJ185" i="5"/>
  <c r="AI185" i="5"/>
  <c r="AE185" i="5"/>
  <c r="AD185" i="5"/>
  <c r="AI186" i="5"/>
  <c r="AE186" i="5"/>
  <c r="AH186" i="5"/>
  <c r="AD186" i="5"/>
  <c r="AG186" i="5"/>
  <c r="AC186" i="5"/>
  <c r="AF186" i="5"/>
  <c r="AI188" i="5"/>
  <c r="AE188" i="5"/>
  <c r="AH188" i="5"/>
  <c r="AD188" i="5"/>
  <c r="AG188" i="5"/>
  <c r="AC188" i="5"/>
  <c r="AF188" i="5"/>
  <c r="U221" i="5"/>
  <c r="AJ222" i="5"/>
  <c r="AI223" i="5"/>
  <c r="U232" i="5"/>
  <c r="AJ189" i="5"/>
  <c r="AE189" i="5"/>
  <c r="AE190" i="5"/>
  <c r="AE191" i="5"/>
  <c r="AJ192" i="5"/>
  <c r="U194" i="5"/>
  <c r="AJ195" i="5"/>
  <c r="U196" i="5"/>
  <c r="AJ197" i="5"/>
  <c r="U198" i="5"/>
  <c r="AJ199" i="5"/>
  <c r="AH199" i="5"/>
  <c r="AD201" i="5"/>
  <c r="U206" i="5"/>
  <c r="AJ207" i="5"/>
  <c r="AD209" i="5"/>
  <c r="AH209" i="5"/>
  <c r="U214" i="5"/>
  <c r="AJ215" i="5"/>
  <c r="AB159" i="5"/>
  <c r="AH160" i="5"/>
  <c r="AF161" i="5"/>
  <c r="AI162" i="5"/>
  <c r="AE162" i="5"/>
  <c r="AG162" i="5"/>
  <c r="AC162" i="5"/>
  <c r="AD162" i="5"/>
  <c r="AB163" i="5"/>
  <c r="AH164" i="5"/>
  <c r="AI166" i="5"/>
  <c r="AE166" i="5"/>
  <c r="AG166" i="5"/>
  <c r="AC166" i="5"/>
  <c r="AD166" i="5"/>
  <c r="AB167" i="5"/>
  <c r="AH168" i="5"/>
  <c r="AF169" i="5"/>
  <c r="AI170" i="5"/>
  <c r="AE170" i="5"/>
  <c r="AG170" i="5"/>
  <c r="AC170" i="5"/>
  <c r="AD170" i="5"/>
  <c r="AB171" i="5"/>
  <c r="AH172" i="5"/>
  <c r="AF173" i="5"/>
  <c r="AI174" i="5"/>
  <c r="AE174" i="5"/>
  <c r="AG174" i="5"/>
  <c r="AC174" i="5"/>
  <c r="AD174" i="5"/>
  <c r="AB175" i="5"/>
  <c r="AH176" i="5"/>
  <c r="AF177" i="5"/>
  <c r="AI178" i="5"/>
  <c r="AE178" i="5"/>
  <c r="AG178" i="5"/>
  <c r="AC178" i="5"/>
  <c r="AD178" i="5"/>
  <c r="AB179" i="5"/>
  <c r="AH180" i="5"/>
  <c r="AF181" i="5"/>
  <c r="AI182" i="5"/>
  <c r="AE182" i="5"/>
  <c r="AG182" i="5"/>
  <c r="AC182" i="5"/>
  <c r="AD182" i="5"/>
  <c r="AB183" i="5"/>
  <c r="AF185" i="5"/>
  <c r="AJ186" i="5"/>
  <c r="AJ188" i="5"/>
  <c r="AJ201" i="5"/>
  <c r="AH201" i="5"/>
  <c r="AD211" i="5"/>
  <c r="AH211" i="5"/>
  <c r="AG165" i="5"/>
  <c r="AC165" i="5"/>
  <c r="AI165" i="5"/>
  <c r="AE165" i="5"/>
  <c r="AD165" i="5"/>
  <c r="U220" i="5"/>
  <c r="U225" i="5"/>
  <c r="AJ226" i="5"/>
  <c r="U226" i="5"/>
  <c r="AI227" i="5"/>
  <c r="AH190" i="5"/>
  <c r="AG190" i="5"/>
  <c r="AJ193" i="5"/>
  <c r="AC193" i="5"/>
  <c r="U195" i="5"/>
  <c r="U197" i="5"/>
  <c r="U204" i="5"/>
  <c r="AJ205" i="5"/>
  <c r="U205" i="5"/>
  <c r="AD207" i="5"/>
  <c r="AH207" i="5"/>
  <c r="U212" i="5"/>
  <c r="AJ213" i="5"/>
  <c r="U213" i="5"/>
  <c r="AD215" i="5"/>
  <c r="AH215" i="5"/>
  <c r="AG159" i="5"/>
  <c r="AC159" i="5"/>
  <c r="AI159" i="5"/>
  <c r="AE159" i="5"/>
  <c r="AD159" i="5"/>
  <c r="AB160" i="5"/>
  <c r="AH161" i="5"/>
  <c r="AG163" i="5"/>
  <c r="AC163" i="5"/>
  <c r="AI163" i="5"/>
  <c r="AE163" i="5"/>
  <c r="AD163" i="5"/>
  <c r="AB164" i="5"/>
  <c r="AH165" i="5"/>
  <c r="AG167" i="5"/>
  <c r="AC167" i="5"/>
  <c r="AI167" i="5"/>
  <c r="AE167" i="5"/>
  <c r="AD167" i="5"/>
  <c r="AB168" i="5"/>
  <c r="AH169" i="5"/>
  <c r="AG171" i="5"/>
  <c r="AC171" i="5"/>
  <c r="AI171" i="5"/>
  <c r="AE171" i="5"/>
  <c r="AD171" i="5"/>
  <c r="AB172" i="5"/>
  <c r="AH173" i="5"/>
  <c r="AG175" i="5"/>
  <c r="AC175" i="5"/>
  <c r="AI175" i="5"/>
  <c r="AE175" i="5"/>
  <c r="AD175" i="5"/>
  <c r="AB176" i="5"/>
  <c r="AH177" i="5"/>
  <c r="AG179" i="5"/>
  <c r="AC179" i="5"/>
  <c r="AI179" i="5"/>
  <c r="AE179" i="5"/>
  <c r="AD179" i="5"/>
  <c r="AB180" i="5"/>
  <c r="AH181" i="5"/>
  <c r="AG183" i="5"/>
  <c r="AC183" i="5"/>
  <c r="AI183" i="5"/>
  <c r="AE183" i="5"/>
  <c r="AD183" i="5"/>
  <c r="AB184" i="5"/>
  <c r="AH185" i="5"/>
  <c r="AC190" i="5"/>
  <c r="U224" i="5"/>
  <c r="U229" i="5"/>
  <c r="AJ230" i="5"/>
  <c r="U230" i="5"/>
  <c r="AI231" i="5"/>
  <c r="AI190" i="5"/>
  <c r="AC191" i="5"/>
  <c r="AB192" i="5"/>
  <c r="U202" i="5"/>
  <c r="AJ203" i="5"/>
  <c r="AH203" i="5"/>
  <c r="U203" i="5"/>
  <c r="AD205" i="5"/>
  <c r="AH205" i="5"/>
  <c r="U210" i="5"/>
  <c r="AJ211" i="5"/>
  <c r="U211" i="5"/>
  <c r="AD213" i="5"/>
  <c r="AH213" i="5"/>
  <c r="U217" i="5"/>
  <c r="AI160" i="5"/>
  <c r="AE160" i="5"/>
  <c r="AG160" i="5"/>
  <c r="AC160" i="5"/>
  <c r="AD160" i="5"/>
  <c r="AB161" i="5"/>
  <c r="AJ161" i="5"/>
  <c r="AI164" i="5"/>
  <c r="AE164" i="5"/>
  <c r="AG164" i="5"/>
  <c r="AC164" i="5"/>
  <c r="AD164" i="5"/>
  <c r="AB165" i="5"/>
  <c r="AJ165" i="5"/>
  <c r="AI168" i="5"/>
  <c r="AE168" i="5"/>
  <c r="AG168" i="5"/>
  <c r="AC168" i="5"/>
  <c r="AD168" i="5"/>
  <c r="AB169" i="5"/>
  <c r="AJ169" i="5"/>
  <c r="AI172" i="5"/>
  <c r="AE172" i="5"/>
  <c r="AG172" i="5"/>
  <c r="AC172" i="5"/>
  <c r="AD172" i="5"/>
  <c r="AB173" i="5"/>
  <c r="AJ173" i="5"/>
  <c r="AI176" i="5"/>
  <c r="AE176" i="5"/>
  <c r="AG176" i="5"/>
  <c r="AC176" i="5"/>
  <c r="AD176" i="5"/>
  <c r="AB177" i="5"/>
  <c r="AJ177" i="5"/>
  <c r="AI180" i="5"/>
  <c r="AE180" i="5"/>
  <c r="AG180" i="5"/>
  <c r="AC180" i="5"/>
  <c r="AD180" i="5"/>
  <c r="AB181" i="5"/>
  <c r="AJ181" i="5"/>
  <c r="AF183" i="5"/>
  <c r="AI184" i="5"/>
  <c r="AE184" i="5"/>
  <c r="AG184" i="5"/>
  <c r="AC184" i="5"/>
  <c r="AD184" i="5"/>
  <c r="AB185" i="5"/>
  <c r="AB186" i="5"/>
  <c r="AB188" i="5"/>
  <c r="AH217" i="5"/>
  <c r="AE187" i="5"/>
  <c r="AI187" i="5"/>
  <c r="AB187" i="5"/>
  <c r="AF187" i="5"/>
  <c r="AJ187" i="5"/>
  <c r="AC187" i="5"/>
  <c r="AG191" i="5"/>
  <c r="AI194" i="5"/>
  <c r="AE194" i="5"/>
  <c r="AH194" i="5"/>
  <c r="AD194" i="5"/>
  <c r="AG194" i="5"/>
  <c r="AC194" i="5"/>
  <c r="AF194" i="5"/>
  <c r="AI196" i="5"/>
  <c r="AE196" i="5"/>
  <c r="AH196" i="5"/>
  <c r="AD196" i="5"/>
  <c r="AG196" i="5"/>
  <c r="AC196" i="5"/>
  <c r="AF196" i="5"/>
  <c r="AI198" i="5"/>
  <c r="AE198" i="5"/>
  <c r="AH198" i="5"/>
  <c r="AD198" i="5"/>
  <c r="AG198" i="5"/>
  <c r="AC198" i="5"/>
  <c r="AF198" i="5"/>
  <c r="AI200" i="5"/>
  <c r="AE200" i="5"/>
  <c r="AH200" i="5"/>
  <c r="AD200" i="5"/>
  <c r="AG200" i="5"/>
  <c r="AC200" i="5"/>
  <c r="AF200" i="5"/>
  <c r="AI202" i="5"/>
  <c r="AE202" i="5"/>
  <c r="AH202" i="5"/>
  <c r="AD202" i="5"/>
  <c r="AG202" i="5"/>
  <c r="AC202" i="5"/>
  <c r="AF202" i="5"/>
  <c r="AI204" i="5"/>
  <c r="AE204" i="5"/>
  <c r="AH204" i="5"/>
  <c r="AD204" i="5"/>
  <c r="AG204" i="5"/>
  <c r="AC204" i="5"/>
  <c r="AF204" i="5"/>
  <c r="AI206" i="5"/>
  <c r="AE206" i="5"/>
  <c r="AH206" i="5"/>
  <c r="AD206" i="5"/>
  <c r="AG206" i="5"/>
  <c r="AC206" i="5"/>
  <c r="AF206" i="5"/>
  <c r="AI208" i="5"/>
  <c r="AE208" i="5"/>
  <c r="AH208" i="5"/>
  <c r="AD208" i="5"/>
  <c r="AG208" i="5"/>
  <c r="AC208" i="5"/>
  <c r="AF208" i="5"/>
  <c r="AI210" i="5"/>
  <c r="AE210" i="5"/>
  <c r="AH210" i="5"/>
  <c r="AD210" i="5"/>
  <c r="AG210" i="5"/>
  <c r="AC210" i="5"/>
  <c r="AF210" i="5"/>
  <c r="AI212" i="5"/>
  <c r="AE212" i="5"/>
  <c r="AH212" i="5"/>
  <c r="AD212" i="5"/>
  <c r="AG212" i="5"/>
  <c r="AC212" i="5"/>
  <c r="AF212" i="5"/>
  <c r="AI214" i="5"/>
  <c r="AE214" i="5"/>
  <c r="AH214" i="5"/>
  <c r="AD214" i="5"/>
  <c r="AG214" i="5"/>
  <c r="AC214" i="5"/>
  <c r="AF214" i="5"/>
  <c r="AI216" i="5"/>
  <c r="AE216" i="5"/>
  <c r="AH216" i="5"/>
  <c r="AD216" i="5"/>
  <c r="AG216" i="5"/>
  <c r="AC216" i="5"/>
  <c r="AF216" i="5"/>
  <c r="AI218" i="5"/>
  <c r="AE218" i="5"/>
  <c r="AH218" i="5"/>
  <c r="AD218" i="5"/>
  <c r="AG218" i="5"/>
  <c r="AC218" i="5"/>
  <c r="AF218" i="5"/>
  <c r="U219" i="5"/>
  <c r="AJ220" i="5"/>
  <c r="AI221" i="5"/>
  <c r="U227" i="5"/>
  <c r="AJ228" i="5"/>
  <c r="AI229" i="5"/>
  <c r="AD189" i="5"/>
  <c r="AH189" i="5"/>
  <c r="AB190" i="5"/>
  <c r="AF190" i="5"/>
  <c r="AH191" i="5"/>
  <c r="AI193" i="5"/>
  <c r="AE193" i="5"/>
  <c r="AG193" i="5"/>
  <c r="AJ194" i="5"/>
  <c r="AJ196" i="5"/>
  <c r="AJ198" i="5"/>
  <c r="AJ200" i="5"/>
  <c r="AJ202" i="5"/>
  <c r="AJ204" i="5"/>
  <c r="AJ206" i="5"/>
  <c r="AJ208" i="5"/>
  <c r="AJ210" i="5"/>
  <c r="AJ212" i="5"/>
  <c r="AJ214" i="5"/>
  <c r="AJ216" i="5"/>
  <c r="AJ218" i="5"/>
  <c r="U223" i="5"/>
  <c r="AJ224" i="5"/>
  <c r="AI225" i="5"/>
  <c r="U231" i="5"/>
  <c r="AJ232" i="5"/>
  <c r="AI233" i="5"/>
  <c r="U233" i="5"/>
  <c r="AB189" i="5"/>
  <c r="AF189" i="5"/>
  <c r="AD190" i="5"/>
  <c r="AD191" i="5"/>
  <c r="AH192" i="5"/>
  <c r="AD192" i="5"/>
  <c r="AG192" i="5"/>
  <c r="AC192" i="5"/>
  <c r="AE192" i="5"/>
  <c r="U192" i="5"/>
  <c r="AB194" i="5"/>
  <c r="AG195" i="5"/>
  <c r="AC195" i="5"/>
  <c r="AI195" i="5"/>
  <c r="AE195" i="5"/>
  <c r="AB196" i="5"/>
  <c r="AG197" i="5"/>
  <c r="AC197" i="5"/>
  <c r="AI197" i="5"/>
  <c r="AE197" i="5"/>
  <c r="AB198" i="5"/>
  <c r="AG199" i="5"/>
  <c r="AC199" i="5"/>
  <c r="AI199" i="5"/>
  <c r="AE199" i="5"/>
  <c r="AB200" i="5"/>
  <c r="AG201" i="5"/>
  <c r="AC201" i="5"/>
  <c r="AI201" i="5"/>
  <c r="AE201" i="5"/>
  <c r="AB202" i="5"/>
  <c r="AG203" i="5"/>
  <c r="AC203" i="5"/>
  <c r="AB204" i="5"/>
  <c r="AG205" i="5"/>
  <c r="AC205" i="5"/>
  <c r="AB206" i="5"/>
  <c r="AG207" i="5"/>
  <c r="AC207" i="5"/>
  <c r="AB208" i="5"/>
  <c r="AG209" i="5"/>
  <c r="AC209" i="5"/>
  <c r="AB210" i="5"/>
  <c r="AG211" i="5"/>
  <c r="AC211" i="5"/>
  <c r="AB212" i="5"/>
  <c r="AG213" i="5"/>
  <c r="AC213" i="5"/>
  <c r="AB214" i="5"/>
  <c r="AG215" i="5"/>
  <c r="AC215" i="5"/>
  <c r="AB216" i="5"/>
  <c r="AG217" i="5"/>
  <c r="AC217" i="5"/>
  <c r="AB218" i="5"/>
  <c r="AI191" i="5"/>
  <c r="AE203" i="5"/>
  <c r="AI203" i="5"/>
  <c r="AE205" i="5"/>
  <c r="AI205" i="5"/>
  <c r="AE207" i="5"/>
  <c r="AI207" i="5"/>
  <c r="AE209" i="5"/>
  <c r="AI209" i="5"/>
  <c r="AE211" i="5"/>
  <c r="AI211" i="5"/>
  <c r="AE213" i="5"/>
  <c r="AI213" i="5"/>
  <c r="AE215" i="5"/>
  <c r="AI215" i="5"/>
  <c r="AE217" i="5"/>
  <c r="AI217" i="5"/>
  <c r="AB191" i="5"/>
  <c r="AF191" i="5"/>
  <c r="AB193" i="5"/>
  <c r="AF193" i="5"/>
  <c r="AB195" i="5"/>
  <c r="AF195" i="5"/>
  <c r="AB197" i="5"/>
  <c r="AF197" i="5"/>
  <c r="AB199" i="5"/>
  <c r="AF199" i="5"/>
  <c r="AB201" i="5"/>
  <c r="AF201" i="5"/>
  <c r="AB203" i="5"/>
  <c r="AF203" i="5"/>
  <c r="AB205" i="5"/>
  <c r="AF205" i="5"/>
  <c r="AB207" i="5"/>
  <c r="AF207" i="5"/>
  <c r="AB209" i="5"/>
  <c r="AF209" i="5"/>
  <c r="AB211" i="5"/>
  <c r="AF211" i="5"/>
  <c r="AB213" i="5"/>
  <c r="AF213" i="5"/>
  <c r="AB215" i="5"/>
  <c r="AF215" i="5"/>
  <c r="AB217" i="5"/>
  <c r="AF217" i="5"/>
  <c r="AB219" i="5"/>
  <c r="AF219" i="5"/>
  <c r="AH220" i="5"/>
  <c r="AF221" i="5"/>
  <c r="AD222" i="5"/>
  <c r="AH222" i="5"/>
  <c r="AF223" i="5"/>
  <c r="AD224" i="5"/>
  <c r="AH224" i="5"/>
  <c r="AF225" i="5"/>
  <c r="AB227" i="5"/>
  <c r="AF229" i="5"/>
  <c r="AB231" i="5"/>
  <c r="AF231" i="5"/>
  <c r="AJ231" i="5"/>
  <c r="AD232" i="5"/>
  <c r="AH232" i="5"/>
  <c r="AJ233" i="5"/>
  <c r="AC219" i="5"/>
  <c r="AG219" i="5"/>
  <c r="AE220" i="5"/>
  <c r="AI220" i="5"/>
  <c r="AC221" i="5"/>
  <c r="AG221" i="5"/>
  <c r="AE222" i="5"/>
  <c r="AI222" i="5"/>
  <c r="AC223" i="5"/>
  <c r="AG223" i="5"/>
  <c r="AE224" i="5"/>
  <c r="AI224" i="5"/>
  <c r="AC225" i="5"/>
  <c r="AG225" i="5"/>
  <c r="AE226" i="5"/>
  <c r="AI226" i="5"/>
  <c r="AC227" i="5"/>
  <c r="AG227" i="5"/>
  <c r="AE228" i="5"/>
  <c r="AI228" i="5"/>
  <c r="AC229" i="5"/>
  <c r="AG229" i="5"/>
  <c r="AE230" i="5"/>
  <c r="AI230" i="5"/>
  <c r="AC231" i="5"/>
  <c r="AG231" i="5"/>
  <c r="AE232" i="5"/>
  <c r="AI232" i="5"/>
  <c r="AC233" i="5"/>
  <c r="AG233" i="5"/>
  <c r="AJ219" i="5"/>
  <c r="AD220" i="5"/>
  <c r="AB221" i="5"/>
  <c r="AJ221" i="5"/>
  <c r="AB223" i="5"/>
  <c r="AJ223" i="5"/>
  <c r="AB225" i="5"/>
  <c r="AJ225" i="5"/>
  <c r="AD226" i="5"/>
  <c r="AH226" i="5"/>
  <c r="AF227" i="5"/>
  <c r="AJ227" i="5"/>
  <c r="AD228" i="5"/>
  <c r="AH228" i="5"/>
  <c r="AB229" i="5"/>
  <c r="AJ229" i="5"/>
  <c r="AD230" i="5"/>
  <c r="AH230" i="5"/>
  <c r="AF233" i="5"/>
  <c r="AD219" i="5"/>
  <c r="AH219" i="5"/>
  <c r="AB220" i="5"/>
  <c r="AF220" i="5"/>
  <c r="AD221" i="5"/>
  <c r="AH221" i="5"/>
  <c r="AB222" i="5"/>
  <c r="AF222" i="5"/>
  <c r="AD223" i="5"/>
  <c r="AH223" i="5"/>
  <c r="AB224" i="5"/>
  <c r="AF224" i="5"/>
  <c r="AD225" i="5"/>
  <c r="AH225" i="5"/>
  <c r="AB226" i="5"/>
  <c r="AF226" i="5"/>
  <c r="AD227" i="5"/>
  <c r="AH227" i="5"/>
  <c r="AB228" i="5"/>
  <c r="AF228" i="5"/>
  <c r="AD229" i="5"/>
  <c r="AH229" i="5"/>
  <c r="AB230" i="5"/>
  <c r="AF230" i="5"/>
  <c r="AD231" i="5"/>
  <c r="AH231" i="5"/>
  <c r="AB232" i="5"/>
  <c r="AF232" i="5"/>
  <c r="AD233" i="5"/>
  <c r="AH233" i="5"/>
  <c r="AE219" i="5"/>
  <c r="AC220" i="5"/>
  <c r="AE221" i="5"/>
  <c r="AC222" i="5"/>
  <c r="AE223" i="5"/>
  <c r="AC224" i="5"/>
  <c r="AE225" i="5"/>
  <c r="AC226" i="5"/>
  <c r="AE227" i="5"/>
  <c r="AC228" i="5"/>
  <c r="AE229" i="5"/>
  <c r="AC230" i="5"/>
  <c r="AE231" i="5"/>
  <c r="AC232" i="5"/>
  <c r="AE233" i="5"/>
  <c r="AI183" i="3"/>
  <c r="AE183" i="3"/>
  <c r="AH183" i="3"/>
  <c r="AD183" i="3"/>
  <c r="AG183" i="3"/>
  <c r="AC183" i="3"/>
  <c r="AF183" i="3"/>
  <c r="AI227" i="3"/>
  <c r="AE227" i="3"/>
  <c r="AH227" i="3"/>
  <c r="AD227" i="3"/>
  <c r="AG227" i="3"/>
  <c r="AC227" i="3"/>
  <c r="AF138" i="3"/>
  <c r="U145" i="3"/>
  <c r="U149" i="3"/>
  <c r="U158" i="3"/>
  <c r="AG159" i="3"/>
  <c r="U162" i="3"/>
  <c r="AJ9" i="3"/>
  <c r="U104" i="3"/>
  <c r="U124" i="3"/>
  <c r="U16" i="3"/>
  <c r="U29" i="3"/>
  <c r="AD44" i="3"/>
  <c r="AI44" i="3"/>
  <c r="U51" i="3"/>
  <c r="AH70" i="3"/>
  <c r="AG70" i="3"/>
  <c r="AC70" i="3"/>
  <c r="AD88" i="3"/>
  <c r="AH88" i="3"/>
  <c r="AJ183" i="3"/>
  <c r="AJ227" i="3"/>
  <c r="AJ54" i="3"/>
  <c r="AG54" i="3"/>
  <c r="AC54" i="3"/>
  <c r="AF30" i="3"/>
  <c r="AJ30" i="3"/>
  <c r="AB30" i="3"/>
  <c r="AI179" i="3"/>
  <c r="AE179" i="3"/>
  <c r="AH179" i="3"/>
  <c r="AD179" i="3"/>
  <c r="AG179" i="3"/>
  <c r="AC179" i="3"/>
  <c r="AF179" i="3"/>
  <c r="AI181" i="3"/>
  <c r="AE181" i="3"/>
  <c r="AH181" i="3"/>
  <c r="AD181" i="3"/>
  <c r="AG181" i="3"/>
  <c r="AC181" i="3"/>
  <c r="AF181" i="3"/>
  <c r="AI185" i="3"/>
  <c r="AE185" i="3"/>
  <c r="AH185" i="3"/>
  <c r="AD185" i="3"/>
  <c r="AG185" i="3"/>
  <c r="AC185" i="3"/>
  <c r="AF185" i="3"/>
  <c r="AI187" i="3"/>
  <c r="AE187" i="3"/>
  <c r="AH187" i="3"/>
  <c r="AD187" i="3"/>
  <c r="AG187" i="3"/>
  <c r="AC187" i="3"/>
  <c r="AF187" i="3"/>
  <c r="AI189" i="3"/>
  <c r="AE189" i="3"/>
  <c r="AH189" i="3"/>
  <c r="AD189" i="3"/>
  <c r="AG189" i="3"/>
  <c r="AC189" i="3"/>
  <c r="AF189" i="3"/>
  <c r="AI225" i="3"/>
  <c r="AE225" i="3"/>
  <c r="AH225" i="3"/>
  <c r="AD225" i="3"/>
  <c r="AG225" i="3"/>
  <c r="AC225" i="3"/>
  <c r="AF225" i="3"/>
  <c r="AF227" i="3"/>
  <c r="AG52" i="3"/>
  <c r="AC52" i="3"/>
  <c r="AH69" i="3"/>
  <c r="AB69" i="3"/>
  <c r="U143" i="3"/>
  <c r="U27" i="3"/>
  <c r="AF72" i="3"/>
  <c r="AC72" i="3"/>
  <c r="AB179" i="3"/>
  <c r="AI180" i="3"/>
  <c r="AE180" i="3"/>
  <c r="AB181" i="3"/>
  <c r="AI182" i="3"/>
  <c r="AE182" i="3"/>
  <c r="AB183" i="3"/>
  <c r="AI184" i="3"/>
  <c r="AE184" i="3"/>
  <c r="AB185" i="3"/>
  <c r="AI186" i="3"/>
  <c r="AE186" i="3"/>
  <c r="AB187" i="3"/>
  <c r="AI188" i="3"/>
  <c r="AE188" i="3"/>
  <c r="AB189" i="3"/>
  <c r="AI224" i="3"/>
  <c r="AE224" i="3"/>
  <c r="AB225" i="3"/>
  <c r="AB227" i="3"/>
  <c r="AJ23" i="3"/>
  <c r="U23" i="3"/>
  <c r="U62" i="3"/>
  <c r="AE226" i="3"/>
  <c r="AI226" i="3"/>
  <c r="AB180" i="3"/>
  <c r="AF180" i="3"/>
  <c r="AJ180" i="3"/>
  <c r="AB182" i="3"/>
  <c r="AF182" i="3"/>
  <c r="AJ182" i="3"/>
  <c r="AB184" i="3"/>
  <c r="AF184" i="3"/>
  <c r="AJ184" i="3"/>
  <c r="AB186" i="3"/>
  <c r="AF186" i="3"/>
  <c r="AJ186" i="3"/>
  <c r="AB188" i="3"/>
  <c r="AF188" i="3"/>
  <c r="AJ188" i="3"/>
  <c r="AB224" i="3"/>
  <c r="AF224" i="3"/>
  <c r="AJ224" i="3"/>
  <c r="AB226" i="3"/>
  <c r="AF226" i="3"/>
  <c r="AJ226" i="3"/>
  <c r="U138" i="3"/>
  <c r="U147" i="3"/>
  <c r="U102" i="3"/>
  <c r="AJ103" i="3"/>
  <c r="U122" i="3"/>
  <c r="U126" i="3"/>
  <c r="AJ127" i="3"/>
  <c r="U131" i="3"/>
  <c r="U14" i="3"/>
  <c r="AB18" i="3"/>
  <c r="AJ22" i="3"/>
  <c r="U25" i="3"/>
  <c r="U38" i="3"/>
  <c r="U49" i="3"/>
  <c r="AJ57" i="3"/>
  <c r="U58" i="3"/>
  <c r="U72" i="3"/>
  <c r="AH86" i="3"/>
  <c r="U87" i="3"/>
  <c r="AJ88" i="3"/>
  <c r="U88" i="3"/>
  <c r="U99" i="3"/>
  <c r="AJ100" i="3"/>
  <c r="AH229" i="3"/>
  <c r="AH231" i="3"/>
  <c r="AH233" i="3"/>
  <c r="AH235" i="3"/>
  <c r="AH237" i="3"/>
  <c r="AH239" i="3"/>
  <c r="AH241" i="3"/>
  <c r="AC180" i="3"/>
  <c r="AC182" i="3"/>
  <c r="AC184" i="3"/>
  <c r="AC186" i="3"/>
  <c r="AC188" i="3"/>
  <c r="AC224" i="3"/>
  <c r="AC226" i="3"/>
  <c r="AD84" i="3"/>
  <c r="AH84" i="3"/>
  <c r="AD98" i="3"/>
  <c r="AH98" i="3"/>
  <c r="AI228" i="3"/>
  <c r="AE228" i="3"/>
  <c r="AH228" i="3"/>
  <c r="AD228" i="3"/>
  <c r="AG228" i="3"/>
  <c r="AC228" i="3"/>
  <c r="AF228" i="3"/>
  <c r="AI230" i="3"/>
  <c r="AE230" i="3"/>
  <c r="AH230" i="3"/>
  <c r="AD230" i="3"/>
  <c r="AG230" i="3"/>
  <c r="AC230" i="3"/>
  <c r="AF230" i="3"/>
  <c r="AI232" i="3"/>
  <c r="AE232" i="3"/>
  <c r="AH232" i="3"/>
  <c r="AD232" i="3"/>
  <c r="AG232" i="3"/>
  <c r="AC232" i="3"/>
  <c r="AF232" i="3"/>
  <c r="AI234" i="3"/>
  <c r="AE234" i="3"/>
  <c r="AH234" i="3"/>
  <c r="AD234" i="3"/>
  <c r="AG234" i="3"/>
  <c r="AC234" i="3"/>
  <c r="AF234" i="3"/>
  <c r="AI236" i="3"/>
  <c r="AE236" i="3"/>
  <c r="AH236" i="3"/>
  <c r="AD236" i="3"/>
  <c r="AG236" i="3"/>
  <c r="AC236" i="3"/>
  <c r="AF236" i="3"/>
  <c r="AI238" i="3"/>
  <c r="AE238" i="3"/>
  <c r="AH238" i="3"/>
  <c r="AD238" i="3"/>
  <c r="AG238" i="3"/>
  <c r="AC238" i="3"/>
  <c r="AF238" i="3"/>
  <c r="AI240" i="3"/>
  <c r="AE240" i="3"/>
  <c r="AH240" i="3"/>
  <c r="AD240" i="3"/>
  <c r="AG240" i="3"/>
  <c r="AC240" i="3"/>
  <c r="AF240" i="3"/>
  <c r="AI242" i="3"/>
  <c r="AE242" i="3"/>
  <c r="AH242" i="3"/>
  <c r="AD242" i="3"/>
  <c r="AG242" i="3"/>
  <c r="AC242" i="3"/>
  <c r="AF242" i="3"/>
  <c r="AJ163" i="3"/>
  <c r="U134" i="3"/>
  <c r="U9" i="3"/>
  <c r="U110" i="3"/>
  <c r="AJ111" i="3"/>
  <c r="U112" i="3"/>
  <c r="U118" i="3"/>
  <c r="AJ119" i="3"/>
  <c r="U120" i="3"/>
  <c r="AJ123" i="3"/>
  <c r="U129" i="3"/>
  <c r="AB131" i="3"/>
  <c r="AF12" i="3"/>
  <c r="AH14" i="3"/>
  <c r="AJ18" i="3"/>
  <c r="AJ27" i="3"/>
  <c r="U31" i="3"/>
  <c r="U32" i="3"/>
  <c r="U33" i="3"/>
  <c r="U36" i="3"/>
  <c r="AF38" i="3"/>
  <c r="AJ38" i="3"/>
  <c r="AJ39" i="3"/>
  <c r="AJ41" i="3"/>
  <c r="AC41" i="3"/>
  <c r="U42" i="3"/>
  <c r="AF65" i="3"/>
  <c r="AB65" i="3"/>
  <c r="AJ65" i="3"/>
  <c r="AI69" i="3"/>
  <c r="U74" i="3"/>
  <c r="U80" i="3"/>
  <c r="AD82" i="3"/>
  <c r="AH82" i="3"/>
  <c r="AD96" i="3"/>
  <c r="AH96" i="3"/>
  <c r="AJ228" i="3"/>
  <c r="AJ230" i="3"/>
  <c r="AJ232" i="3"/>
  <c r="AJ234" i="3"/>
  <c r="AJ236" i="3"/>
  <c r="AJ238" i="3"/>
  <c r="AJ240" i="3"/>
  <c r="AJ242" i="3"/>
  <c r="AB13" i="3"/>
  <c r="AD80" i="3"/>
  <c r="AH80" i="3"/>
  <c r="AD94" i="3"/>
  <c r="AH94" i="3"/>
  <c r="AD106" i="3"/>
  <c r="AB26" i="3"/>
  <c r="AF34" i="3"/>
  <c r="AB34" i="3"/>
  <c r="AC45" i="3"/>
  <c r="AC60" i="3"/>
  <c r="AG62" i="3"/>
  <c r="AG135" i="3"/>
  <c r="U141" i="3"/>
  <c r="U105" i="3"/>
  <c r="U108" i="3"/>
  <c r="AJ109" i="3"/>
  <c r="U116" i="3"/>
  <c r="AD122" i="3"/>
  <c r="U125" i="3"/>
  <c r="U12" i="3"/>
  <c r="AH13" i="3"/>
  <c r="AJ19" i="3"/>
  <c r="AB22" i="3"/>
  <c r="AF25" i="3"/>
  <c r="AJ26" i="3"/>
  <c r="AB38" i="3"/>
  <c r="AF41" i="3"/>
  <c r="AH45" i="3"/>
  <c r="AF56" i="3"/>
  <c r="AD56" i="3"/>
  <c r="AJ56" i="3"/>
  <c r="U60" i="3"/>
  <c r="AJ62" i="3"/>
  <c r="AF64" i="3"/>
  <c r="AJ64" i="3"/>
  <c r="AH64" i="3"/>
  <c r="AE65" i="3"/>
  <c r="U65" i="3"/>
  <c r="U76" i="3"/>
  <c r="AC78" i="3"/>
  <c r="AH78" i="3"/>
  <c r="U83" i="3"/>
  <c r="AJ84" i="3"/>
  <c r="AB228" i="3"/>
  <c r="AG229" i="3"/>
  <c r="AC229" i="3"/>
  <c r="AB230" i="3"/>
  <c r="AG231" i="3"/>
  <c r="AC231" i="3"/>
  <c r="AE231" i="3"/>
  <c r="AB232" i="3"/>
  <c r="AG233" i="3"/>
  <c r="AC233" i="3"/>
  <c r="AE233" i="3"/>
  <c r="AB234" i="3"/>
  <c r="AG235" i="3"/>
  <c r="AC235" i="3"/>
  <c r="AI235" i="3"/>
  <c r="AE235" i="3"/>
  <c r="AB236" i="3"/>
  <c r="AG237" i="3"/>
  <c r="AC237" i="3"/>
  <c r="AB238" i="3"/>
  <c r="AG239" i="3"/>
  <c r="AC239" i="3"/>
  <c r="AB240" i="3"/>
  <c r="AG241" i="3"/>
  <c r="AC241" i="3"/>
  <c r="AB242" i="3"/>
  <c r="AE229" i="3"/>
  <c r="AI229" i="3"/>
  <c r="AI231" i="3"/>
  <c r="AI233" i="3"/>
  <c r="AE237" i="3"/>
  <c r="AI237" i="3"/>
  <c r="AE239" i="3"/>
  <c r="AI239" i="3"/>
  <c r="AE241" i="3"/>
  <c r="AI241" i="3"/>
  <c r="U73" i="3"/>
  <c r="U91" i="3"/>
  <c r="AG92" i="3"/>
  <c r="AB229" i="3"/>
  <c r="AF229" i="3"/>
  <c r="AB231" i="3"/>
  <c r="AF231" i="3"/>
  <c r="AB233" i="3"/>
  <c r="AF233" i="3"/>
  <c r="AB235" i="3"/>
  <c r="AF235" i="3"/>
  <c r="AB237" i="3"/>
  <c r="AF237" i="3"/>
  <c r="AB239" i="3"/>
  <c r="AF239" i="3"/>
  <c r="AB241" i="3"/>
  <c r="AF241" i="3"/>
  <c r="AJ31" i="3"/>
  <c r="AH49" i="3"/>
  <c r="AH57" i="3"/>
  <c r="U68" i="3"/>
  <c r="U75" i="3"/>
  <c r="AJ76" i="3"/>
  <c r="U77" i="3"/>
  <c r="AG78" i="3"/>
  <c r="U79" i="3"/>
  <c r="AJ80" i="3"/>
  <c r="U81" i="3"/>
  <c r="AJ82" i="3"/>
  <c r="U92" i="3"/>
  <c r="U93" i="3"/>
  <c r="AG94" i="3"/>
  <c r="U95" i="3"/>
  <c r="AJ96" i="3"/>
  <c r="U97" i="3"/>
  <c r="AJ98" i="3"/>
  <c r="AH100" i="3"/>
  <c r="T10" i="3"/>
  <c r="AF10" i="3" s="1"/>
  <c r="W10" i="3"/>
  <c r="AG124" i="3"/>
  <c r="AD124" i="3"/>
  <c r="AJ131" i="3"/>
  <c r="AB14" i="3"/>
  <c r="AG14" i="3"/>
  <c r="AG15" i="3"/>
  <c r="AC15" i="3"/>
  <c r="AD15" i="3"/>
  <c r="AI15" i="3"/>
  <c r="AF16" i="3"/>
  <c r="AG17" i="3"/>
  <c r="AC17" i="3"/>
  <c r="AI17" i="3"/>
  <c r="AE17" i="3"/>
  <c r="AD17" i="3"/>
  <c r="AF20" i="3"/>
  <c r="AG29" i="3"/>
  <c r="AC29" i="3"/>
  <c r="AI29" i="3"/>
  <c r="AE29" i="3"/>
  <c r="AD29" i="3"/>
  <c r="AF32" i="3"/>
  <c r="AG33" i="3"/>
  <c r="AC33" i="3"/>
  <c r="AI33" i="3"/>
  <c r="AE33" i="3"/>
  <c r="AD33" i="3"/>
  <c r="AF36" i="3"/>
  <c r="AG37" i="3"/>
  <c r="AC37" i="3"/>
  <c r="AI37" i="3"/>
  <c r="AE37" i="3"/>
  <c r="AD37" i="3"/>
  <c r="AI53" i="3"/>
  <c r="AB53" i="3"/>
  <c r="AH53" i="3"/>
  <c r="AI89" i="3"/>
  <c r="AE89" i="3"/>
  <c r="AH89" i="3"/>
  <c r="AD89" i="3"/>
  <c r="AG89" i="3"/>
  <c r="AC89" i="3"/>
  <c r="AB89" i="3"/>
  <c r="AJ89" i="3"/>
  <c r="AF89" i="3"/>
  <c r="U171" i="3"/>
  <c r="AI135" i="3"/>
  <c r="U136" i="3"/>
  <c r="AD137" i="3"/>
  <c r="AD139" i="3"/>
  <c r="AD143" i="3"/>
  <c r="U153" i="3"/>
  <c r="U159" i="3"/>
  <c r="U103" i="3"/>
  <c r="AG104" i="3"/>
  <c r="AH104" i="3"/>
  <c r="AB105" i="3"/>
  <c r="AB107" i="3"/>
  <c r="U119" i="3"/>
  <c r="AG120" i="3"/>
  <c r="AH120" i="3"/>
  <c r="AB121" i="3"/>
  <c r="AB123" i="3"/>
  <c r="AB11" i="3"/>
  <c r="U11" i="3"/>
  <c r="AI12" i="3"/>
  <c r="AE12" i="3"/>
  <c r="AB12" i="3"/>
  <c r="AG12" i="3"/>
  <c r="AG13" i="3"/>
  <c r="AC13" i="3"/>
  <c r="AD13" i="3"/>
  <c r="AI13" i="3"/>
  <c r="AC14" i="3"/>
  <c r="AE15" i="3"/>
  <c r="AJ15" i="3"/>
  <c r="AH16" i="3"/>
  <c r="AF17" i="3"/>
  <c r="AI18" i="3"/>
  <c r="AE18" i="3"/>
  <c r="AG18" i="3"/>
  <c r="AC18" i="3"/>
  <c r="AD18" i="3"/>
  <c r="AB19" i="3"/>
  <c r="AH20" i="3"/>
  <c r="AI22" i="3"/>
  <c r="AE22" i="3"/>
  <c r="AG22" i="3"/>
  <c r="AC22" i="3"/>
  <c r="AD22" i="3"/>
  <c r="AB23" i="3"/>
  <c r="AH24" i="3"/>
  <c r="AI26" i="3"/>
  <c r="AE26" i="3"/>
  <c r="AG26" i="3"/>
  <c r="AC26" i="3"/>
  <c r="AD26" i="3"/>
  <c r="AB27" i="3"/>
  <c r="AH28" i="3"/>
  <c r="AF29" i="3"/>
  <c r="AI30" i="3"/>
  <c r="AE30" i="3"/>
  <c r="AG30" i="3"/>
  <c r="AC30" i="3"/>
  <c r="AD30" i="3"/>
  <c r="AB31" i="3"/>
  <c r="AH32" i="3"/>
  <c r="AF33" i="3"/>
  <c r="AI34" i="3"/>
  <c r="AE34" i="3"/>
  <c r="AG34" i="3"/>
  <c r="AC34" i="3"/>
  <c r="AD34" i="3"/>
  <c r="AB35" i="3"/>
  <c r="AH36" i="3"/>
  <c r="AF37" i="3"/>
  <c r="AI38" i="3"/>
  <c r="AE38" i="3"/>
  <c r="AG38" i="3"/>
  <c r="AC38" i="3"/>
  <c r="AD38" i="3"/>
  <c r="AB39" i="3"/>
  <c r="AE42" i="3"/>
  <c r="AI43" i="3"/>
  <c r="AE43" i="3"/>
  <c r="AH43" i="3"/>
  <c r="AC43" i="3"/>
  <c r="AF43" i="3"/>
  <c r="AD43" i="3"/>
  <c r="AG44" i="3"/>
  <c r="AC44" i="3"/>
  <c r="AJ44" i="3"/>
  <c r="AE44" i="3"/>
  <c r="AH44" i="3"/>
  <c r="AB44" i="3"/>
  <c r="AF44" i="3"/>
  <c r="AJ46" i="3"/>
  <c r="AF51" i="3"/>
  <c r="AJ58" i="3"/>
  <c r="AB58" i="3"/>
  <c r="AG58" i="3"/>
  <c r="AG59" i="3"/>
  <c r="AC59" i="3"/>
  <c r="AJ59" i="3"/>
  <c r="AE59" i="3"/>
  <c r="AI59" i="3"/>
  <c r="AB59" i="3"/>
  <c r="AH59" i="3"/>
  <c r="AF59" i="3"/>
  <c r="AJ66" i="3"/>
  <c r="AB66" i="3"/>
  <c r="AG66" i="3"/>
  <c r="AG67" i="3"/>
  <c r="AC67" i="3"/>
  <c r="AJ67" i="3"/>
  <c r="AE67" i="3"/>
  <c r="AI67" i="3"/>
  <c r="AB67" i="3"/>
  <c r="AH67" i="3"/>
  <c r="AF67" i="3"/>
  <c r="AI77" i="3"/>
  <c r="AE77" i="3"/>
  <c r="AH77" i="3"/>
  <c r="AD77" i="3"/>
  <c r="AG77" i="3"/>
  <c r="AC77" i="3"/>
  <c r="AJ77" i="3"/>
  <c r="AB77" i="3"/>
  <c r="AI14" i="3"/>
  <c r="AE14" i="3"/>
  <c r="AG21" i="3"/>
  <c r="AC21" i="3"/>
  <c r="AI21" i="3"/>
  <c r="AE21" i="3"/>
  <c r="AD21" i="3"/>
  <c r="AF24" i="3"/>
  <c r="AG25" i="3"/>
  <c r="AC25" i="3"/>
  <c r="AI25" i="3"/>
  <c r="AE25" i="3"/>
  <c r="AD25" i="3"/>
  <c r="AF28" i="3"/>
  <c r="AH50" i="3"/>
  <c r="AB50" i="3"/>
  <c r="AF50" i="3"/>
  <c r="AI61" i="3"/>
  <c r="AB61" i="3"/>
  <c r="AH61" i="3"/>
  <c r="AH157" i="3"/>
  <c r="AD114" i="3"/>
  <c r="AG116" i="3"/>
  <c r="AD116" i="3"/>
  <c r="AD130" i="3"/>
  <c r="AI10" i="3"/>
  <c r="AE10" i="3"/>
  <c r="AG10" i="3"/>
  <c r="AG11" i="3"/>
  <c r="AC11" i="3"/>
  <c r="AJ13" i="3"/>
  <c r="AB16" i="3"/>
  <c r="AH17" i="3"/>
  <c r="AG19" i="3"/>
  <c r="AC19" i="3"/>
  <c r="AI19" i="3"/>
  <c r="AE19" i="3"/>
  <c r="AB20" i="3"/>
  <c r="AH21" i="3"/>
  <c r="AG23" i="3"/>
  <c r="AC23" i="3"/>
  <c r="AI23" i="3"/>
  <c r="AE23" i="3"/>
  <c r="AD23" i="3"/>
  <c r="AB24" i="3"/>
  <c r="AH25" i="3"/>
  <c r="AG27" i="3"/>
  <c r="AC27" i="3"/>
  <c r="AI27" i="3"/>
  <c r="AE27" i="3"/>
  <c r="AD27" i="3"/>
  <c r="AB28" i="3"/>
  <c r="AH29" i="3"/>
  <c r="AG31" i="3"/>
  <c r="AC31" i="3"/>
  <c r="AI31" i="3"/>
  <c r="AE31" i="3"/>
  <c r="AD31" i="3"/>
  <c r="AB32" i="3"/>
  <c r="AH33" i="3"/>
  <c r="AG35" i="3"/>
  <c r="AC35" i="3"/>
  <c r="AI35" i="3"/>
  <c r="AE35" i="3"/>
  <c r="AD35" i="3"/>
  <c r="AB36" i="3"/>
  <c r="AH37" i="3"/>
  <c r="AG39" i="3"/>
  <c r="AC39" i="3"/>
  <c r="AI39" i="3"/>
  <c r="AE39" i="3"/>
  <c r="AD39" i="3"/>
  <c r="AE50" i="3"/>
  <c r="AE53" i="3"/>
  <c r="AE61" i="3"/>
  <c r="AG71" i="3"/>
  <c r="AC71" i="3"/>
  <c r="AH71" i="3"/>
  <c r="AB71" i="3"/>
  <c r="AF71" i="3"/>
  <c r="AD71" i="3"/>
  <c r="AJ71" i="3"/>
  <c r="AI71" i="3"/>
  <c r="AG108" i="3"/>
  <c r="AD108" i="3"/>
  <c r="AJ115" i="3"/>
  <c r="AH46" i="3"/>
  <c r="AG47" i="3"/>
  <c r="AD11" i="3"/>
  <c r="AI11" i="3"/>
  <c r="AD14" i="3"/>
  <c r="AJ14" i="3"/>
  <c r="AF15" i="3"/>
  <c r="AD19" i="3"/>
  <c r="AH42" i="3"/>
  <c r="AB46" i="3"/>
  <c r="AG48" i="3"/>
  <c r="AC48" i="3"/>
  <c r="AH48" i="3"/>
  <c r="AB48" i="3"/>
  <c r="AF48" i="3"/>
  <c r="AJ48" i="3"/>
  <c r="AE48" i="3"/>
  <c r="AI48" i="3"/>
  <c r="U165" i="3"/>
  <c r="U173" i="3"/>
  <c r="U177" i="3"/>
  <c r="AH133" i="3"/>
  <c r="U151" i="3"/>
  <c r="AG157" i="3"/>
  <c r="U157" i="3"/>
  <c r="AD159" i="3"/>
  <c r="AH159" i="3"/>
  <c r="AH161" i="3"/>
  <c r="AH108" i="3"/>
  <c r="U111" i="3"/>
  <c r="AG112" i="3"/>
  <c r="AH112" i="3"/>
  <c r="AB113" i="3"/>
  <c r="AH124" i="3"/>
  <c r="U127" i="3"/>
  <c r="AG128" i="3"/>
  <c r="AH128" i="3"/>
  <c r="AB129" i="3"/>
  <c r="AC10" i="3"/>
  <c r="AH10" i="3"/>
  <c r="AE11" i="3"/>
  <c r="AJ11" i="3"/>
  <c r="AD12" i="3"/>
  <c r="AJ12" i="3"/>
  <c r="AF13" i="3"/>
  <c r="AF14" i="3"/>
  <c r="AB15" i="3"/>
  <c r="AH15" i="3"/>
  <c r="AI16" i="3"/>
  <c r="AE16" i="3"/>
  <c r="AG16" i="3"/>
  <c r="AC16" i="3"/>
  <c r="AD16" i="3"/>
  <c r="AB17" i="3"/>
  <c r="AJ17" i="3"/>
  <c r="AH18" i="3"/>
  <c r="AF19" i="3"/>
  <c r="AI20" i="3"/>
  <c r="AE20" i="3"/>
  <c r="AG20" i="3"/>
  <c r="AC20" i="3"/>
  <c r="AD20" i="3"/>
  <c r="AB21" i="3"/>
  <c r="AJ21" i="3"/>
  <c r="AH22" i="3"/>
  <c r="AF23" i="3"/>
  <c r="AI24" i="3"/>
  <c r="AE24" i="3"/>
  <c r="AG24" i="3"/>
  <c r="AC24" i="3"/>
  <c r="AD24" i="3"/>
  <c r="AB25" i="3"/>
  <c r="AJ25" i="3"/>
  <c r="AH26" i="3"/>
  <c r="AF27" i="3"/>
  <c r="AI28" i="3"/>
  <c r="AE28" i="3"/>
  <c r="AG28" i="3"/>
  <c r="AC28" i="3"/>
  <c r="AD28" i="3"/>
  <c r="AB29" i="3"/>
  <c r="AJ29" i="3"/>
  <c r="AH30" i="3"/>
  <c r="AF31" i="3"/>
  <c r="AI32" i="3"/>
  <c r="AE32" i="3"/>
  <c r="AG32" i="3"/>
  <c r="AC32" i="3"/>
  <c r="AD32" i="3"/>
  <c r="AB33" i="3"/>
  <c r="AJ33" i="3"/>
  <c r="AH34" i="3"/>
  <c r="AF35" i="3"/>
  <c r="AI36" i="3"/>
  <c r="AE36" i="3"/>
  <c r="AG36" i="3"/>
  <c r="AC36" i="3"/>
  <c r="AD36" i="3"/>
  <c r="AB37" i="3"/>
  <c r="AJ37" i="3"/>
  <c r="AH38" i="3"/>
  <c r="AF39" i="3"/>
  <c r="AG40" i="3"/>
  <c r="AC40" i="3"/>
  <c r="AH40" i="3"/>
  <c r="AB40" i="3"/>
  <c r="AJ40" i="3"/>
  <c r="AE40" i="3"/>
  <c r="AF40" i="3"/>
  <c r="AJ42" i="3"/>
  <c r="AJ43" i="3"/>
  <c r="AI47" i="3"/>
  <c r="AE47" i="3"/>
  <c r="AF47" i="3"/>
  <c r="AJ47" i="3"/>
  <c r="AH47" i="3"/>
  <c r="AC47" i="3"/>
  <c r="AD47" i="3"/>
  <c r="AJ50" i="3"/>
  <c r="AG55" i="3"/>
  <c r="AC55" i="3"/>
  <c r="AH55" i="3"/>
  <c r="AB55" i="3"/>
  <c r="AJ55" i="3"/>
  <c r="AD55" i="3"/>
  <c r="AI55" i="3"/>
  <c r="AF55" i="3"/>
  <c r="AF58" i="3"/>
  <c r="AG63" i="3"/>
  <c r="AC63" i="3"/>
  <c r="AH63" i="3"/>
  <c r="AB63" i="3"/>
  <c r="AJ63" i="3"/>
  <c r="AD63" i="3"/>
  <c r="AI63" i="3"/>
  <c r="AF63" i="3"/>
  <c r="AD41" i="3"/>
  <c r="U44" i="3"/>
  <c r="AI45" i="3"/>
  <c r="AE45" i="3"/>
  <c r="AB45" i="3"/>
  <c r="AG45" i="3"/>
  <c r="AG46" i="3"/>
  <c r="AC46" i="3"/>
  <c r="AD46" i="3"/>
  <c r="AI46" i="3"/>
  <c r="AD49" i="3"/>
  <c r="AI52" i="3"/>
  <c r="AE52" i="3"/>
  <c r="AJ52" i="3"/>
  <c r="AD52" i="3"/>
  <c r="AB52" i="3"/>
  <c r="AH52" i="3"/>
  <c r="U53" i="3"/>
  <c r="AI54" i="3"/>
  <c r="AE54" i="3"/>
  <c r="AF54" i="3"/>
  <c r="AB54" i="3"/>
  <c r="AH54" i="3"/>
  <c r="U59" i="3"/>
  <c r="AI60" i="3"/>
  <c r="AE60" i="3"/>
  <c r="AJ60" i="3"/>
  <c r="AD60" i="3"/>
  <c r="AB60" i="3"/>
  <c r="AH60" i="3"/>
  <c r="U61" i="3"/>
  <c r="AI62" i="3"/>
  <c r="AE62" i="3"/>
  <c r="AF62" i="3"/>
  <c r="AB62" i="3"/>
  <c r="AH62" i="3"/>
  <c r="U67" i="3"/>
  <c r="AI68" i="3"/>
  <c r="AE68" i="3"/>
  <c r="AJ68" i="3"/>
  <c r="AD68" i="3"/>
  <c r="AB68" i="3"/>
  <c r="AH68" i="3"/>
  <c r="AD72" i="3"/>
  <c r="AH73" i="3"/>
  <c r="AB73" i="3"/>
  <c r="AJ73" i="3"/>
  <c r="AG76" i="3"/>
  <c r="AC76" i="3"/>
  <c r="AD76" i="3"/>
  <c r="AH76" i="3"/>
  <c r="AG51" i="3"/>
  <c r="AJ51" i="3"/>
  <c r="AE51" i="3"/>
  <c r="AB51" i="3"/>
  <c r="AH51" i="3"/>
  <c r="AH72" i="3"/>
  <c r="AI81" i="3"/>
  <c r="AE81" i="3"/>
  <c r="AH81" i="3"/>
  <c r="AD81" i="3"/>
  <c r="AG81" i="3"/>
  <c r="AC81" i="3"/>
  <c r="AB81" i="3"/>
  <c r="AJ81" i="3"/>
  <c r="AF81" i="3"/>
  <c r="AI97" i="3"/>
  <c r="AE97" i="3"/>
  <c r="AH97" i="3"/>
  <c r="AD97" i="3"/>
  <c r="AG97" i="3"/>
  <c r="AC97" i="3"/>
  <c r="AB97" i="3"/>
  <c r="AJ97" i="3"/>
  <c r="AF97" i="3"/>
  <c r="U170" i="3"/>
  <c r="AJ171" i="3"/>
  <c r="AI172" i="3"/>
  <c r="U175" i="3"/>
  <c r="AD147" i="3"/>
  <c r="U160" i="3"/>
  <c r="AG161" i="3"/>
  <c r="U161" i="3"/>
  <c r="AH102" i="3"/>
  <c r="AH110" i="3"/>
  <c r="AH118" i="3"/>
  <c r="AH126" i="3"/>
  <c r="U40" i="3"/>
  <c r="AI41" i="3"/>
  <c r="AE41" i="3"/>
  <c r="AB41" i="3"/>
  <c r="AG41" i="3"/>
  <c r="AG42" i="3"/>
  <c r="AC42" i="3"/>
  <c r="AD42" i="3"/>
  <c r="AI42" i="3"/>
  <c r="AD45" i="3"/>
  <c r="AJ45" i="3"/>
  <c r="AF46" i="3"/>
  <c r="U48" i="3"/>
  <c r="AI49" i="3"/>
  <c r="AE49" i="3"/>
  <c r="AB49" i="3"/>
  <c r="AG49" i="3"/>
  <c r="AG50" i="3"/>
  <c r="AC50" i="3"/>
  <c r="AD50" i="3"/>
  <c r="AI50" i="3"/>
  <c r="AC51" i="3"/>
  <c r="AI51" i="3"/>
  <c r="AF52" i="3"/>
  <c r="AG53" i="3"/>
  <c r="AC53" i="3"/>
  <c r="AF53" i="3"/>
  <c r="AD53" i="3"/>
  <c r="AJ53" i="3"/>
  <c r="AD54" i="3"/>
  <c r="AI58" i="3"/>
  <c r="AE58" i="3"/>
  <c r="AH58" i="3"/>
  <c r="AC58" i="3"/>
  <c r="AD58" i="3"/>
  <c r="AF60" i="3"/>
  <c r="AG61" i="3"/>
  <c r="AC61" i="3"/>
  <c r="AF61" i="3"/>
  <c r="AD61" i="3"/>
  <c r="AJ61" i="3"/>
  <c r="AD62" i="3"/>
  <c r="AI66" i="3"/>
  <c r="AE66" i="3"/>
  <c r="AH66" i="3"/>
  <c r="AC66" i="3"/>
  <c r="AD66" i="3"/>
  <c r="AF68" i="3"/>
  <c r="AG69" i="3"/>
  <c r="AC69" i="3"/>
  <c r="AF69" i="3"/>
  <c r="AJ69" i="3"/>
  <c r="AE69" i="3"/>
  <c r="AD69" i="3"/>
  <c r="U69" i="3"/>
  <c r="AI70" i="3"/>
  <c r="AE70" i="3"/>
  <c r="AF70" i="3"/>
  <c r="AJ70" i="3"/>
  <c r="AD70" i="3"/>
  <c r="AB70" i="3"/>
  <c r="AJ72" i="3"/>
  <c r="AE73" i="3"/>
  <c r="AI83" i="3"/>
  <c r="AE83" i="3"/>
  <c r="AH83" i="3"/>
  <c r="AD83" i="3"/>
  <c r="AG83" i="3"/>
  <c r="AC83" i="3"/>
  <c r="AB83" i="3"/>
  <c r="AJ83" i="3"/>
  <c r="AI91" i="3"/>
  <c r="AE91" i="3"/>
  <c r="AH91" i="3"/>
  <c r="AD91" i="3"/>
  <c r="AG91" i="3"/>
  <c r="AC91" i="3"/>
  <c r="AB91" i="3"/>
  <c r="AJ91" i="3"/>
  <c r="AI99" i="3"/>
  <c r="AE99" i="3"/>
  <c r="AH99" i="3"/>
  <c r="AD99" i="3"/>
  <c r="AG99" i="3"/>
  <c r="AC99" i="3"/>
  <c r="AB99" i="3"/>
  <c r="AJ99" i="3"/>
  <c r="AI85" i="3"/>
  <c r="AE85" i="3"/>
  <c r="AH85" i="3"/>
  <c r="AD85" i="3"/>
  <c r="AG85" i="3"/>
  <c r="AC85" i="3"/>
  <c r="AB85" i="3"/>
  <c r="AJ85" i="3"/>
  <c r="AI93" i="3"/>
  <c r="AE93" i="3"/>
  <c r="AH93" i="3"/>
  <c r="AD93" i="3"/>
  <c r="AG93" i="3"/>
  <c r="AC93" i="3"/>
  <c r="AB93" i="3"/>
  <c r="AJ93" i="3"/>
  <c r="AI101" i="3"/>
  <c r="AE101" i="3"/>
  <c r="AH101" i="3"/>
  <c r="AD101" i="3"/>
  <c r="AG101" i="3"/>
  <c r="AC101" i="3"/>
  <c r="AB101" i="3"/>
  <c r="AJ101" i="3"/>
  <c r="U55" i="3"/>
  <c r="AI56" i="3"/>
  <c r="AE56" i="3"/>
  <c r="AB56" i="3"/>
  <c r="AG56" i="3"/>
  <c r="AG57" i="3"/>
  <c r="AC57" i="3"/>
  <c r="AD57" i="3"/>
  <c r="AI57" i="3"/>
  <c r="U63" i="3"/>
  <c r="AI64" i="3"/>
  <c r="AE64" i="3"/>
  <c r="AB64" i="3"/>
  <c r="AG64" i="3"/>
  <c r="AG65" i="3"/>
  <c r="AC65" i="3"/>
  <c r="AD65" i="3"/>
  <c r="AI65" i="3"/>
  <c r="U71" i="3"/>
  <c r="AI72" i="3"/>
  <c r="AE72" i="3"/>
  <c r="AB72" i="3"/>
  <c r="AG72" i="3"/>
  <c r="AG73" i="3"/>
  <c r="AC73" i="3"/>
  <c r="AD73" i="3"/>
  <c r="AI73" i="3"/>
  <c r="AG74" i="3"/>
  <c r="AC74" i="3"/>
  <c r="AD74" i="3"/>
  <c r="AI75" i="3"/>
  <c r="AE75" i="3"/>
  <c r="AH75" i="3"/>
  <c r="AD75" i="3"/>
  <c r="AG75" i="3"/>
  <c r="AC75" i="3"/>
  <c r="AJ75" i="3"/>
  <c r="AF75" i="3"/>
  <c r="AI79" i="3"/>
  <c r="AE79" i="3"/>
  <c r="AH79" i="3"/>
  <c r="AD79" i="3"/>
  <c r="AG79" i="3"/>
  <c r="AC79" i="3"/>
  <c r="AB79" i="3"/>
  <c r="AJ79" i="3"/>
  <c r="AI87" i="3"/>
  <c r="AE87" i="3"/>
  <c r="AH87" i="3"/>
  <c r="AD87" i="3"/>
  <c r="AG87" i="3"/>
  <c r="AC87" i="3"/>
  <c r="AB87" i="3"/>
  <c r="AJ87" i="3"/>
  <c r="AI95" i="3"/>
  <c r="AE95" i="3"/>
  <c r="AH95" i="3"/>
  <c r="AD95" i="3"/>
  <c r="AG95" i="3"/>
  <c r="AC95" i="3"/>
  <c r="AB95" i="3"/>
  <c r="AJ95" i="3"/>
  <c r="AJ74" i="3"/>
  <c r="AD78" i="3"/>
  <c r="AG80" i="3"/>
  <c r="AC80" i="3"/>
  <c r="AG82" i="3"/>
  <c r="AC82" i="3"/>
  <c r="AE82" i="3"/>
  <c r="AG84" i="3"/>
  <c r="AC84" i="3"/>
  <c r="AG86" i="3"/>
  <c r="AC86" i="3"/>
  <c r="AG88" i="3"/>
  <c r="AC88" i="3"/>
  <c r="AG90" i="3"/>
  <c r="AC90" i="3"/>
  <c r="AG96" i="3"/>
  <c r="AC96" i="3"/>
  <c r="AG98" i="3"/>
  <c r="AC98" i="3"/>
  <c r="AG100" i="3"/>
  <c r="AC100" i="3"/>
  <c r="AE74" i="3"/>
  <c r="AI74" i="3"/>
  <c r="AE76" i="3"/>
  <c r="AI76" i="3"/>
  <c r="AE78" i="3"/>
  <c r="AI78" i="3"/>
  <c r="AE80" i="3"/>
  <c r="AI80" i="3"/>
  <c r="AI82" i="3"/>
  <c r="AE84" i="3"/>
  <c r="AI84" i="3"/>
  <c r="AE86" i="3"/>
  <c r="AI86" i="3"/>
  <c r="AE88" i="3"/>
  <c r="AI88" i="3"/>
  <c r="AE90" i="3"/>
  <c r="AI90" i="3"/>
  <c r="AE92" i="3"/>
  <c r="AI92" i="3"/>
  <c r="AE94" i="3"/>
  <c r="AI94" i="3"/>
  <c r="AE96" i="3"/>
  <c r="AI96" i="3"/>
  <c r="AE98" i="3"/>
  <c r="AI98" i="3"/>
  <c r="AE100" i="3"/>
  <c r="AI100" i="3"/>
  <c r="AB74" i="3"/>
  <c r="AF74" i="3"/>
  <c r="AB76" i="3"/>
  <c r="AF76" i="3"/>
  <c r="AB78" i="3"/>
  <c r="AF78" i="3"/>
  <c r="AJ78" i="3"/>
  <c r="AB80" i="3"/>
  <c r="AF80" i="3"/>
  <c r="AB82" i="3"/>
  <c r="AF82" i="3"/>
  <c r="AB84" i="3"/>
  <c r="AF84" i="3"/>
  <c r="AB86" i="3"/>
  <c r="AF86" i="3"/>
  <c r="AB88" i="3"/>
  <c r="AF88" i="3"/>
  <c r="AB90" i="3"/>
  <c r="AF90" i="3"/>
  <c r="AB92" i="3"/>
  <c r="AF92" i="3"/>
  <c r="AJ92" i="3"/>
  <c r="AB94" i="3"/>
  <c r="AF94" i="3"/>
  <c r="AJ94" i="3"/>
  <c r="AB96" i="3"/>
  <c r="AF96" i="3"/>
  <c r="AB98" i="3"/>
  <c r="AF98" i="3"/>
  <c r="AB100" i="3"/>
  <c r="AF100" i="3"/>
  <c r="AC92" i="3"/>
  <c r="AC94" i="3"/>
  <c r="AC138" i="3"/>
  <c r="AI117" i="3"/>
  <c r="AE117" i="3"/>
  <c r="AH117" i="3"/>
  <c r="AD117" i="3"/>
  <c r="AG117" i="3"/>
  <c r="AC117" i="3"/>
  <c r="AF117" i="3"/>
  <c r="AI125" i="3"/>
  <c r="AE125" i="3"/>
  <c r="AH125" i="3"/>
  <c r="AD125" i="3"/>
  <c r="AG125" i="3"/>
  <c r="AC125" i="3"/>
  <c r="AF125" i="3"/>
  <c r="U169" i="3"/>
  <c r="U174" i="3"/>
  <c r="U178" i="3"/>
  <c r="AG132" i="3"/>
  <c r="U132" i="3"/>
  <c r="AI133" i="3"/>
  <c r="U133" i="3"/>
  <c r="AG134" i="3"/>
  <c r="AH135" i="3"/>
  <c r="AG138" i="3"/>
  <c r="AI103" i="3"/>
  <c r="AE103" i="3"/>
  <c r="AH103" i="3"/>
  <c r="AD103" i="3"/>
  <c r="AG103" i="3"/>
  <c r="AC103" i="3"/>
  <c r="AF103" i="3"/>
  <c r="AG106" i="3"/>
  <c r="AI111" i="3"/>
  <c r="AE111" i="3"/>
  <c r="AH111" i="3"/>
  <c r="AD111" i="3"/>
  <c r="AG111" i="3"/>
  <c r="AC111" i="3"/>
  <c r="AF111" i="3"/>
  <c r="AG114" i="3"/>
  <c r="AJ117" i="3"/>
  <c r="AI119" i="3"/>
  <c r="AE119" i="3"/>
  <c r="AH119" i="3"/>
  <c r="AD119" i="3"/>
  <c r="AG119" i="3"/>
  <c r="AC119" i="3"/>
  <c r="AF119" i="3"/>
  <c r="AG122" i="3"/>
  <c r="AJ125" i="3"/>
  <c r="AI127" i="3"/>
  <c r="AE127" i="3"/>
  <c r="AH127" i="3"/>
  <c r="AD127" i="3"/>
  <c r="AG127" i="3"/>
  <c r="AC127" i="3"/>
  <c r="AF127" i="3"/>
  <c r="AG130" i="3"/>
  <c r="AI9" i="3"/>
  <c r="AE9" i="3"/>
  <c r="AH9" i="3"/>
  <c r="AD9" i="3"/>
  <c r="AG9" i="3"/>
  <c r="AC9" i="3"/>
  <c r="AF9" i="3"/>
  <c r="AH141" i="3"/>
  <c r="AH143" i="3"/>
  <c r="AH145" i="3"/>
  <c r="AH147" i="3"/>
  <c r="AH149" i="3"/>
  <c r="AH151" i="3"/>
  <c r="AH153" i="3"/>
  <c r="AH155" i="3"/>
  <c r="AI105" i="3"/>
  <c r="AE105" i="3"/>
  <c r="AH105" i="3"/>
  <c r="AD105" i="3"/>
  <c r="AG105" i="3"/>
  <c r="AC105" i="3"/>
  <c r="AF105" i="3"/>
  <c r="AI113" i="3"/>
  <c r="AE113" i="3"/>
  <c r="AH113" i="3"/>
  <c r="AD113" i="3"/>
  <c r="AG113" i="3"/>
  <c r="AC113" i="3"/>
  <c r="AF113" i="3"/>
  <c r="AI121" i="3"/>
  <c r="AE121" i="3"/>
  <c r="AH121" i="3"/>
  <c r="AD121" i="3"/>
  <c r="AG121" i="3"/>
  <c r="AC121" i="3"/>
  <c r="AF121" i="3"/>
  <c r="AD126" i="3"/>
  <c r="AI129" i="3"/>
  <c r="AE129" i="3"/>
  <c r="AH129" i="3"/>
  <c r="AD129" i="3"/>
  <c r="AG129" i="3"/>
  <c r="AC129" i="3"/>
  <c r="AF129" i="3"/>
  <c r="AI109" i="3"/>
  <c r="AE109" i="3"/>
  <c r="AH109" i="3"/>
  <c r="AD109" i="3"/>
  <c r="AG109" i="3"/>
  <c r="AC109" i="3"/>
  <c r="AF109" i="3"/>
  <c r="AD102" i="3"/>
  <c r="AD110" i="3"/>
  <c r="AD118" i="3"/>
  <c r="U166" i="3"/>
  <c r="AJ167" i="3"/>
  <c r="AI168" i="3"/>
  <c r="AC135" i="3"/>
  <c r="U140" i="3"/>
  <c r="AJ141" i="3"/>
  <c r="U142" i="3"/>
  <c r="AJ143" i="3"/>
  <c r="U144" i="3"/>
  <c r="AJ145" i="3"/>
  <c r="U146" i="3"/>
  <c r="AJ147" i="3"/>
  <c r="U148" i="3"/>
  <c r="AG149" i="3"/>
  <c r="U150" i="3"/>
  <c r="AJ151" i="3"/>
  <c r="U152" i="3"/>
  <c r="AG153" i="3"/>
  <c r="U154" i="3"/>
  <c r="AG155" i="3"/>
  <c r="U156" i="3"/>
  <c r="AB9" i="3"/>
  <c r="AG102" i="3"/>
  <c r="AJ105" i="3"/>
  <c r="AI107" i="3"/>
  <c r="AE107" i="3"/>
  <c r="AH107" i="3"/>
  <c r="AD107" i="3"/>
  <c r="AG107" i="3"/>
  <c r="AC107" i="3"/>
  <c r="AF107" i="3"/>
  <c r="AB109" i="3"/>
  <c r="AG110" i="3"/>
  <c r="AJ113" i="3"/>
  <c r="AI115" i="3"/>
  <c r="AE115" i="3"/>
  <c r="AH115" i="3"/>
  <c r="AD115" i="3"/>
  <c r="AG115" i="3"/>
  <c r="AC115" i="3"/>
  <c r="AF115" i="3"/>
  <c r="AB117" i="3"/>
  <c r="AG118" i="3"/>
  <c r="AJ121" i="3"/>
  <c r="AI123" i="3"/>
  <c r="AE123" i="3"/>
  <c r="AH123" i="3"/>
  <c r="AD123" i="3"/>
  <c r="AG123" i="3"/>
  <c r="AC123" i="3"/>
  <c r="AF123" i="3"/>
  <c r="AB125" i="3"/>
  <c r="AG126" i="3"/>
  <c r="AJ129" i="3"/>
  <c r="AI131" i="3"/>
  <c r="AE131" i="3"/>
  <c r="AH131" i="3"/>
  <c r="AD131" i="3"/>
  <c r="AG131" i="3"/>
  <c r="AC131" i="3"/>
  <c r="AF131" i="3"/>
  <c r="AE102" i="3"/>
  <c r="AI102" i="3"/>
  <c r="AE104" i="3"/>
  <c r="AI104" i="3"/>
  <c r="AE106" i="3"/>
  <c r="AI106" i="3"/>
  <c r="AE108" i="3"/>
  <c r="AI108" i="3"/>
  <c r="AE110" i="3"/>
  <c r="AI110" i="3"/>
  <c r="AE112" i="3"/>
  <c r="AI112" i="3"/>
  <c r="AE114" i="3"/>
  <c r="AI114" i="3"/>
  <c r="AE116" i="3"/>
  <c r="AI116" i="3"/>
  <c r="AE118" i="3"/>
  <c r="AI118" i="3"/>
  <c r="AE120" i="3"/>
  <c r="AI120" i="3"/>
  <c r="AE122" i="3"/>
  <c r="AI122" i="3"/>
  <c r="AE124" i="3"/>
  <c r="AI124" i="3"/>
  <c r="AE126" i="3"/>
  <c r="AI126" i="3"/>
  <c r="AE128" i="3"/>
  <c r="AI128" i="3"/>
  <c r="AE130" i="3"/>
  <c r="AI130" i="3"/>
  <c r="AJ175" i="3"/>
  <c r="AI176" i="3"/>
  <c r="AJ135" i="3"/>
  <c r="AD135" i="3"/>
  <c r="AJ139" i="3"/>
  <c r="AE139" i="3"/>
  <c r="AB102" i="3"/>
  <c r="AF102" i="3"/>
  <c r="AJ102" i="3"/>
  <c r="AB104" i="3"/>
  <c r="AF104" i="3"/>
  <c r="AJ104" i="3"/>
  <c r="AB106" i="3"/>
  <c r="AF106" i="3"/>
  <c r="AJ106" i="3"/>
  <c r="AB108" i="3"/>
  <c r="AF108" i="3"/>
  <c r="AJ108" i="3"/>
  <c r="AB110" i="3"/>
  <c r="AF110" i="3"/>
  <c r="AJ110" i="3"/>
  <c r="AB112" i="3"/>
  <c r="AF112" i="3"/>
  <c r="AJ112" i="3"/>
  <c r="AB114" i="3"/>
  <c r="AF114" i="3"/>
  <c r="AJ114" i="3"/>
  <c r="AB116" i="3"/>
  <c r="AF116" i="3"/>
  <c r="AJ116" i="3"/>
  <c r="AB118" i="3"/>
  <c r="AF118" i="3"/>
  <c r="AJ118" i="3"/>
  <c r="AB120" i="3"/>
  <c r="AF120" i="3"/>
  <c r="AJ120" i="3"/>
  <c r="AB122" i="3"/>
  <c r="AF122" i="3"/>
  <c r="AJ122" i="3"/>
  <c r="AB124" i="3"/>
  <c r="AF124" i="3"/>
  <c r="AJ124" i="3"/>
  <c r="AB126" i="3"/>
  <c r="AF126" i="3"/>
  <c r="AJ126" i="3"/>
  <c r="AB128" i="3"/>
  <c r="AF128" i="3"/>
  <c r="AJ128" i="3"/>
  <c r="AB130" i="3"/>
  <c r="AF130" i="3"/>
  <c r="AJ130" i="3"/>
  <c r="AC102" i="3"/>
  <c r="AC104" i="3"/>
  <c r="AC106" i="3"/>
  <c r="AC108" i="3"/>
  <c r="AC110" i="3"/>
  <c r="AC112" i="3"/>
  <c r="AC114" i="3"/>
  <c r="AC116" i="3"/>
  <c r="AC118" i="3"/>
  <c r="AC120" i="3"/>
  <c r="AC122" i="3"/>
  <c r="AC124" i="3"/>
  <c r="AC126" i="3"/>
  <c r="AC128" i="3"/>
  <c r="AC130" i="3"/>
  <c r="AI136" i="3"/>
  <c r="AE136" i="3"/>
  <c r="AH136" i="3"/>
  <c r="AD136" i="3"/>
  <c r="AB136" i="3"/>
  <c r="AJ136" i="3"/>
  <c r="AD132" i="3"/>
  <c r="AH132" i="3"/>
  <c r="AB133" i="3"/>
  <c r="AF133" i="3"/>
  <c r="AJ133" i="3"/>
  <c r="AD134" i="3"/>
  <c r="AH134" i="3"/>
  <c r="AF136" i="3"/>
  <c r="AG137" i="3"/>
  <c r="AC137" i="3"/>
  <c r="AH137" i="3"/>
  <c r="AI140" i="3"/>
  <c r="AE140" i="3"/>
  <c r="AH140" i="3"/>
  <c r="AD140" i="3"/>
  <c r="AG140" i="3"/>
  <c r="AC140" i="3"/>
  <c r="AF140" i="3"/>
  <c r="AI142" i="3"/>
  <c r="AE142" i="3"/>
  <c r="AH142" i="3"/>
  <c r="AD142" i="3"/>
  <c r="AG142" i="3"/>
  <c r="AC142" i="3"/>
  <c r="AF142" i="3"/>
  <c r="AI144" i="3"/>
  <c r="AE144" i="3"/>
  <c r="AH144" i="3"/>
  <c r="AD144" i="3"/>
  <c r="AG144" i="3"/>
  <c r="AC144" i="3"/>
  <c r="AF144" i="3"/>
  <c r="AI146" i="3"/>
  <c r="AE146" i="3"/>
  <c r="AH146" i="3"/>
  <c r="AD146" i="3"/>
  <c r="AG146" i="3"/>
  <c r="AC146" i="3"/>
  <c r="AF146" i="3"/>
  <c r="AI148" i="3"/>
  <c r="AE148" i="3"/>
  <c r="AH148" i="3"/>
  <c r="AD148" i="3"/>
  <c r="AG148" i="3"/>
  <c r="AC148" i="3"/>
  <c r="AF148" i="3"/>
  <c r="AI150" i="3"/>
  <c r="AE150" i="3"/>
  <c r="AH150" i="3"/>
  <c r="AD150" i="3"/>
  <c r="AG150" i="3"/>
  <c r="AC150" i="3"/>
  <c r="AF150" i="3"/>
  <c r="AI152" i="3"/>
  <c r="AE152" i="3"/>
  <c r="AH152" i="3"/>
  <c r="AD152" i="3"/>
  <c r="AG152" i="3"/>
  <c r="AC152" i="3"/>
  <c r="AF152" i="3"/>
  <c r="AI154" i="3"/>
  <c r="AE154" i="3"/>
  <c r="AH154" i="3"/>
  <c r="AD154" i="3"/>
  <c r="AG154" i="3"/>
  <c r="AC154" i="3"/>
  <c r="AF154" i="3"/>
  <c r="AI156" i="3"/>
  <c r="AE156" i="3"/>
  <c r="AH156" i="3"/>
  <c r="AD156" i="3"/>
  <c r="AG156" i="3"/>
  <c r="AC156" i="3"/>
  <c r="AF156" i="3"/>
  <c r="AI158" i="3"/>
  <c r="AE158" i="3"/>
  <c r="AH158" i="3"/>
  <c r="AD158" i="3"/>
  <c r="AG158" i="3"/>
  <c r="AC158" i="3"/>
  <c r="AF158" i="3"/>
  <c r="AI160" i="3"/>
  <c r="AE160" i="3"/>
  <c r="AH160" i="3"/>
  <c r="AD160" i="3"/>
  <c r="AG160" i="3"/>
  <c r="AC160" i="3"/>
  <c r="AF160" i="3"/>
  <c r="AI162" i="3"/>
  <c r="AE162" i="3"/>
  <c r="AH162" i="3"/>
  <c r="AD162" i="3"/>
  <c r="AG162" i="3"/>
  <c r="AC162" i="3"/>
  <c r="AF162" i="3"/>
  <c r="U164" i="3"/>
  <c r="AJ165" i="3"/>
  <c r="AI166" i="3"/>
  <c r="U172" i="3"/>
  <c r="AJ173" i="3"/>
  <c r="AI174" i="3"/>
  <c r="AE132" i="3"/>
  <c r="AI132" i="3"/>
  <c r="AC133" i="3"/>
  <c r="AG133" i="3"/>
  <c r="AE134" i="3"/>
  <c r="AI134" i="3"/>
  <c r="AG136" i="3"/>
  <c r="AI137" i="3"/>
  <c r="AG139" i="3"/>
  <c r="AC139" i="3"/>
  <c r="AH139" i="3"/>
  <c r="AJ140" i="3"/>
  <c r="AJ142" i="3"/>
  <c r="AJ144" i="3"/>
  <c r="AJ146" i="3"/>
  <c r="AJ148" i="3"/>
  <c r="AJ150" i="3"/>
  <c r="AJ152" i="3"/>
  <c r="AJ154" i="3"/>
  <c r="AJ156" i="3"/>
  <c r="AJ158" i="3"/>
  <c r="AJ160" i="3"/>
  <c r="AJ162" i="3"/>
  <c r="AF132" i="3"/>
  <c r="AD133" i="3"/>
  <c r="AB134" i="3"/>
  <c r="AJ134" i="3"/>
  <c r="AB132" i="3"/>
  <c r="AJ132" i="3"/>
  <c r="AF134" i="3"/>
  <c r="U168" i="3"/>
  <c r="AJ169" i="3"/>
  <c r="AI170" i="3"/>
  <c r="U176" i="3"/>
  <c r="AJ177" i="3"/>
  <c r="AI178" i="3"/>
  <c r="AC132" i="3"/>
  <c r="AE133" i="3"/>
  <c r="AC134" i="3"/>
  <c r="AC136" i="3"/>
  <c r="AJ137" i="3"/>
  <c r="AE137" i="3"/>
  <c r="U137" i="3"/>
  <c r="AI138" i="3"/>
  <c r="AE138" i="3"/>
  <c r="AH138" i="3"/>
  <c r="AD138" i="3"/>
  <c r="AB138" i="3"/>
  <c r="AJ138" i="3"/>
  <c r="AB140" i="3"/>
  <c r="AG141" i="3"/>
  <c r="AC141" i="3"/>
  <c r="AI141" i="3"/>
  <c r="AE141" i="3"/>
  <c r="AB142" i="3"/>
  <c r="AG143" i="3"/>
  <c r="AC143" i="3"/>
  <c r="AI143" i="3"/>
  <c r="AE143" i="3"/>
  <c r="AB144" i="3"/>
  <c r="AG145" i="3"/>
  <c r="AC145" i="3"/>
  <c r="AI145" i="3"/>
  <c r="AE145" i="3"/>
  <c r="AB146" i="3"/>
  <c r="AG147" i="3"/>
  <c r="AC147" i="3"/>
  <c r="AI147" i="3"/>
  <c r="AE147" i="3"/>
  <c r="AB148" i="3"/>
  <c r="AI149" i="3"/>
  <c r="AE149" i="3"/>
  <c r="AB150" i="3"/>
  <c r="AG151" i="3"/>
  <c r="AC151" i="3"/>
  <c r="AI151" i="3"/>
  <c r="AE151" i="3"/>
  <c r="AB152" i="3"/>
  <c r="AI153" i="3"/>
  <c r="AE153" i="3"/>
  <c r="AB154" i="3"/>
  <c r="AI155" i="3"/>
  <c r="AE155" i="3"/>
  <c r="AB156" i="3"/>
  <c r="AI157" i="3"/>
  <c r="AE157" i="3"/>
  <c r="AB158" i="3"/>
  <c r="AI159" i="3"/>
  <c r="AE159" i="3"/>
  <c r="AB160" i="3"/>
  <c r="AI161" i="3"/>
  <c r="AE161" i="3"/>
  <c r="AB162" i="3"/>
  <c r="AB135" i="3"/>
  <c r="AF135" i="3"/>
  <c r="AB137" i="3"/>
  <c r="AF137" i="3"/>
  <c r="AB139" i="3"/>
  <c r="AF139" i="3"/>
  <c r="AB141" i="3"/>
  <c r="AF141" i="3"/>
  <c r="AB143" i="3"/>
  <c r="AF143" i="3"/>
  <c r="AB145" i="3"/>
  <c r="AF145" i="3"/>
  <c r="AB147" i="3"/>
  <c r="AF147" i="3"/>
  <c r="AB149" i="3"/>
  <c r="AF149" i="3"/>
  <c r="AJ149" i="3"/>
  <c r="AB151" i="3"/>
  <c r="AF151" i="3"/>
  <c r="AB153" i="3"/>
  <c r="AF153" i="3"/>
  <c r="AJ153" i="3"/>
  <c r="AB155" i="3"/>
  <c r="AF155" i="3"/>
  <c r="AJ155" i="3"/>
  <c r="AB157" i="3"/>
  <c r="AF157" i="3"/>
  <c r="AJ157" i="3"/>
  <c r="AB159" i="3"/>
  <c r="AF159" i="3"/>
  <c r="AJ159" i="3"/>
  <c r="AB161" i="3"/>
  <c r="AF161" i="3"/>
  <c r="AJ161" i="3"/>
  <c r="AC149" i="3"/>
  <c r="AC153" i="3"/>
  <c r="AC155" i="3"/>
  <c r="AC157" i="3"/>
  <c r="AC159" i="3"/>
  <c r="AC161" i="3"/>
  <c r="AH163" i="3"/>
  <c r="AF164" i="3"/>
  <c r="AF168" i="3"/>
  <c r="AJ168" i="3"/>
  <c r="AH169" i="3"/>
  <c r="AH173" i="3"/>
  <c r="AB176" i="3"/>
  <c r="AJ176" i="3"/>
  <c r="AD177" i="3"/>
  <c r="AF178" i="3"/>
  <c r="AI163" i="3"/>
  <c r="AG164" i="3"/>
  <c r="AC166" i="3"/>
  <c r="AG166" i="3"/>
  <c r="AE167" i="3"/>
  <c r="AI167" i="3"/>
  <c r="AC168" i="3"/>
  <c r="AG168" i="3"/>
  <c r="AE169" i="3"/>
  <c r="AI169" i="3"/>
  <c r="AC170" i="3"/>
  <c r="AG170" i="3"/>
  <c r="AE171" i="3"/>
  <c r="AI171" i="3"/>
  <c r="AC172" i="3"/>
  <c r="AG172" i="3"/>
  <c r="AE173" i="3"/>
  <c r="AI173" i="3"/>
  <c r="AC174" i="3"/>
  <c r="AG174" i="3"/>
  <c r="AE175" i="3"/>
  <c r="AI175" i="3"/>
  <c r="AC176" i="3"/>
  <c r="AG176" i="3"/>
  <c r="AE177" i="3"/>
  <c r="AI177" i="3"/>
  <c r="AC178" i="3"/>
  <c r="AG178" i="3"/>
  <c r="AB164" i="3"/>
  <c r="AD165" i="3"/>
  <c r="AH165" i="3"/>
  <c r="AB166" i="3"/>
  <c r="AD167" i="3"/>
  <c r="AH167" i="3"/>
  <c r="AB168" i="3"/>
  <c r="AD169" i="3"/>
  <c r="AF170" i="3"/>
  <c r="AJ170" i="3"/>
  <c r="AD171" i="3"/>
  <c r="AH171" i="3"/>
  <c r="AB172" i="3"/>
  <c r="AD173" i="3"/>
  <c r="AF174" i="3"/>
  <c r="AD175" i="3"/>
  <c r="AH175" i="3"/>
  <c r="AB178" i="3"/>
  <c r="AJ178" i="3"/>
  <c r="AE163" i="3"/>
  <c r="AC164" i="3"/>
  <c r="AE165" i="3"/>
  <c r="AI165" i="3"/>
  <c r="AB163" i="3"/>
  <c r="AF163" i="3"/>
  <c r="AD164" i="3"/>
  <c r="AH164" i="3"/>
  <c r="AB165" i="3"/>
  <c r="AF165" i="3"/>
  <c r="AD166" i="3"/>
  <c r="AH166" i="3"/>
  <c r="AB167" i="3"/>
  <c r="AF167" i="3"/>
  <c r="AD168" i="3"/>
  <c r="AH168" i="3"/>
  <c r="AB169" i="3"/>
  <c r="AF169" i="3"/>
  <c r="AD170" i="3"/>
  <c r="AH170" i="3"/>
  <c r="AB171" i="3"/>
  <c r="AF171" i="3"/>
  <c r="AD172" i="3"/>
  <c r="AH172" i="3"/>
  <c r="AB173" i="3"/>
  <c r="AF173" i="3"/>
  <c r="AD174" i="3"/>
  <c r="AH174" i="3"/>
  <c r="AB175" i="3"/>
  <c r="AF175" i="3"/>
  <c r="AD176" i="3"/>
  <c r="AH176" i="3"/>
  <c r="AB177" i="3"/>
  <c r="AF177" i="3"/>
  <c r="AD178" i="3"/>
  <c r="AH178" i="3"/>
  <c r="AD163" i="3"/>
  <c r="AJ164" i="3"/>
  <c r="AF166" i="3"/>
  <c r="AJ166" i="3"/>
  <c r="AB170" i="3"/>
  <c r="AF172" i="3"/>
  <c r="AJ172" i="3"/>
  <c r="AB174" i="3"/>
  <c r="AJ174" i="3"/>
  <c r="AF176" i="3"/>
  <c r="AH177" i="3"/>
  <c r="AC163" i="3"/>
  <c r="AE164" i="3"/>
  <c r="AC165" i="3"/>
  <c r="AE166" i="3"/>
  <c r="AC167" i="3"/>
  <c r="AE168" i="3"/>
  <c r="AC169" i="3"/>
  <c r="AE170" i="3"/>
  <c r="AC171" i="3"/>
  <c r="AE172" i="3"/>
  <c r="AC173" i="3"/>
  <c r="AE174" i="3"/>
  <c r="AC175" i="3"/>
  <c r="AE176" i="3"/>
  <c r="AC177" i="3"/>
  <c r="AE178" i="3"/>
  <c r="V249" i="5"/>
  <c r="S249" i="5"/>
  <c r="O249" i="5"/>
  <c r="T249" i="5" s="1"/>
  <c r="V248" i="5"/>
  <c r="S248" i="5"/>
  <c r="O248" i="5"/>
  <c r="V247" i="5"/>
  <c r="T247" i="5"/>
  <c r="S247" i="5"/>
  <c r="O247" i="5"/>
  <c r="V246" i="5"/>
  <c r="T246" i="5"/>
  <c r="S246" i="5"/>
  <c r="O246" i="5"/>
  <c r="V245" i="5"/>
  <c r="S245" i="5"/>
  <c r="T245" i="5" s="1"/>
  <c r="O245" i="5"/>
  <c r="V244" i="5"/>
  <c r="S244" i="5"/>
  <c r="O244" i="5"/>
  <c r="V243" i="5"/>
  <c r="S243" i="5"/>
  <c r="O243" i="5"/>
  <c r="T243" i="5" s="1"/>
  <c r="V242" i="5"/>
  <c r="S242" i="5"/>
  <c r="O242" i="5"/>
  <c r="V241" i="5"/>
  <c r="S241" i="5"/>
  <c r="O241" i="5"/>
  <c r="V240" i="5"/>
  <c r="S240" i="5"/>
  <c r="O240" i="5"/>
  <c r="T240" i="5" s="1"/>
  <c r="V239" i="5"/>
  <c r="S239" i="5"/>
  <c r="O239" i="5"/>
  <c r="T239" i="5" s="1"/>
  <c r="V238" i="5"/>
  <c r="S238" i="5"/>
  <c r="O238" i="5"/>
  <c r="V237" i="5"/>
  <c r="S237" i="5"/>
  <c r="O237" i="5"/>
  <c r="V236" i="5"/>
  <c r="S236" i="5"/>
  <c r="O236" i="5"/>
  <c r="V235" i="5"/>
  <c r="S235" i="5"/>
  <c r="O235" i="5"/>
  <c r="V234" i="5"/>
  <c r="S234" i="5"/>
  <c r="O234" i="5"/>
  <c r="V8" i="5"/>
  <c r="S8" i="5"/>
  <c r="O8" i="5"/>
  <c r="V7" i="5"/>
  <c r="S7" i="5"/>
  <c r="O7" i="5"/>
  <c r="AK9" i="5" l="1"/>
  <c r="AM9" i="5" s="1"/>
  <c r="AN9" i="5"/>
  <c r="AJ10" i="5"/>
  <c r="AF10" i="5"/>
  <c r="AB10" i="5"/>
  <c r="AN10" i="5" s="1"/>
  <c r="AK10" i="5"/>
  <c r="AM10" i="5" s="1"/>
  <c r="AJ246" i="5"/>
  <c r="AK246" i="5" s="1"/>
  <c r="AM246" i="5" s="1"/>
  <c r="AI247" i="5"/>
  <c r="AI239" i="5"/>
  <c r="AB10" i="3"/>
  <c r="AD10" i="3"/>
  <c r="AJ10" i="3"/>
  <c r="AK10" i="3" s="1"/>
  <c r="AM10" i="3" s="1"/>
  <c r="T236" i="5"/>
  <c r="AG236" i="5" s="1"/>
  <c r="T234" i="5"/>
  <c r="AG234" i="5" s="1"/>
  <c r="T238" i="5"/>
  <c r="AG238" i="5" s="1"/>
  <c r="T8" i="5"/>
  <c r="AH8" i="5" s="1"/>
  <c r="T244" i="5"/>
  <c r="AG244" i="5" s="1"/>
  <c r="T237" i="5"/>
  <c r="AI237" i="5" s="1"/>
  <c r="T242" i="5"/>
  <c r="T248" i="5"/>
  <c r="AE248" i="5" s="1"/>
  <c r="T235" i="5"/>
  <c r="AI235" i="5" s="1"/>
  <c r="T241" i="5"/>
  <c r="W237" i="5"/>
  <c r="AJ242" i="5"/>
  <c r="W242" i="5"/>
  <c r="W235" i="5"/>
  <c r="W236" i="5"/>
  <c r="AI241" i="5"/>
  <c r="W241" i="5"/>
  <c r="W234" i="5"/>
  <c r="AJ240" i="5"/>
  <c r="W240" i="5"/>
  <c r="AI245" i="5"/>
  <c r="W245" i="5"/>
  <c r="AI243" i="5"/>
  <c r="W243" i="5"/>
  <c r="W244" i="5"/>
  <c r="AI249" i="5"/>
  <c r="W249" i="5"/>
  <c r="AG240" i="5"/>
  <c r="AD238" i="5"/>
  <c r="AG246" i="5"/>
  <c r="AN246" i="5"/>
  <c r="U246" i="5" s="1"/>
  <c r="W238" i="5"/>
  <c r="W239" i="5"/>
  <c r="W246" i="5"/>
  <c r="W247" i="5"/>
  <c r="AD234" i="5"/>
  <c r="AG242" i="5"/>
  <c r="T7" i="5"/>
  <c r="AG7" i="5" s="1"/>
  <c r="AH234" i="5"/>
  <c r="AF235" i="5"/>
  <c r="AB237" i="5"/>
  <c r="AJ237" i="5"/>
  <c r="AH238" i="5"/>
  <c r="AF239" i="5"/>
  <c r="AD240" i="5"/>
  <c r="AH240" i="5"/>
  <c r="AF241" i="5"/>
  <c r="AB243" i="5"/>
  <c r="AJ243" i="5"/>
  <c r="AD244" i="5"/>
  <c r="AH244" i="5"/>
  <c r="AF245" i="5"/>
  <c r="AB247" i="5"/>
  <c r="AJ247" i="5"/>
  <c r="AB249" i="5"/>
  <c r="AF249" i="5"/>
  <c r="AJ249" i="5"/>
  <c r="AE234" i="5"/>
  <c r="AI234" i="5"/>
  <c r="AC235" i="5"/>
  <c r="AG235" i="5"/>
  <c r="AE236" i="5"/>
  <c r="AI236" i="5"/>
  <c r="AG237" i="5"/>
  <c r="AE238" i="5"/>
  <c r="AI238" i="5"/>
  <c r="AC239" i="5"/>
  <c r="AG239" i="5"/>
  <c r="AE240" i="5"/>
  <c r="AI240" i="5"/>
  <c r="AC241" i="5"/>
  <c r="AG241" i="5"/>
  <c r="AE242" i="5"/>
  <c r="AI242" i="5"/>
  <c r="AC243" i="5"/>
  <c r="AG243" i="5"/>
  <c r="AE244" i="5"/>
  <c r="AI244" i="5"/>
  <c r="AC245" i="5"/>
  <c r="AG245" i="5"/>
  <c r="AE246" i="5"/>
  <c r="AI246" i="5"/>
  <c r="AC247" i="5"/>
  <c r="AG247" i="5"/>
  <c r="AC249" i="5"/>
  <c r="AG249" i="5"/>
  <c r="AB234" i="5"/>
  <c r="AF234" i="5"/>
  <c r="AJ234" i="5"/>
  <c r="AD235" i="5"/>
  <c r="AH235" i="5"/>
  <c r="AB236" i="5"/>
  <c r="AF236" i="5"/>
  <c r="AJ236" i="5"/>
  <c r="AD237" i="5"/>
  <c r="AH237" i="5"/>
  <c r="AB238" i="5"/>
  <c r="AF238" i="5"/>
  <c r="AJ238" i="5"/>
  <c r="AD239" i="5"/>
  <c r="AH239" i="5"/>
  <c r="AB240" i="5"/>
  <c r="AF240" i="5"/>
  <c r="AD241" i="5"/>
  <c r="AH241" i="5"/>
  <c r="AB242" i="5"/>
  <c r="AF242" i="5"/>
  <c r="AD243" i="5"/>
  <c r="AH243" i="5"/>
  <c r="AB244" i="5"/>
  <c r="AF244" i="5"/>
  <c r="AD245" i="5"/>
  <c r="AH245" i="5"/>
  <c r="AB246" i="5"/>
  <c r="AF246" i="5"/>
  <c r="AD247" i="5"/>
  <c r="AH247" i="5"/>
  <c r="AD249" i="5"/>
  <c r="AH249" i="5"/>
  <c r="AB235" i="5"/>
  <c r="AJ235" i="5"/>
  <c r="AD236" i="5"/>
  <c r="AF237" i="5"/>
  <c r="AB239" i="5"/>
  <c r="AJ239" i="5"/>
  <c r="AB241" i="5"/>
  <c r="AJ241" i="5"/>
  <c r="AD242" i="5"/>
  <c r="AH242" i="5"/>
  <c r="AF243" i="5"/>
  <c r="AB245" i="5"/>
  <c r="AJ245" i="5"/>
  <c r="AD246" i="5"/>
  <c r="AH246" i="5"/>
  <c r="AF247" i="5"/>
  <c r="AC234" i="5"/>
  <c r="AE235" i="5"/>
  <c r="AC236" i="5"/>
  <c r="AE237" i="5"/>
  <c r="AC238" i="5"/>
  <c r="AE239" i="5"/>
  <c r="AC240" i="5"/>
  <c r="AE241" i="5"/>
  <c r="AC242" i="5"/>
  <c r="AE243" i="5"/>
  <c r="AC244" i="5"/>
  <c r="AE245" i="5"/>
  <c r="AC246" i="5"/>
  <c r="AE247" i="5"/>
  <c r="AE249" i="5"/>
  <c r="AK244" i="3"/>
  <c r="AM244" i="3" s="1"/>
  <c r="AK245" i="3"/>
  <c r="AM245" i="3" s="1"/>
  <c r="AK246" i="3"/>
  <c r="AM246" i="3" s="1"/>
  <c r="AK247" i="3"/>
  <c r="AM247" i="3" s="1"/>
  <c r="AK248" i="3"/>
  <c r="AM248" i="3" s="1"/>
  <c r="AK249" i="3"/>
  <c r="AM249" i="3" s="1"/>
  <c r="AK250" i="3"/>
  <c r="AM250" i="3" s="1"/>
  <c r="AK251" i="3"/>
  <c r="AM251" i="3" s="1"/>
  <c r="AK252" i="3"/>
  <c r="AM252" i="3" s="1"/>
  <c r="AK253" i="3"/>
  <c r="AM253" i="3" s="1"/>
  <c r="AK254" i="3"/>
  <c r="AM254" i="3" s="1"/>
  <c r="AK255" i="3"/>
  <c r="AM255" i="3" s="1"/>
  <c r="AK256" i="3"/>
  <c r="AM256" i="3" s="1"/>
  <c r="AK258" i="3"/>
  <c r="AM258" i="3" s="1"/>
  <c r="AN244" i="3"/>
  <c r="AN245" i="3"/>
  <c r="AN246" i="3"/>
  <c r="AN247" i="3"/>
  <c r="AN248" i="3"/>
  <c r="AN249" i="3"/>
  <c r="AN250" i="3"/>
  <c r="AN251" i="3"/>
  <c r="AN252" i="3"/>
  <c r="AN253" i="3"/>
  <c r="AN254" i="3"/>
  <c r="AN255" i="3"/>
  <c r="AN256" i="3"/>
  <c r="AN258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7" i="3"/>
  <c r="V8" i="3"/>
  <c r="V243" i="3"/>
  <c r="S8" i="3"/>
  <c r="S243" i="3"/>
  <c r="S244" i="3"/>
  <c r="T244" i="3"/>
  <c r="W244" i="3"/>
  <c r="S245" i="3"/>
  <c r="T245" i="3"/>
  <c r="W245" i="3"/>
  <c r="S246" i="3"/>
  <c r="T246" i="3"/>
  <c r="W246" i="3"/>
  <c r="S247" i="3"/>
  <c r="T247" i="3"/>
  <c r="W247" i="3"/>
  <c r="S248" i="3"/>
  <c r="T248" i="3"/>
  <c r="W248" i="3"/>
  <c r="S249" i="3"/>
  <c r="T249" i="3"/>
  <c r="W249" i="3"/>
  <c r="S250" i="3"/>
  <c r="T250" i="3"/>
  <c r="W250" i="3"/>
  <c r="S251" i="3"/>
  <c r="T251" i="3"/>
  <c r="W251" i="3"/>
  <c r="S252" i="3"/>
  <c r="T252" i="3"/>
  <c r="W252" i="3"/>
  <c r="S253" i="3"/>
  <c r="T253" i="3"/>
  <c r="W253" i="3"/>
  <c r="S254" i="3"/>
  <c r="T254" i="3"/>
  <c r="W254" i="3"/>
  <c r="S255" i="3"/>
  <c r="T255" i="3"/>
  <c r="W255" i="3"/>
  <c r="S256" i="3"/>
  <c r="T256" i="3"/>
  <c r="W256" i="3"/>
  <c r="S257" i="3"/>
  <c r="S258" i="3"/>
  <c r="T258" i="3"/>
  <c r="W258" i="3"/>
  <c r="O8" i="3"/>
  <c r="O243" i="3"/>
  <c r="T243" i="3" s="1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U9" i="5" l="1"/>
  <c r="U10" i="5"/>
  <c r="AH236" i="5"/>
  <c r="AJ244" i="5"/>
  <c r="T257" i="3"/>
  <c r="W257" i="3" s="1"/>
  <c r="AF249" i="3"/>
  <c r="AG245" i="3"/>
  <c r="AN10" i="3"/>
  <c r="U10" i="3" s="1"/>
  <c r="AB257" i="3"/>
  <c r="AC253" i="3"/>
  <c r="AF255" i="3"/>
  <c r="AI251" i="3"/>
  <c r="AB247" i="3"/>
  <c r="U254" i="3"/>
  <c r="U251" i="3"/>
  <c r="AG256" i="3"/>
  <c r="AD252" i="3"/>
  <c r="AF248" i="3"/>
  <c r="AI244" i="3"/>
  <c r="AC237" i="5"/>
  <c r="AF8" i="5"/>
  <c r="AG8" i="5"/>
  <c r="W7" i="5"/>
  <c r="AD8" i="5"/>
  <c r="AB7" i="5"/>
  <c r="AC8" i="5"/>
  <c r="AJ8" i="5"/>
  <c r="AE8" i="5"/>
  <c r="AB8" i="5"/>
  <c r="AI8" i="5"/>
  <c r="AG248" i="5"/>
  <c r="W248" i="5"/>
  <c r="AC248" i="5"/>
  <c r="W8" i="5"/>
  <c r="AB248" i="5"/>
  <c r="AI248" i="5"/>
  <c r="AH248" i="5"/>
  <c r="AF248" i="5"/>
  <c r="AD248" i="5"/>
  <c r="AE7" i="5"/>
  <c r="AJ248" i="5"/>
  <c r="AN243" i="5"/>
  <c r="AK243" i="5"/>
  <c r="AM243" i="5" s="1"/>
  <c r="AK239" i="5"/>
  <c r="AM239" i="5" s="1"/>
  <c r="AN239" i="5"/>
  <c r="AN235" i="5"/>
  <c r="AK235" i="5"/>
  <c r="AM235" i="5" s="1"/>
  <c r="AK240" i="5"/>
  <c r="AM240" i="5" s="1"/>
  <c r="AN240" i="5"/>
  <c r="AN242" i="5"/>
  <c r="AK242" i="5"/>
  <c r="AM242" i="5" s="1"/>
  <c r="AK238" i="5"/>
  <c r="AM238" i="5" s="1"/>
  <c r="AN238" i="5"/>
  <c r="AN244" i="5"/>
  <c r="AK244" i="5"/>
  <c r="AM244" i="5" s="1"/>
  <c r="AN234" i="5"/>
  <c r="AK234" i="5"/>
  <c r="AM234" i="5" s="1"/>
  <c r="AN245" i="5"/>
  <c r="AK245" i="5"/>
  <c r="AM245" i="5" s="1"/>
  <c r="AN241" i="5"/>
  <c r="AK241" i="5"/>
  <c r="AM241" i="5" s="1"/>
  <c r="AN236" i="5"/>
  <c r="AK236" i="5"/>
  <c r="AM236" i="5" s="1"/>
  <c r="AN249" i="5"/>
  <c r="AK249" i="5"/>
  <c r="AM249" i="5" s="1"/>
  <c r="AK247" i="5"/>
  <c r="AM247" i="5" s="1"/>
  <c r="AN247" i="5"/>
  <c r="AN237" i="5"/>
  <c r="AK237" i="5"/>
  <c r="AM237" i="5" s="1"/>
  <c r="AH7" i="5"/>
  <c r="AF7" i="5"/>
  <c r="AJ7" i="5"/>
  <c r="AD7" i="5"/>
  <c r="AI7" i="5"/>
  <c r="AC7" i="5"/>
  <c r="AN8" i="5"/>
  <c r="AK8" i="5"/>
  <c r="AM8" i="5" s="1"/>
  <c r="AH258" i="3"/>
  <c r="AI254" i="3"/>
  <c r="AD250" i="3"/>
  <c r="AE246" i="3"/>
  <c r="T8" i="3"/>
  <c r="W8" i="3" s="1"/>
  <c r="AE254" i="3"/>
  <c r="AG251" i="3"/>
  <c r="AJ249" i="3"/>
  <c r="AB249" i="3"/>
  <c r="AC246" i="3"/>
  <c r="U247" i="3"/>
  <c r="AD256" i="3"/>
  <c r="AF252" i="3"/>
  <c r="AH248" i="3"/>
  <c r="AB244" i="3"/>
  <c r="AH257" i="3"/>
  <c r="AJ256" i="3"/>
  <c r="AF256" i="3"/>
  <c r="AE255" i="3"/>
  <c r="AH254" i="3"/>
  <c r="AC252" i="3"/>
  <c r="AF251" i="3"/>
  <c r="U250" i="3"/>
  <c r="AE249" i="3"/>
  <c r="AE248" i="3"/>
  <c r="AI247" i="3"/>
  <c r="AJ246" i="3"/>
  <c r="AB246" i="3"/>
  <c r="AH244" i="3"/>
  <c r="U258" i="3"/>
  <c r="AG258" i="3"/>
  <c r="AG257" i="3"/>
  <c r="AI256" i="3"/>
  <c r="AC256" i="3"/>
  <c r="AD255" i="3"/>
  <c r="AG254" i="3"/>
  <c r="AE251" i="3"/>
  <c r="AC250" i="3"/>
  <c r="AD249" i="3"/>
  <c r="AJ248" i="3"/>
  <c r="AD248" i="3"/>
  <c r="AH247" i="3"/>
  <c r="AI246" i="3"/>
  <c r="AG244" i="3"/>
  <c r="AF257" i="3"/>
  <c r="AH256" i="3"/>
  <c r="AB256" i="3"/>
  <c r="AF254" i="3"/>
  <c r="AE252" i="3"/>
  <c r="AH251" i="3"/>
  <c r="AC251" i="3"/>
  <c r="AC249" i="3"/>
  <c r="AG248" i="3"/>
  <c r="AB248" i="3"/>
  <c r="AD246" i="3"/>
  <c r="U252" i="3"/>
  <c r="U244" i="3"/>
  <c r="AJ253" i="3"/>
  <c r="AB253" i="3"/>
  <c r="AI253" i="3"/>
  <c r="AE245" i="3"/>
  <c r="AE258" i="3"/>
  <c r="AH253" i="3"/>
  <c r="AD245" i="3"/>
  <c r="AJ255" i="3"/>
  <c r="AB255" i="3"/>
  <c r="AF244" i="3"/>
  <c r="U249" i="3"/>
  <c r="AC258" i="3"/>
  <c r="AE257" i="3"/>
  <c r="AI255" i="3"/>
  <c r="AD254" i="3"/>
  <c r="AF253" i="3"/>
  <c r="AI252" i="3"/>
  <c r="AD251" i="3"/>
  <c r="AG250" i="3"/>
  <c r="AI249" i="3"/>
  <c r="AC248" i="3"/>
  <c r="AE247" i="3"/>
  <c r="AH246" i="3"/>
  <c r="AJ245" i="3"/>
  <c r="AB245" i="3"/>
  <c r="AE244" i="3"/>
  <c r="U256" i="3"/>
  <c r="U248" i="3"/>
  <c r="AF245" i="3"/>
  <c r="AF258" i="3"/>
  <c r="AC255" i="3"/>
  <c r="AI250" i="3"/>
  <c r="AD258" i="3"/>
  <c r="AG253" i="3"/>
  <c r="AJ252" i="3"/>
  <c r="AB252" i="3"/>
  <c r="AJ258" i="3"/>
  <c r="AB258" i="3"/>
  <c r="AD257" i="3"/>
  <c r="AF250" i="3"/>
  <c r="AH249" i="3"/>
  <c r="AD247" i="3"/>
  <c r="AG246" i="3"/>
  <c r="AI245" i="3"/>
  <c r="AD244" i="3"/>
  <c r="U255" i="3"/>
  <c r="AI258" i="3"/>
  <c r="AC257" i="3"/>
  <c r="AE256" i="3"/>
  <c r="AG255" i="3"/>
  <c r="AJ254" i="3"/>
  <c r="AB254" i="3"/>
  <c r="AD253" i="3"/>
  <c r="AG252" i="3"/>
  <c r="AJ251" i="3"/>
  <c r="AB251" i="3"/>
  <c r="AE250" i="3"/>
  <c r="AG249" i="3"/>
  <c r="AI248" i="3"/>
  <c r="AC247" i="3"/>
  <c r="AF246" i="3"/>
  <c r="AH245" i="3"/>
  <c r="AC244" i="3"/>
  <c r="AJ250" i="3"/>
  <c r="AB250" i="3"/>
  <c r="U246" i="3"/>
  <c r="AG247" i="3"/>
  <c r="AH250" i="3"/>
  <c r="AF247" i="3"/>
  <c r="AC245" i="3"/>
  <c r="AH255" i="3"/>
  <c r="AC254" i="3"/>
  <c r="AE253" i="3"/>
  <c r="AH252" i="3"/>
  <c r="AJ257" i="3"/>
  <c r="AJ247" i="3"/>
  <c r="AJ244" i="3"/>
  <c r="U253" i="3"/>
  <c r="U245" i="3"/>
  <c r="AG243" i="3"/>
  <c r="AJ243" i="3"/>
  <c r="AC243" i="3"/>
  <c r="AD243" i="3"/>
  <c r="AE243" i="3"/>
  <c r="AF243" i="3"/>
  <c r="AH243" i="3"/>
  <c r="AB243" i="3"/>
  <c r="AI243" i="3"/>
  <c r="W243" i="3"/>
  <c r="S7" i="3"/>
  <c r="O7" i="3"/>
  <c r="AK248" i="5" l="1"/>
  <c r="AM248" i="5" s="1"/>
  <c r="AI257" i="3"/>
  <c r="AK257" i="3"/>
  <c r="AM257" i="3" s="1"/>
  <c r="AN257" i="3"/>
  <c r="AK7" i="5"/>
  <c r="AM7" i="5" s="1"/>
  <c r="AN248" i="5"/>
  <c r="U236" i="5"/>
  <c r="U245" i="5"/>
  <c r="U244" i="5"/>
  <c r="U242" i="5"/>
  <c r="U235" i="5"/>
  <c r="U243" i="5"/>
  <c r="AN7" i="5"/>
  <c r="U237" i="5"/>
  <c r="U249" i="5"/>
  <c r="U241" i="5"/>
  <c r="U234" i="5"/>
  <c r="U238" i="5"/>
  <c r="U240" i="5"/>
  <c r="U239" i="5"/>
  <c r="U247" i="5"/>
  <c r="U8" i="5"/>
  <c r="AE8" i="3"/>
  <c r="AG8" i="3"/>
  <c r="AD8" i="3"/>
  <c r="AI8" i="3"/>
  <c r="AC8" i="3"/>
  <c r="AF8" i="3"/>
  <c r="AB8" i="3"/>
  <c r="AJ8" i="3"/>
  <c r="AH8" i="3"/>
  <c r="AN243" i="3"/>
  <c r="AK243" i="3"/>
  <c r="AM243" i="3" s="1"/>
  <c r="T7" i="3"/>
  <c r="U248" i="5" l="1"/>
  <c r="U7" i="5"/>
  <c r="U257" i="3"/>
  <c r="AN8" i="3"/>
  <c r="AK8" i="3"/>
  <c r="AM8" i="3" s="1"/>
  <c r="U243" i="3"/>
  <c r="W7" i="3"/>
  <c r="AB7" i="3"/>
  <c r="AJ7" i="3"/>
  <c r="AH7" i="3"/>
  <c r="AF7" i="3"/>
  <c r="AE7" i="3"/>
  <c r="AD7" i="3"/>
  <c r="AG7" i="3"/>
  <c r="AC7" i="3"/>
  <c r="AI7" i="3"/>
  <c r="U8" i="3" l="1"/>
  <c r="AK7" i="3"/>
  <c r="AN7" i="3"/>
  <c r="AM7" i="3" l="1"/>
  <c r="U7" i="3" s="1"/>
</calcChain>
</file>

<file path=xl/sharedStrings.xml><?xml version="1.0" encoding="utf-8"?>
<sst xmlns="http://schemas.openxmlformats.org/spreadsheetml/2006/main" count="2253" uniqueCount="114">
  <si>
    <t>NOM - Prénom</t>
  </si>
  <si>
    <t>P.C.</t>
  </si>
  <si>
    <t>TOTAL</t>
  </si>
  <si>
    <t>Serie</t>
  </si>
  <si>
    <t>IWF</t>
  </si>
  <si>
    <t>NAT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</si>
  <si>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</si>
  <si>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</si>
  <si>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</si>
  <si>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</si>
  <si>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</si>
  <si>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</si>
  <si>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</si>
  <si>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</si>
  <si>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</si>
  <si>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</si>
  <si>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</si>
  <si>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</si>
  <si>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</si>
  <si>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</si>
  <si>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</si>
  <si>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</si>
  <si>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</si>
  <si>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</si>
  <si>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</si>
  <si>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</si>
  <si>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</si>
  <si>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</si>
  <si>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</si>
  <si>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C1 45</t>
  </si>
  <si>
    <t>C1 50</t>
  </si>
  <si>
    <t>C1 56</t>
  </si>
  <si>
    <t>C1 62</t>
  </si>
  <si>
    <t>C1 69</t>
  </si>
  <si>
    <t>C1 77</t>
  </si>
  <si>
    <t>C1 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</si>
  <si>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</si>
  <si>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</si>
  <si>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</si>
  <si>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</si>
  <si>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</si>
  <si>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</si>
  <si>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</si>
  <si>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</si>
  <si>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</si>
  <si>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</si>
  <si>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</si>
  <si>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</si>
  <si>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</si>
  <si>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</si>
  <si>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</si>
  <si>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</si>
  <si>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</si>
  <si>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</si>
  <si>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</si>
  <si>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</si>
  <si>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</si>
  <si>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</si>
  <si>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</si>
  <si>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</si>
  <si>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</si>
  <si>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</si>
  <si>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</si>
  <si>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</si>
  <si>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</si>
  <si>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</si>
  <si>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</si>
  <si>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</si>
  <si>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</si>
  <si>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</si>
  <si>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</si>
  <si>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</si>
  <si>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</si>
  <si>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</si>
  <si>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</si>
  <si>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</si>
  <si>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</si>
  <si>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</si>
  <si>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</si>
  <si>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</si>
  <si>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</si>
  <si>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</si>
  <si>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</si>
  <si>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</si>
  <si>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</si>
  <si>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</si>
  <si>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</si>
  <si>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</si>
  <si>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FJ 48</t>
  </si>
  <si>
    <t>FJ 53</t>
  </si>
  <si>
    <t>FJ 58</t>
  </si>
  <si>
    <t>FJ 63</t>
  </si>
  <si>
    <t>FJ 69</t>
  </si>
  <si>
    <t>FJ 75</t>
  </si>
  <si>
    <t>FS 48</t>
  </si>
  <si>
    <t>FS 53</t>
  </si>
  <si>
    <t>FS 58</t>
  </si>
  <si>
    <t>FS 63</t>
  </si>
  <si>
    <t>FS 69</t>
  </si>
  <si>
    <t>FS 75</t>
  </si>
  <si>
    <t>C1 +85</t>
  </si>
  <si>
    <t>FS 90</t>
  </si>
  <si>
    <t>FS +90</t>
  </si>
  <si>
    <t>FJ 90</t>
  </si>
  <si>
    <t>FJ +90</t>
  </si>
  <si>
    <t>FC2 75</t>
  </si>
  <si>
    <t>FC2 +75</t>
  </si>
  <si>
    <t>DPT +</t>
  </si>
  <si>
    <t>DEB</t>
  </si>
  <si>
    <t>F</t>
  </si>
  <si>
    <t>FEMININES</t>
  </si>
  <si>
    <t>OCCITANIE</t>
  </si>
  <si>
    <t>MASCULINS</t>
  </si>
  <si>
    <t>LISTING REGIONAL    CA - JU -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</si>
</sst>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2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FF"/>
        <bgColor indexed="64"/>
      </patternFill>
    </fill>
  </fills>
  <borders count="44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/>
      <top style="dashed">
        <color rgb="FF00B0F0"/>
      </top>
      <bottom/>
      <diagonal/>
    </border>
    <border>
      <left style="thin">
        <color rgb="FF00B0F0"/>
      </left>
      <right style="hair">
        <color rgb="FF00B0F0"/>
      </right>
      <top style="dashed">
        <color rgb="FF00B0F0"/>
      </top>
      <bottom/>
      <diagonal/>
    </border>
    <border>
      <left style="hair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/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/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/>
      <diagonal/>
    </border>
    <border>
      <left style="dotted">
        <color rgb="FF00B0F0"/>
      </left>
      <right style="medium">
        <color rgb="FF00B0F0"/>
      </right>
      <top/>
      <bottom/>
      <diagonal/>
    </border>
    <border>
      <left style="dotted">
        <color rgb="FF00B0F0"/>
      </left>
      <right style="dotted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medium">
        <color rgb="FF00B0F0"/>
      </right>
      <top style="dotted">
        <color rgb="FF00B0F0"/>
      </top>
      <bottom style="dotted">
        <color rgb="FF00B0F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1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1" fontId="6" fillId="2" borderId="24" xfId="0" applyNumberFormat="1" applyFont="1" applyFill="1" applyBorder="1" applyAlignment="1" applyProtection="1">
      <alignment horizontal="center"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  <protection locked="0"/>
    </xf>
    <xf numFmtId="1" fontId="10" fillId="2" borderId="26" xfId="0" applyNumberFormat="1" applyFont="1" applyFill="1" applyBorder="1" applyAlignment="1" applyProtection="1">
      <alignment horizontal="center" vertical="center"/>
    </xf>
    <xf numFmtId="1" fontId="13" fillId="2" borderId="19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2" fontId="14" fillId="2" borderId="18" xfId="0" applyNumberFormat="1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vertical="center"/>
      <protection locked="0" hidden="1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1" borderId="0" xfId="0" applyFont="1" applyFill="1"/>
    <xf numFmtId="0" fontId="21" fillId="11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2" fontId="22" fillId="2" borderId="23" xfId="0" applyNumberFormat="1" applyFont="1" applyFill="1" applyBorder="1" applyAlignment="1" applyProtection="1">
      <alignment horizontal="right" vertical="center"/>
      <protection locked="0"/>
    </xf>
    <xf numFmtId="2" fontId="22" fillId="2" borderId="14" xfId="0" applyNumberFormat="1" applyFont="1" applyFill="1" applyBorder="1" applyAlignment="1" applyProtection="1">
      <alignment horizontal="right" vertical="center"/>
      <protection locked="0"/>
    </xf>
    <xf numFmtId="0" fontId="18" fillId="4" borderId="2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32" xfId="0" applyNumberFormat="1" applyFont="1" applyFill="1" applyBorder="1" applyAlignment="1" applyProtection="1">
      <alignment horizontal="center" vertical="center"/>
    </xf>
    <xf numFmtId="164" fontId="4" fillId="2" borderId="32" xfId="0" applyNumberFormat="1" applyFont="1" applyFill="1" applyBorder="1" applyAlignment="1" applyProtection="1">
      <alignment horizontal="center" vertical="center"/>
      <protection locked="0"/>
    </xf>
    <xf numFmtId="164" fontId="4" fillId="2" borderId="33" xfId="0" applyNumberFormat="1" applyFont="1" applyFill="1" applyBorder="1" applyAlignment="1" applyProtection="1">
      <alignment horizontal="center" vertical="center"/>
      <protection locked="0"/>
    </xf>
    <xf numFmtId="164" fontId="4" fillId="2" borderId="34" xfId="0" applyNumberFormat="1" applyFont="1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1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vertical="center"/>
      <protection locked="0"/>
    </xf>
    <xf numFmtId="1" fontId="6" fillId="2" borderId="37" xfId="0" applyNumberFormat="1" applyFont="1" applyFill="1" applyBorder="1" applyAlignment="1" applyProtection="1">
      <alignment horizontal="center" vertical="center"/>
      <protection locked="0"/>
    </xf>
    <xf numFmtId="1" fontId="6" fillId="2" borderId="38" xfId="0" applyNumberFormat="1" applyFont="1" applyFill="1" applyBorder="1" applyAlignment="1" applyProtection="1">
      <alignment horizontal="center" vertical="center"/>
      <protection locked="0"/>
    </xf>
    <xf numFmtId="1" fontId="10" fillId="2" borderId="39" xfId="0" applyNumberFormat="1" applyFont="1" applyFill="1" applyBorder="1" applyAlignment="1" applyProtection="1">
      <alignment horizontal="center" vertical="center"/>
    </xf>
    <xf numFmtId="1" fontId="6" fillId="2" borderId="40" xfId="0" applyNumberFormat="1" applyFont="1" applyFill="1" applyBorder="1" applyAlignment="1" applyProtection="1">
      <alignment horizontal="center" vertical="center"/>
      <protection locked="0"/>
    </xf>
    <xf numFmtId="1" fontId="13" fillId="2" borderId="41" xfId="0" applyNumberFormat="1" applyFont="1" applyFill="1" applyBorder="1" applyAlignment="1" applyProtection="1">
      <alignment horizontal="center" vertical="center"/>
    </xf>
    <xf numFmtId="0" fontId="9" fillId="2" borderId="42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2" fontId="14" fillId="2" borderId="33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/>
    </xf>
    <xf numFmtId="167" fontId="15" fillId="2" borderId="10" xfId="0" applyNumberFormat="1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 wrapText="1"/>
    </xf>
    <xf numFmtId="0" fontId="16" fillId="12" borderId="9" xfId="0" applyFont="1" applyFill="1" applyBorder="1" applyAlignment="1">
      <alignment horizontal="center" vertical="center" wrapText="1"/>
    </xf>
    <xf numFmtId="2" fontId="3" fillId="2" borderId="43" xfId="0" applyNumberFormat="1" applyFont="1" applyFill="1" applyBorder="1" applyAlignment="1" applyProtection="1">
      <alignment horizontal="center" vertical="center"/>
      <protection locked="0"/>
    </xf>
    <xf numFmtId="1" fontId="6" fillId="3" borderId="25" xfId="0" applyNumberFormat="1" applyFont="1" applyFill="1" applyBorder="1" applyAlignment="1" applyProtection="1">
      <alignment horizontal="center" vertical="center"/>
      <protection locked="0"/>
    </xf>
    <xf numFmtId="2" fontId="4" fillId="2" borderId="23" xfId="0" applyNumberFormat="1" applyFon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28574</xdr:rowOff>
    </xdr:from>
    <xdr:to>
      <xdr:col>2</xdr:col>
      <xdr:colOff>486282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28574</xdr:rowOff>
    </xdr:from>
    <xdr:to>
      <xdr:col>2</xdr:col>
      <xdr:colOff>486282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00FF"/>
    <pageSetUpPr fitToPage="1"/>
  </sheetPr>
  <dimension ref="A1:DS260"/>
  <sheetViews>
    <sheetView zoomScaleNormal="100" workbookViewId="0">
      <pane ySplit="6" topLeftCell="A7" activePane="bottomLeft" state="frozen"/>
      <selection pane="bottomLeft" activeCell="I10" sqref="I10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9.85546875" style="1" bestFit="1" customWidth="1"/>
    <col min="23" max="23" width="13" style="1" customWidth="1"/>
    <col min="24" max="24" width="1.7109375" style="1" customWidth="1"/>
    <col min="25" max="26" width="11.42578125" style="1"/>
    <col min="27" max="42" width="0" style="1" hidden="1" customWidth="1"/>
    <col min="43" max="76" width="11.42578125" style="111"/>
    <col min="77" max="16384" width="11.42578125" style="1"/>
  </cols>
  <sheetData>
    <row r="1" spans="1:123" ht="5.0999999999999996" customHeight="1" thickBot="1" x14ac:dyDescent="0.25"/>
    <row r="2" spans="1:123" s="12" customFormat="1" ht="30" customHeight="1" x14ac:dyDescent="0.2">
      <c r="B2" s="13"/>
      <c r="C2" s="110"/>
      <c r="D2" s="138" t="s">
        <v>113</v>
      </c>
      <c r="E2" s="139"/>
      <c r="F2" s="139"/>
      <c r="G2" s="139"/>
      <c r="H2" s="139"/>
      <c r="I2" s="139"/>
      <c r="J2" s="139"/>
      <c r="K2" s="139"/>
      <c r="L2" s="73"/>
      <c r="M2" s="72"/>
      <c r="N2" s="145" t="s">
        <v>112</v>
      </c>
      <c r="O2" s="145"/>
      <c r="P2" s="145"/>
      <c r="Q2" s="145"/>
      <c r="R2" s="145"/>
      <c r="S2" s="145"/>
      <c r="T2" s="72"/>
      <c r="U2" s="72"/>
      <c r="V2" s="139" t="s">
        <v>14</v>
      </c>
      <c r="W2" s="140"/>
      <c r="X2" s="13"/>
      <c r="Y2" s="13"/>
      <c r="Z2" s="13"/>
      <c r="AK2" s="14"/>
      <c r="AL2" s="14"/>
      <c r="AM2" s="14"/>
      <c r="AN2" s="14"/>
      <c r="AO2" s="14"/>
      <c r="AP2" s="14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</row>
    <row r="3" spans="1:123" s="12" customFormat="1" ht="30" customHeight="1" thickBot="1" x14ac:dyDescent="0.25">
      <c r="B3" s="13"/>
      <c r="C3" s="110"/>
      <c r="D3" s="141" t="s">
        <v>111</v>
      </c>
      <c r="E3" s="142"/>
      <c r="F3" s="142"/>
      <c r="G3" s="142"/>
      <c r="H3" s="142"/>
      <c r="I3" s="142"/>
      <c r="J3" s="142"/>
      <c r="K3" s="142"/>
      <c r="L3" s="75"/>
      <c r="M3" s="74"/>
      <c r="N3" s="146"/>
      <c r="O3" s="146"/>
      <c r="P3" s="146"/>
      <c r="Q3" s="146"/>
      <c r="R3" s="146"/>
      <c r="S3" s="146"/>
      <c r="T3" s="74"/>
      <c r="U3" s="74"/>
      <c r="V3" s="143">
        <v>43100</v>
      </c>
      <c r="W3" s="144"/>
      <c r="X3" s="13"/>
      <c r="Y3" s="13"/>
      <c r="Z3" s="13"/>
      <c r="AK3" s="14"/>
      <c r="AL3" s="14"/>
      <c r="AM3" s="14"/>
      <c r="AN3" s="14"/>
      <c r="AO3" s="14"/>
      <c r="AP3" s="14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s="11" customFormat="1" ht="9.9499999999999993" customHeight="1" thickBot="1" x14ac:dyDescent="0.25">
      <c r="A4" s="8"/>
      <c r="B4" s="28"/>
      <c r="C4" s="29"/>
      <c r="D4" s="30"/>
      <c r="E4" s="30"/>
      <c r="F4" s="31"/>
      <c r="G4" s="32"/>
      <c r="H4" s="33"/>
      <c r="I4" s="34"/>
      <c r="J4" s="35"/>
      <c r="K4" s="36"/>
      <c r="L4" s="37"/>
      <c r="M4" s="37"/>
      <c r="N4" s="37"/>
      <c r="O4" s="38"/>
      <c r="P4" s="37"/>
      <c r="Q4" s="37"/>
      <c r="R4" s="37"/>
      <c r="S4" s="38"/>
      <c r="T4" s="38"/>
      <c r="U4" s="39"/>
      <c r="V4" s="31"/>
      <c r="W4" s="31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  <c r="CJ4" s="9"/>
      <c r="CK4" s="9"/>
      <c r="CL4" s="9"/>
      <c r="CM4" s="9"/>
      <c r="CN4" s="9"/>
      <c r="CO4" s="9"/>
      <c r="CP4" s="9"/>
      <c r="CQ4" s="9"/>
      <c r="CR4" s="9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20" customFormat="1" ht="18" customHeight="1" thickBot="1" x14ac:dyDescent="0.25">
      <c r="A5" s="17"/>
      <c r="B5" s="21" t="s">
        <v>8</v>
      </c>
      <c r="C5" s="22" t="s">
        <v>9</v>
      </c>
      <c r="D5" s="22" t="s">
        <v>6</v>
      </c>
      <c r="E5" s="79" t="s">
        <v>69</v>
      </c>
      <c r="F5" s="137" t="s">
        <v>0</v>
      </c>
      <c r="G5" s="137"/>
      <c r="H5" s="22" t="s">
        <v>11</v>
      </c>
      <c r="I5" s="22" t="s">
        <v>10</v>
      </c>
      <c r="J5" s="23" t="s">
        <v>5</v>
      </c>
      <c r="K5" s="23" t="s">
        <v>1</v>
      </c>
      <c r="L5" s="24">
        <v>1</v>
      </c>
      <c r="M5" s="25">
        <v>2</v>
      </c>
      <c r="N5" s="25">
        <v>3</v>
      </c>
      <c r="O5" s="26" t="s">
        <v>12</v>
      </c>
      <c r="P5" s="24">
        <v>1</v>
      </c>
      <c r="Q5" s="25">
        <v>2</v>
      </c>
      <c r="R5" s="25">
        <v>3</v>
      </c>
      <c r="S5" s="26" t="s">
        <v>13</v>
      </c>
      <c r="T5" s="27" t="s">
        <v>2</v>
      </c>
      <c r="U5" s="23" t="s">
        <v>3</v>
      </c>
      <c r="V5" s="80" t="s">
        <v>7</v>
      </c>
      <c r="W5" s="21" t="s">
        <v>4</v>
      </c>
      <c r="X5" s="76"/>
      <c r="Y5" s="18"/>
      <c r="Z5" s="18"/>
      <c r="AA5" s="18"/>
      <c r="AB5" s="104" t="s">
        <v>108</v>
      </c>
      <c r="AC5" s="104" t="s">
        <v>107</v>
      </c>
      <c r="AD5" s="104" t="s">
        <v>62</v>
      </c>
      <c r="AE5" s="104" t="s">
        <v>63</v>
      </c>
      <c r="AF5" s="104" t="s">
        <v>64</v>
      </c>
      <c r="AG5" s="104" t="s">
        <v>65</v>
      </c>
      <c r="AH5" s="104" t="s">
        <v>66</v>
      </c>
      <c r="AI5" s="104" t="s">
        <v>67</v>
      </c>
      <c r="AJ5" s="104" t="s">
        <v>68</v>
      </c>
      <c r="AK5" s="105"/>
      <c r="AL5" s="19"/>
      <c r="AM5" s="19"/>
      <c r="AN5" s="19"/>
      <c r="AO5" s="19"/>
      <c r="AP5" s="19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</row>
    <row r="6" spans="1:123" s="11" customFormat="1" ht="5.0999999999999996" customHeight="1" thickBot="1" x14ac:dyDescent="0.25">
      <c r="A6" s="8"/>
      <c r="B6" s="47"/>
      <c r="C6" s="48"/>
      <c r="D6" s="50"/>
      <c r="E6" s="50"/>
      <c r="F6" s="51"/>
      <c r="G6" s="52"/>
      <c r="H6" s="54"/>
      <c r="I6" s="53"/>
      <c r="J6" s="49"/>
      <c r="K6" s="55"/>
      <c r="L6" s="56"/>
      <c r="M6" s="56"/>
      <c r="N6" s="56"/>
      <c r="O6" s="57"/>
      <c r="P6" s="56"/>
      <c r="Q6" s="56"/>
      <c r="R6" s="56"/>
      <c r="S6" s="57"/>
      <c r="T6" s="57"/>
      <c r="U6" s="50"/>
      <c r="V6" s="59"/>
      <c r="W6" s="58"/>
      <c r="X6" s="7"/>
      <c r="Y6" s="7"/>
      <c r="Z6" s="7"/>
      <c r="AA6" s="7"/>
      <c r="AB6" s="106" t="s">
        <v>60</v>
      </c>
      <c r="AC6" s="106" t="s">
        <v>61</v>
      </c>
      <c r="AD6" s="106" t="s">
        <v>62</v>
      </c>
      <c r="AE6" s="106" t="s">
        <v>63</v>
      </c>
      <c r="AF6" s="106" t="s">
        <v>64</v>
      </c>
      <c r="AG6" s="106" t="s">
        <v>65</v>
      </c>
      <c r="AH6" s="106" t="s">
        <v>66</v>
      </c>
      <c r="AI6" s="106" t="s">
        <v>67</v>
      </c>
      <c r="AJ6" s="106" t="s">
        <v>68</v>
      </c>
      <c r="AK6" s="106"/>
      <c r="AL6" s="7"/>
      <c r="AM6" s="7"/>
      <c r="AN6" s="7"/>
      <c r="AO6" s="7"/>
      <c r="AP6" s="7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9"/>
      <c r="CP6" s="9"/>
      <c r="CQ6" s="9"/>
      <c r="CR6" s="9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0" customHeight="1" x14ac:dyDescent="0.2">
      <c r="B7" s="70"/>
      <c r="C7" s="60"/>
      <c r="D7" s="61"/>
      <c r="E7" s="100" t="s">
        <v>70</v>
      </c>
      <c r="F7" s="62" t="s">
        <v>71</v>
      </c>
      <c r="G7" s="63" t="s">
        <v>71</v>
      </c>
      <c r="H7" s="102">
        <v>2000</v>
      </c>
      <c r="I7" s="64" t="s">
        <v>71</v>
      </c>
      <c r="J7" s="61" t="s">
        <v>71</v>
      </c>
      <c r="K7" s="116">
        <v>82</v>
      </c>
      <c r="L7" s="65">
        <v>90</v>
      </c>
      <c r="M7" s="66">
        <v>-95</v>
      </c>
      <c r="N7" s="66">
        <v>-95</v>
      </c>
      <c r="O7" s="67">
        <f>IF(E7="","",IF(MAXA(L7:N7)&lt;=0,0,MAXA(L7:N7)))</f>
        <v>90</v>
      </c>
      <c r="P7" s="66">
        <v>110</v>
      </c>
      <c r="Q7" s="66">
        <v>115</v>
      </c>
      <c r="R7" s="66">
        <v>120</v>
      </c>
      <c r="S7" s="67">
        <f>IF(E7="","",IF(MAXA(P7:R7)&lt;=0,0,MAXA(P7:R7)))</f>
        <v>120</v>
      </c>
      <c r="T7" s="68">
        <f>IF(E7="","",IF(OR(O7=0,S7=0),0,O7+S7))</f>
        <v>210</v>
      </c>
      <c r="U7" s="69" t="str">
        <f>+CONCATENATE(AM7," ",AN7)</f>
        <v>IRG + 5</v>
      </c>
      <c r="V7" s="103" t="str">
        <f>IF(E7=0,"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J 85</v>
      </c>
      <c r="W7" s="77">
        <f>IF(E7=" "," ",IF(E7="H",10^(0.75194503*LOG(K7/175.508)^2)*T7,IF(E7="F",10^(0.783497476* LOG(K7/153.655)^2)*T7,"")))</f>
        <v>253.71492819876329</v>
      </c>
      <c r="X7" s="78"/>
      <c r="AB7" s="107">
        <f>T7-HLOOKUP(V7,Minimas!$C$1:$BN$10,2,FALSE)</f>
        <v>65</v>
      </c>
      <c r="AC7" s="107">
        <f>T7-HLOOKUP(V7,Minimas!$C$1:$BN$10,3,FALSE)</f>
        <v>45</v>
      </c>
      <c r="AD7" s="107">
        <f>T7-HLOOKUP(V7,Minimas!$C$1:$BN$10,4,FALSE)</f>
        <v>25</v>
      </c>
      <c r="AE7" s="107">
        <f>T7-HLOOKUP(V7,Minimas!$C$1:$BN$10,5,FALSE)</f>
        <v>5</v>
      </c>
      <c r="AF7" s="107">
        <f>T7-HLOOKUP(V7,Minimas!$C$1:$BN$10,6,FALSE)</f>
        <v>-15</v>
      </c>
      <c r="AG7" s="107">
        <f>T7-HLOOKUP(V7,Minimas!$C$1:$BN$10,7,FALSE)</f>
        <v>-40</v>
      </c>
      <c r="AH7" s="107">
        <f>T7-HLOOKUP(V7,Minimas!$C$1:$BN$10,8,FALSE)</f>
        <v>-70</v>
      </c>
      <c r="AI7" s="107">
        <f>T7-HLOOKUP(V7,Minimas!$C$1:$BN$10,9,FALSE)</f>
        <v>-90</v>
      </c>
      <c r="AJ7" s="107">
        <f>T7-HLOOKUP(V7,Minimas!$C$1:$BN$10,10,FALSE)</f>
        <v>-790</v>
      </c>
      <c r="AK7" s="108" t="str">
        <f>IF(E7=0," ",IF(AJ7&gt;=0,$AJ$5,IF(AI7&gt;=0,$AI$5,IF(AH7&gt;=0,$AH$5,IF(AG7&gt;=0,$AG$5,IF(AF7&gt;=0,$AF$5,IF(AE7&gt;=0,$AE$5,IF(AD7&gt;=0,$AD$5,IF(AC7&gt;=0,$AC$5,$AB$5)))))))))</f>
        <v>IRG +</v>
      </c>
      <c r="AM7" s="5" t="str">
        <f>IF(AK7="","",AK7)</f>
        <v>IRG +</v>
      </c>
      <c r="AN7" s="5">
        <f>IF(E7=0," ",IF(AJ7&gt;=0,AJ7,IF(AI7&gt;=0,AI7,IF(AH7&gt;=0,AH7,IF(AG7&gt;=0,AG7,IF(AF7&gt;=0,AF7,IF(AE7&gt;=0,AE7,IF(AD7&gt;=0,AD7,IF(AC7&gt;=0,AC7,AB7)))))))))</f>
        <v>5</v>
      </c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</row>
    <row r="8" spans="1:123" s="5" customFormat="1" ht="30" customHeight="1" x14ac:dyDescent="0.2">
      <c r="B8" s="71"/>
      <c r="C8" s="40"/>
      <c r="D8" s="41"/>
      <c r="E8" s="101" t="s">
        <v>70</v>
      </c>
      <c r="F8" s="42" t="s">
        <v>71</v>
      </c>
      <c r="G8" s="43" t="s">
        <v>71</v>
      </c>
      <c r="H8" s="109">
        <v>1984</v>
      </c>
      <c r="I8" s="46" t="s">
        <v>71</v>
      </c>
      <c r="J8" s="41" t="s">
        <v>71</v>
      </c>
      <c r="K8" s="117">
        <v>105.1</v>
      </c>
      <c r="L8" s="44">
        <v>-100</v>
      </c>
      <c r="M8" s="45">
        <v>110</v>
      </c>
      <c r="N8" s="45">
        <v>120</v>
      </c>
      <c r="O8" s="67">
        <f t="shared" ref="O8:O258" si="0">IF(E8="","",IF(MAXA(L8:N8)&lt;=0,0,MAXA(L8:N8)))</f>
        <v>120</v>
      </c>
      <c r="P8" s="66">
        <v>155</v>
      </c>
      <c r="Q8" s="66">
        <v>165</v>
      </c>
      <c r="R8" s="66">
        <v>-170</v>
      </c>
      <c r="S8" s="67">
        <f t="shared" ref="S8:S258" si="1">IF(E8="","",IF(MAXA(P8:R8)&lt;=0,0,MAXA(P8:R8)))</f>
        <v>165</v>
      </c>
      <c r="T8" s="68">
        <f t="shared" ref="T8:T258" si="2">IF(E8="","",IF(OR(O8=0,S8=0),0,O8+S8))</f>
        <v>285</v>
      </c>
      <c r="U8" s="69" t="str">
        <f t="shared" ref="U8:U258" si="3">+CONCATENATE(AM8," ",AN8)</f>
        <v>FED + 5</v>
      </c>
      <c r="V8" s="103" t="str">
        <f>IF(E8=0,"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S +105</v>
      </c>
      <c r="W8" s="77">
        <f t="shared" ref="W8:W258" si="4">IF(E8=" "," ",IF(E8="H",10^(0.75194503*LOG(K8/175.508)^2)*T8,IF(E8="F",10^(0.783497476* LOG(K8/153.655)^2)*T8,"")))</f>
        <v>310.55308637218661</v>
      </c>
      <c r="X8" s="78"/>
      <c r="AB8" s="107">
        <f>T8-HLOOKUP(V8,Minimas!$C$1:$BN$10,2,FALSE)</f>
        <v>100</v>
      </c>
      <c r="AC8" s="107">
        <f>T8-HLOOKUP(V8,Minimas!$C$1:$BN$10,3,FALSE)</f>
        <v>80</v>
      </c>
      <c r="AD8" s="107">
        <f>T8-HLOOKUP(V8,Minimas!$C$1:$BN$10,4,FALSE)</f>
        <v>60</v>
      </c>
      <c r="AE8" s="107">
        <f>T8-HLOOKUP(V8,Minimas!$C$1:$BN$10,5,FALSE)</f>
        <v>35</v>
      </c>
      <c r="AF8" s="107">
        <f>T8-HLOOKUP(V8,Minimas!$C$1:$BN$10,6,FALSE)</f>
        <v>5</v>
      </c>
      <c r="AG8" s="107">
        <f>T8-HLOOKUP(V8,Minimas!$C$1:$BN$10,7,FALSE)</f>
        <v>-25</v>
      </c>
      <c r="AH8" s="107">
        <f>T8-HLOOKUP(V8,Minimas!$C$1:$BN$10,8,FALSE)</f>
        <v>-45</v>
      </c>
      <c r="AI8" s="107">
        <f>T8-HLOOKUP(V8,Minimas!$C$1:$BN$10,9,FALSE)</f>
        <v>-70</v>
      </c>
      <c r="AJ8" s="107">
        <f>T8-HLOOKUP(V8,Minimas!$C$1:$BN$10,10,FALSE)</f>
        <v>-90</v>
      </c>
      <c r="AK8" s="108" t="str">
        <f t="shared" ref="AK8:AK258" si="5">IF(E8=0," ",IF(AJ8&gt;=0,$AJ$5,IF(AI8&gt;=0,$AI$5,IF(AH8&gt;=0,$AH$5,IF(AG8&gt;=0,$AG$5,IF(AF8&gt;=0,$AF$5,IF(AE8&gt;=0,$AE$5,IF(AD8&gt;=0,$AD$5,IF(AC8&gt;=0,$AC$5,$AB$5)))))))))</f>
        <v>FED +</v>
      </c>
      <c r="AM8" s="5" t="str">
        <f t="shared" ref="AM8:AM258" si="6">IF(AK8="","",AK8)</f>
        <v>FED +</v>
      </c>
      <c r="AN8" s="5">
        <f t="shared" ref="AN8:AN258" si="7">IF(E8=0," ",IF(AJ8&gt;=0,AJ8,IF(AI8&gt;=0,AI8,IF(AH8&gt;=0,AH8,IF(AG8&gt;=0,AG8,IF(AF8&gt;=0,AF8,IF(AE8&gt;=0,AE8,IF(AD8&gt;=0,AD8,IF(AC8&gt;=0,AC8,AB8)))))))))</f>
        <v>5</v>
      </c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</row>
    <row r="9" spans="1:123" s="5" customFormat="1" ht="30" customHeight="1" x14ac:dyDescent="0.2">
      <c r="B9" s="71"/>
      <c r="C9" s="40"/>
      <c r="D9" s="41"/>
      <c r="E9" s="101"/>
      <c r="F9" s="42" t="s">
        <v>71</v>
      </c>
      <c r="G9" s="43" t="s">
        <v>71</v>
      </c>
      <c r="H9" s="109"/>
      <c r="I9" s="46" t="s">
        <v>71</v>
      </c>
      <c r="J9" s="41" t="s">
        <v>71</v>
      </c>
      <c r="K9" s="117"/>
      <c r="L9" s="44"/>
      <c r="M9" s="45"/>
      <c r="N9" s="45"/>
      <c r="O9" s="67" t="str">
        <f t="shared" ref="O9:O131" si="8">IF(E9="","",IF(MAXA(L9:N9)&lt;=0,0,MAXA(L9:N9)))</f>
        <v/>
      </c>
      <c r="P9" s="66"/>
      <c r="Q9" s="66"/>
      <c r="R9" s="66"/>
      <c r="S9" s="67" t="str">
        <f t="shared" ref="S9:S131" si="9">IF(E9="","",IF(MAXA(P9:R9)&lt;=0,0,MAXA(P9:R9)))</f>
        <v/>
      </c>
      <c r="T9" s="68" t="str">
        <f t="shared" ref="T9:T131" si="10">IF(E9="","",IF(OR(O9=0,S9=0),0,O9+S9))</f>
        <v/>
      </c>
      <c r="U9" s="69" t="str">
        <f t="shared" ref="U9:U131" si="11">+CONCATENATE(AM9," ",AN9)</f>
        <v xml:space="preserve">   </v>
      </c>
      <c r="V9" s="103" t="str">
        <f>IF(E9=0,"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 xml:space="preserve"> </v>
      </c>
      <c r="W9" s="77" t="str">
        <f t="shared" ref="W9:W131" si="12">IF(E9=" "," ",IF(E9="H",10^(0.75194503*LOG(K9/175.508)^2)*T9,IF(E9="F",10^(0.783497476* LOG(K9/153.655)^2)*T9,"")))</f>
        <v/>
      </c>
      <c r="X9" s="78"/>
      <c r="AB9" s="107" t="e">
        <f>T9-HLOOKUP(V9,Minimas!$C$1:$BN$10,2,FALSE)</f>
        <v>#VALUE!</v>
      </c>
      <c r="AC9" s="107" t="e">
        <f>T9-HLOOKUP(V9,Minimas!$C$1:$BN$10,3,FALSE)</f>
        <v>#VALUE!</v>
      </c>
      <c r="AD9" s="107" t="e">
        <f>T9-HLOOKUP(V9,Minimas!$C$1:$BN$10,4,FALSE)</f>
        <v>#VALUE!</v>
      </c>
      <c r="AE9" s="107" t="e">
        <f>T9-HLOOKUP(V9,Minimas!$C$1:$BN$10,5,FALSE)</f>
        <v>#VALUE!</v>
      </c>
      <c r="AF9" s="107" t="e">
        <f>T9-HLOOKUP(V9,Minimas!$C$1:$BN$10,6,FALSE)</f>
        <v>#VALUE!</v>
      </c>
      <c r="AG9" s="107" t="e">
        <f>T9-HLOOKUP(V9,Minimas!$C$1:$BN$10,7,FALSE)</f>
        <v>#VALUE!</v>
      </c>
      <c r="AH9" s="107" t="e">
        <f>T9-HLOOKUP(V9,Minimas!$C$1:$BN$10,8,FALSE)</f>
        <v>#VALUE!</v>
      </c>
      <c r="AI9" s="107" t="e">
        <f>T9-HLOOKUP(V9,Minimas!$C$1:$BN$10,9,FALSE)</f>
        <v>#VALUE!</v>
      </c>
      <c r="AJ9" s="107" t="e">
        <f>T9-HLOOKUP(V9,Minimas!$C$1:$BN$10,10,FALSE)</f>
        <v>#VALUE!</v>
      </c>
      <c r="AK9" s="108" t="str">
        <f t="shared" ref="AK9:AK131" si="13">IF(E9=0," ",IF(AJ9&gt;=0,$AJ$5,IF(AI9&gt;=0,$AI$5,IF(AH9&gt;=0,$AH$5,IF(AG9&gt;=0,$AG$5,IF(AF9&gt;=0,$AF$5,IF(AE9&gt;=0,$AE$5,IF(AD9&gt;=0,$AD$5,IF(AC9&gt;=0,$AC$5,$AB$5)))))))))</f>
        <v xml:space="preserve"> </v>
      </c>
      <c r="AM9" s="5" t="str">
        <f t="shared" ref="AM9:AM131" si="14">IF(AK9="","",AK9)</f>
        <v xml:space="preserve"> </v>
      </c>
      <c r="AN9" s="5" t="str">
        <f t="shared" ref="AN9:AN131" si="15">IF(E9=0," ",IF(AJ9&gt;=0,AJ9,IF(AI9&gt;=0,AI9,IF(AH9&gt;=0,AH9,IF(AG9&gt;=0,AG9,IF(AF9&gt;=0,AF9,IF(AE9&gt;=0,AE9,IF(AD9&gt;=0,AD9,IF(AC9&gt;=0,AC9,AB9)))))))))</f>
        <v xml:space="preserve"> </v>
      </c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</row>
    <row r="10" spans="1:123" s="5" customFormat="1" ht="30" customHeight="1" x14ac:dyDescent="0.2">
      <c r="B10" s="71"/>
      <c r="C10" s="40"/>
      <c r="D10" s="41"/>
      <c r="E10" s="101"/>
      <c r="F10" s="42"/>
      <c r="G10" s="43"/>
      <c r="H10" s="109"/>
      <c r="I10" s="46"/>
      <c r="J10" s="41" t="s">
        <v>71</v>
      </c>
      <c r="K10" s="117"/>
      <c r="L10" s="44"/>
      <c r="M10" s="45"/>
      <c r="N10" s="45"/>
      <c r="O10" s="67" t="str">
        <f t="shared" ref="O10:O101" si="16">IF(E10="","",IF(MAXA(L10:N10)&lt;=0,0,MAXA(L10:N10)))</f>
        <v/>
      </c>
      <c r="P10" s="66"/>
      <c r="Q10" s="66"/>
      <c r="R10" s="66"/>
      <c r="S10" s="67" t="str">
        <f t="shared" ref="S10:S101" si="17">IF(E10="","",IF(MAXA(P10:R10)&lt;=0,0,MAXA(P10:R10)))</f>
        <v/>
      </c>
      <c r="T10" s="68" t="str">
        <f t="shared" ref="T10:T101" si="18">IF(E10="","",IF(OR(O10=0,S10=0),0,O10+S10))</f>
        <v/>
      </c>
      <c r="U10" s="69" t="str">
        <f t="shared" ref="U10:U101" si="19">+CONCATENATE(AM10," ",AN10)</f>
        <v xml:space="preserve">   </v>
      </c>
      <c r="V10" s="103" t="str">
        <f>IF(E10=0,"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 xml:space="preserve"> </v>
      </c>
      <c r="W10" s="77" t="str">
        <f t="shared" ref="W10:W101" si="20">IF(E10=" "," ",IF(E10="H",10^(0.75194503*LOG(K10/175.508)^2)*T10,IF(E10="F",10^(0.783497476* LOG(K10/153.655)^2)*T10,"")))</f>
        <v/>
      </c>
      <c r="X10" s="78"/>
      <c r="AB10" s="107" t="e">
        <f>T10-HLOOKUP(V10,Minimas!$C$1:$BN$10,2,FALSE)</f>
        <v>#VALUE!</v>
      </c>
      <c r="AC10" s="107" t="e">
        <f>T10-HLOOKUP(V10,Minimas!$C$1:$BN$10,3,FALSE)</f>
        <v>#VALUE!</v>
      </c>
      <c r="AD10" s="107" t="e">
        <f>T10-HLOOKUP(V10,Minimas!$C$1:$BN$10,4,FALSE)</f>
        <v>#VALUE!</v>
      </c>
      <c r="AE10" s="107" t="e">
        <f>T10-HLOOKUP(V10,Minimas!$C$1:$BN$10,5,FALSE)</f>
        <v>#VALUE!</v>
      </c>
      <c r="AF10" s="107" t="e">
        <f>T10-HLOOKUP(V10,Minimas!$C$1:$BN$10,6,FALSE)</f>
        <v>#VALUE!</v>
      </c>
      <c r="AG10" s="107" t="e">
        <f>T10-HLOOKUP(V10,Minimas!$C$1:$BN$10,7,FALSE)</f>
        <v>#VALUE!</v>
      </c>
      <c r="AH10" s="107" t="e">
        <f>T10-HLOOKUP(V10,Minimas!$C$1:$BN$10,8,FALSE)</f>
        <v>#VALUE!</v>
      </c>
      <c r="AI10" s="107" t="e">
        <f>T10-HLOOKUP(V10,Minimas!$C$1:$BN$10,9,FALSE)</f>
        <v>#VALUE!</v>
      </c>
      <c r="AJ10" s="107" t="e">
        <f>T10-HLOOKUP(V10,Minimas!$C$1:$BN$10,10,FALSE)</f>
        <v>#VALUE!</v>
      </c>
      <c r="AK10" s="108" t="str">
        <f t="shared" ref="AK10:AK101" si="21">IF(E10=0," ",IF(AJ10&gt;=0,$AJ$5,IF(AI10&gt;=0,$AI$5,IF(AH10&gt;=0,$AH$5,IF(AG10&gt;=0,$AG$5,IF(AF10&gt;=0,$AF$5,IF(AE10&gt;=0,$AE$5,IF(AD10&gt;=0,$AD$5,IF(AC10&gt;=0,$AC$5,$AB$5)))))))))</f>
        <v xml:space="preserve"> </v>
      </c>
      <c r="AM10" s="5" t="str">
        <f t="shared" ref="AM10:AM101" si="22">IF(AK10="","",AK10)</f>
        <v xml:space="preserve"> </v>
      </c>
      <c r="AN10" s="5" t="str">
        <f t="shared" ref="AN10:AN101" si="23">IF(E10=0," ",IF(AJ10&gt;=0,AJ10,IF(AI10&gt;=0,AI10,IF(AH10&gt;=0,AH10,IF(AG10&gt;=0,AG10,IF(AF10&gt;=0,AF10,IF(AE10&gt;=0,AE10,IF(AD10&gt;=0,AD10,IF(AC10&gt;=0,AC10,AB10)))))))))</f>
        <v xml:space="preserve"> </v>
      </c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</row>
    <row r="11" spans="1:123" s="5" customFormat="1" ht="30" customHeight="1" x14ac:dyDescent="0.2">
      <c r="B11" s="71"/>
      <c r="C11" s="40"/>
      <c r="D11" s="41"/>
      <c r="E11" s="101"/>
      <c r="F11" s="42" t="s">
        <v>71</v>
      </c>
      <c r="G11" s="43" t="s">
        <v>71</v>
      </c>
      <c r="H11" s="109"/>
      <c r="I11" s="46" t="s">
        <v>71</v>
      </c>
      <c r="J11" s="41" t="s">
        <v>71</v>
      </c>
      <c r="K11" s="117"/>
      <c r="L11" s="44"/>
      <c r="M11" s="45"/>
      <c r="N11" s="45"/>
      <c r="O11" s="67" t="str">
        <f t="shared" si="16"/>
        <v/>
      </c>
      <c r="P11" s="66"/>
      <c r="Q11" s="66"/>
      <c r="R11" s="66"/>
      <c r="S11" s="67" t="str">
        <f t="shared" si="17"/>
        <v/>
      </c>
      <c r="T11" s="68" t="str">
        <f t="shared" si="18"/>
        <v/>
      </c>
      <c r="U11" s="69" t="str">
        <f t="shared" si="19"/>
        <v xml:space="preserve">   </v>
      </c>
      <c r="V11" s="103" t="str">
        <f>IF(E11=0,"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 xml:space="preserve"> </v>
      </c>
      <c r="W11" s="77" t="str">
        <f t="shared" si="20"/>
        <v/>
      </c>
      <c r="X11" s="78"/>
      <c r="AB11" s="107" t="e">
        <f>T11-HLOOKUP(V11,Minimas!$C$1:$BN$10,2,FALSE)</f>
        <v>#VALUE!</v>
      </c>
      <c r="AC11" s="107" t="e">
        <f>T11-HLOOKUP(V11,Minimas!$C$1:$BN$10,3,FALSE)</f>
        <v>#VALUE!</v>
      </c>
      <c r="AD11" s="107" t="e">
        <f>T11-HLOOKUP(V11,Minimas!$C$1:$BN$10,4,FALSE)</f>
        <v>#VALUE!</v>
      </c>
      <c r="AE11" s="107" t="e">
        <f>T11-HLOOKUP(V11,Minimas!$C$1:$BN$10,5,FALSE)</f>
        <v>#VALUE!</v>
      </c>
      <c r="AF11" s="107" t="e">
        <f>T11-HLOOKUP(V11,Minimas!$C$1:$BN$10,6,FALSE)</f>
        <v>#VALUE!</v>
      </c>
      <c r="AG11" s="107" t="e">
        <f>T11-HLOOKUP(V11,Minimas!$C$1:$BN$10,7,FALSE)</f>
        <v>#VALUE!</v>
      </c>
      <c r="AH11" s="107" t="e">
        <f>T11-HLOOKUP(V11,Minimas!$C$1:$BN$10,8,FALSE)</f>
        <v>#VALUE!</v>
      </c>
      <c r="AI11" s="107" t="e">
        <f>T11-HLOOKUP(V11,Minimas!$C$1:$BN$10,9,FALSE)</f>
        <v>#VALUE!</v>
      </c>
      <c r="AJ11" s="107" t="e">
        <f>T11-HLOOKUP(V11,Minimas!$C$1:$BN$10,10,FALSE)</f>
        <v>#VALUE!</v>
      </c>
      <c r="AK11" s="108" t="str">
        <f t="shared" si="21"/>
        <v xml:space="preserve"> </v>
      </c>
      <c r="AM11" s="5" t="str">
        <f t="shared" si="22"/>
        <v xml:space="preserve"> </v>
      </c>
      <c r="AN11" s="5" t="str">
        <f t="shared" si="23"/>
        <v xml:space="preserve"> </v>
      </c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</row>
    <row r="12" spans="1:123" s="5" customFormat="1" ht="30" customHeight="1" x14ac:dyDescent="0.2">
      <c r="B12" s="71"/>
      <c r="C12" s="40"/>
      <c r="D12" s="41"/>
      <c r="E12" s="101"/>
      <c r="F12" s="42" t="s">
        <v>71</v>
      </c>
      <c r="G12" s="43" t="s">
        <v>71</v>
      </c>
      <c r="H12" s="109"/>
      <c r="I12" s="46" t="s">
        <v>71</v>
      </c>
      <c r="J12" s="41" t="s">
        <v>71</v>
      </c>
      <c r="K12" s="117"/>
      <c r="L12" s="44"/>
      <c r="M12" s="45"/>
      <c r="N12" s="45"/>
      <c r="O12" s="67" t="str">
        <f t="shared" si="16"/>
        <v/>
      </c>
      <c r="P12" s="66"/>
      <c r="Q12" s="66"/>
      <c r="R12" s="66"/>
      <c r="S12" s="67" t="str">
        <f t="shared" si="17"/>
        <v/>
      </c>
      <c r="T12" s="68" t="str">
        <f t="shared" si="18"/>
        <v/>
      </c>
      <c r="U12" s="69" t="str">
        <f t="shared" si="19"/>
        <v xml:space="preserve">   </v>
      </c>
      <c r="V12" s="103" t="str">
        <f>IF(E12=0,"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 xml:space="preserve"> </v>
      </c>
      <c r="W12" s="77" t="str">
        <f t="shared" si="20"/>
        <v/>
      </c>
      <c r="X12" s="78"/>
      <c r="AB12" s="107" t="e">
        <f>T12-HLOOKUP(V12,Minimas!$C$1:$BN$10,2,FALSE)</f>
        <v>#VALUE!</v>
      </c>
      <c r="AC12" s="107" t="e">
        <f>T12-HLOOKUP(V12,Minimas!$C$1:$BN$10,3,FALSE)</f>
        <v>#VALUE!</v>
      </c>
      <c r="AD12" s="107" t="e">
        <f>T12-HLOOKUP(V12,Minimas!$C$1:$BN$10,4,FALSE)</f>
        <v>#VALUE!</v>
      </c>
      <c r="AE12" s="107" t="e">
        <f>T12-HLOOKUP(V12,Minimas!$C$1:$BN$10,5,FALSE)</f>
        <v>#VALUE!</v>
      </c>
      <c r="AF12" s="107" t="e">
        <f>T12-HLOOKUP(V12,Minimas!$C$1:$BN$10,6,FALSE)</f>
        <v>#VALUE!</v>
      </c>
      <c r="AG12" s="107" t="e">
        <f>T12-HLOOKUP(V12,Minimas!$C$1:$BN$10,7,FALSE)</f>
        <v>#VALUE!</v>
      </c>
      <c r="AH12" s="107" t="e">
        <f>T12-HLOOKUP(V12,Minimas!$C$1:$BN$10,8,FALSE)</f>
        <v>#VALUE!</v>
      </c>
      <c r="AI12" s="107" t="e">
        <f>T12-HLOOKUP(V12,Minimas!$C$1:$BN$10,9,FALSE)</f>
        <v>#VALUE!</v>
      </c>
      <c r="AJ12" s="107" t="e">
        <f>T12-HLOOKUP(V12,Minimas!$C$1:$BN$10,10,FALSE)</f>
        <v>#VALUE!</v>
      </c>
      <c r="AK12" s="108" t="str">
        <f t="shared" si="21"/>
        <v xml:space="preserve"> </v>
      </c>
      <c r="AM12" s="5" t="str">
        <f t="shared" si="22"/>
        <v xml:space="preserve"> </v>
      </c>
      <c r="AN12" s="5" t="str">
        <f t="shared" si="23"/>
        <v xml:space="preserve"> </v>
      </c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</row>
    <row r="13" spans="1:123" s="5" customFormat="1" ht="30" customHeight="1" x14ac:dyDescent="0.2">
      <c r="B13" s="70"/>
      <c r="C13" s="60"/>
      <c r="D13" s="61"/>
      <c r="E13" s="100"/>
      <c r="F13" s="62" t="s">
        <v>71</v>
      </c>
      <c r="G13" s="63" t="s">
        <v>71</v>
      </c>
      <c r="H13" s="102"/>
      <c r="I13" s="64" t="s">
        <v>71</v>
      </c>
      <c r="J13" s="61" t="s">
        <v>71</v>
      </c>
      <c r="K13" s="116"/>
      <c r="L13" s="65"/>
      <c r="M13" s="66"/>
      <c r="N13" s="66"/>
      <c r="O13" s="67" t="str">
        <f t="shared" si="16"/>
        <v/>
      </c>
      <c r="P13" s="66"/>
      <c r="Q13" s="66"/>
      <c r="R13" s="66"/>
      <c r="S13" s="67" t="str">
        <f t="shared" si="17"/>
        <v/>
      </c>
      <c r="T13" s="68" t="str">
        <f t="shared" si="18"/>
        <v/>
      </c>
      <c r="U13" s="69" t="str">
        <f t="shared" si="19"/>
        <v xml:space="preserve">   </v>
      </c>
      <c r="V13" s="103" t="str">
        <f>IF(E13=0,"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 xml:space="preserve"> </v>
      </c>
      <c r="W13" s="77" t="str">
        <f t="shared" si="20"/>
        <v/>
      </c>
      <c r="X13" s="78"/>
      <c r="AB13" s="107" t="e">
        <f>T13-HLOOKUP(V13,Minimas!$C$1:$BN$10,2,FALSE)</f>
        <v>#VALUE!</v>
      </c>
      <c r="AC13" s="107" t="e">
        <f>T13-HLOOKUP(V13,Minimas!$C$1:$BN$10,3,FALSE)</f>
        <v>#VALUE!</v>
      </c>
      <c r="AD13" s="107" t="e">
        <f>T13-HLOOKUP(V13,Minimas!$C$1:$BN$10,4,FALSE)</f>
        <v>#VALUE!</v>
      </c>
      <c r="AE13" s="107" t="e">
        <f>T13-HLOOKUP(V13,Minimas!$C$1:$BN$10,5,FALSE)</f>
        <v>#VALUE!</v>
      </c>
      <c r="AF13" s="107" t="e">
        <f>T13-HLOOKUP(V13,Minimas!$C$1:$BN$10,6,FALSE)</f>
        <v>#VALUE!</v>
      </c>
      <c r="AG13" s="107" t="e">
        <f>T13-HLOOKUP(V13,Minimas!$C$1:$BN$10,7,FALSE)</f>
        <v>#VALUE!</v>
      </c>
      <c r="AH13" s="107" t="e">
        <f>T13-HLOOKUP(V13,Minimas!$C$1:$BN$10,8,FALSE)</f>
        <v>#VALUE!</v>
      </c>
      <c r="AI13" s="107" t="e">
        <f>T13-HLOOKUP(V13,Minimas!$C$1:$BN$10,9,FALSE)</f>
        <v>#VALUE!</v>
      </c>
      <c r="AJ13" s="107" t="e">
        <f>T13-HLOOKUP(V13,Minimas!$C$1:$BN$10,10,FALSE)</f>
        <v>#VALUE!</v>
      </c>
      <c r="AK13" s="108" t="str">
        <f t="shared" si="21"/>
        <v xml:space="preserve"> </v>
      </c>
      <c r="AM13" s="5" t="str">
        <f t="shared" si="22"/>
        <v xml:space="preserve"> </v>
      </c>
      <c r="AN13" s="5" t="str">
        <f t="shared" si="23"/>
        <v xml:space="preserve"> </v>
      </c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</row>
    <row r="14" spans="1:123" s="5" customFormat="1" ht="30" customHeight="1" x14ac:dyDescent="0.2">
      <c r="B14" s="71"/>
      <c r="C14" s="40"/>
      <c r="D14" s="41"/>
      <c r="E14" s="101"/>
      <c r="F14" s="42" t="s">
        <v>71</v>
      </c>
      <c r="G14" s="43" t="s">
        <v>71</v>
      </c>
      <c r="H14" s="109"/>
      <c r="I14" s="46" t="s">
        <v>71</v>
      </c>
      <c r="J14" s="41" t="s">
        <v>71</v>
      </c>
      <c r="K14" s="117"/>
      <c r="L14" s="44"/>
      <c r="M14" s="45"/>
      <c r="N14" s="45"/>
      <c r="O14" s="67" t="str">
        <f t="shared" si="16"/>
        <v/>
      </c>
      <c r="P14" s="66"/>
      <c r="Q14" s="66"/>
      <c r="R14" s="66"/>
      <c r="S14" s="67" t="str">
        <f t="shared" si="17"/>
        <v/>
      </c>
      <c r="T14" s="68" t="str">
        <f t="shared" si="18"/>
        <v/>
      </c>
      <c r="U14" s="69" t="str">
        <f t="shared" si="19"/>
        <v xml:space="preserve">   </v>
      </c>
      <c r="V14" s="103" t="str">
        <f>IF(E14=0,"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 xml:space="preserve"> </v>
      </c>
      <c r="W14" s="77" t="str">
        <f t="shared" si="20"/>
        <v/>
      </c>
      <c r="X14" s="78"/>
      <c r="AB14" s="107" t="e">
        <f>T14-HLOOKUP(V14,Minimas!$C$1:$BN$10,2,FALSE)</f>
        <v>#VALUE!</v>
      </c>
      <c r="AC14" s="107" t="e">
        <f>T14-HLOOKUP(V14,Minimas!$C$1:$BN$10,3,FALSE)</f>
        <v>#VALUE!</v>
      </c>
      <c r="AD14" s="107" t="e">
        <f>T14-HLOOKUP(V14,Minimas!$C$1:$BN$10,4,FALSE)</f>
        <v>#VALUE!</v>
      </c>
      <c r="AE14" s="107" t="e">
        <f>T14-HLOOKUP(V14,Minimas!$C$1:$BN$10,5,FALSE)</f>
        <v>#VALUE!</v>
      </c>
      <c r="AF14" s="107" t="e">
        <f>T14-HLOOKUP(V14,Minimas!$C$1:$BN$10,6,FALSE)</f>
        <v>#VALUE!</v>
      </c>
      <c r="AG14" s="107" t="e">
        <f>T14-HLOOKUP(V14,Minimas!$C$1:$BN$10,7,FALSE)</f>
        <v>#VALUE!</v>
      </c>
      <c r="AH14" s="107" t="e">
        <f>T14-HLOOKUP(V14,Minimas!$C$1:$BN$10,8,FALSE)</f>
        <v>#VALUE!</v>
      </c>
      <c r="AI14" s="107" t="e">
        <f>T14-HLOOKUP(V14,Minimas!$C$1:$BN$10,9,FALSE)</f>
        <v>#VALUE!</v>
      </c>
      <c r="AJ14" s="107" t="e">
        <f>T14-HLOOKUP(V14,Minimas!$C$1:$BN$10,10,FALSE)</f>
        <v>#VALUE!</v>
      </c>
      <c r="AK14" s="108" t="str">
        <f t="shared" si="21"/>
        <v xml:space="preserve"> </v>
      </c>
      <c r="AM14" s="5" t="str">
        <f t="shared" si="22"/>
        <v xml:space="preserve"> </v>
      </c>
      <c r="AN14" s="5" t="str">
        <f t="shared" si="23"/>
        <v xml:space="preserve"> </v>
      </c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</row>
    <row r="15" spans="1:123" s="5" customFormat="1" ht="30" customHeight="1" x14ac:dyDescent="0.2">
      <c r="B15" s="71"/>
      <c r="C15" s="40"/>
      <c r="D15" s="41"/>
      <c r="E15" s="101"/>
      <c r="F15" s="42" t="s">
        <v>71</v>
      </c>
      <c r="G15" s="43" t="s">
        <v>71</v>
      </c>
      <c r="H15" s="109"/>
      <c r="I15" s="46" t="s">
        <v>71</v>
      </c>
      <c r="J15" s="41" t="s">
        <v>71</v>
      </c>
      <c r="K15" s="117"/>
      <c r="L15" s="44"/>
      <c r="M15" s="45"/>
      <c r="N15" s="45"/>
      <c r="O15" s="67" t="str">
        <f t="shared" si="16"/>
        <v/>
      </c>
      <c r="P15" s="66"/>
      <c r="Q15" s="66"/>
      <c r="R15" s="66"/>
      <c r="S15" s="67" t="str">
        <f t="shared" si="17"/>
        <v/>
      </c>
      <c r="T15" s="68" t="str">
        <f t="shared" si="18"/>
        <v/>
      </c>
      <c r="U15" s="69" t="str">
        <f t="shared" si="19"/>
        <v xml:space="preserve">   </v>
      </c>
      <c r="V15" s="103" t="str">
        <f>IF(E15=0,"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 xml:space="preserve"> </v>
      </c>
      <c r="W15" s="77" t="str">
        <f t="shared" si="20"/>
        <v/>
      </c>
      <c r="X15" s="78"/>
      <c r="AB15" s="107" t="e">
        <f>T15-HLOOKUP(V15,Minimas!$C$1:$BN$10,2,FALSE)</f>
        <v>#VALUE!</v>
      </c>
      <c r="AC15" s="107" t="e">
        <f>T15-HLOOKUP(V15,Minimas!$C$1:$BN$10,3,FALSE)</f>
        <v>#VALUE!</v>
      </c>
      <c r="AD15" s="107" t="e">
        <f>T15-HLOOKUP(V15,Minimas!$C$1:$BN$10,4,FALSE)</f>
        <v>#VALUE!</v>
      </c>
      <c r="AE15" s="107" t="e">
        <f>T15-HLOOKUP(V15,Minimas!$C$1:$BN$10,5,FALSE)</f>
        <v>#VALUE!</v>
      </c>
      <c r="AF15" s="107" t="e">
        <f>T15-HLOOKUP(V15,Minimas!$C$1:$BN$10,6,FALSE)</f>
        <v>#VALUE!</v>
      </c>
      <c r="AG15" s="107" t="e">
        <f>T15-HLOOKUP(V15,Minimas!$C$1:$BN$10,7,FALSE)</f>
        <v>#VALUE!</v>
      </c>
      <c r="AH15" s="107" t="e">
        <f>T15-HLOOKUP(V15,Minimas!$C$1:$BN$10,8,FALSE)</f>
        <v>#VALUE!</v>
      </c>
      <c r="AI15" s="107" t="e">
        <f>T15-HLOOKUP(V15,Minimas!$C$1:$BN$10,9,FALSE)</f>
        <v>#VALUE!</v>
      </c>
      <c r="AJ15" s="107" t="e">
        <f>T15-HLOOKUP(V15,Minimas!$C$1:$BN$10,10,FALSE)</f>
        <v>#VALUE!</v>
      </c>
      <c r="AK15" s="108" t="str">
        <f t="shared" si="21"/>
        <v xml:space="preserve"> </v>
      </c>
      <c r="AM15" s="5" t="str">
        <f t="shared" si="22"/>
        <v xml:space="preserve"> </v>
      </c>
      <c r="AN15" s="5" t="str">
        <f t="shared" si="23"/>
        <v xml:space="preserve"> </v>
      </c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</row>
    <row r="16" spans="1:123" s="5" customFormat="1" ht="30" customHeight="1" x14ac:dyDescent="0.2">
      <c r="B16" s="71"/>
      <c r="C16" s="40"/>
      <c r="D16" s="41"/>
      <c r="E16" s="101"/>
      <c r="F16" s="42" t="s">
        <v>71</v>
      </c>
      <c r="G16" s="43" t="s">
        <v>71</v>
      </c>
      <c r="H16" s="109"/>
      <c r="I16" s="46" t="s">
        <v>71</v>
      </c>
      <c r="J16" s="41" t="s">
        <v>71</v>
      </c>
      <c r="K16" s="117"/>
      <c r="L16" s="44"/>
      <c r="M16" s="45"/>
      <c r="N16" s="45"/>
      <c r="O16" s="67" t="str">
        <f t="shared" si="16"/>
        <v/>
      </c>
      <c r="P16" s="66"/>
      <c r="Q16" s="66"/>
      <c r="R16" s="66"/>
      <c r="S16" s="67" t="str">
        <f t="shared" si="17"/>
        <v/>
      </c>
      <c r="T16" s="68" t="str">
        <f t="shared" si="18"/>
        <v/>
      </c>
      <c r="U16" s="69" t="str">
        <f t="shared" si="19"/>
        <v xml:space="preserve">   </v>
      </c>
      <c r="V16" s="103" t="str">
        <f>IF(E16=0,"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 xml:space="preserve"> </v>
      </c>
      <c r="W16" s="77" t="str">
        <f t="shared" si="20"/>
        <v/>
      </c>
      <c r="X16" s="78"/>
      <c r="AB16" s="107" t="e">
        <f>T16-HLOOKUP(V16,Minimas!$C$1:$BN$10,2,FALSE)</f>
        <v>#VALUE!</v>
      </c>
      <c r="AC16" s="107" t="e">
        <f>T16-HLOOKUP(V16,Minimas!$C$1:$BN$10,3,FALSE)</f>
        <v>#VALUE!</v>
      </c>
      <c r="AD16" s="107" t="e">
        <f>T16-HLOOKUP(V16,Minimas!$C$1:$BN$10,4,FALSE)</f>
        <v>#VALUE!</v>
      </c>
      <c r="AE16" s="107" t="e">
        <f>T16-HLOOKUP(V16,Minimas!$C$1:$BN$10,5,FALSE)</f>
        <v>#VALUE!</v>
      </c>
      <c r="AF16" s="107" t="e">
        <f>T16-HLOOKUP(V16,Minimas!$C$1:$BN$10,6,FALSE)</f>
        <v>#VALUE!</v>
      </c>
      <c r="AG16" s="107" t="e">
        <f>T16-HLOOKUP(V16,Minimas!$C$1:$BN$10,7,FALSE)</f>
        <v>#VALUE!</v>
      </c>
      <c r="AH16" s="107" t="e">
        <f>T16-HLOOKUP(V16,Minimas!$C$1:$BN$10,8,FALSE)</f>
        <v>#VALUE!</v>
      </c>
      <c r="AI16" s="107" t="e">
        <f>T16-HLOOKUP(V16,Minimas!$C$1:$BN$10,9,FALSE)</f>
        <v>#VALUE!</v>
      </c>
      <c r="AJ16" s="107" t="e">
        <f>T16-HLOOKUP(V16,Minimas!$C$1:$BN$10,10,FALSE)</f>
        <v>#VALUE!</v>
      </c>
      <c r="AK16" s="108" t="str">
        <f t="shared" si="21"/>
        <v xml:space="preserve"> </v>
      </c>
      <c r="AM16" s="5" t="str">
        <f t="shared" si="22"/>
        <v xml:space="preserve"> </v>
      </c>
      <c r="AN16" s="5" t="str">
        <f t="shared" si="23"/>
        <v xml:space="preserve"> </v>
      </c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</row>
    <row r="17" spans="2:76" s="5" customFormat="1" ht="30" customHeight="1" x14ac:dyDescent="0.2">
      <c r="B17" s="71"/>
      <c r="C17" s="40"/>
      <c r="D17" s="41"/>
      <c r="E17" s="101"/>
      <c r="F17" s="42" t="s">
        <v>71</v>
      </c>
      <c r="G17" s="43" t="s">
        <v>71</v>
      </c>
      <c r="H17" s="109"/>
      <c r="I17" s="46" t="s">
        <v>71</v>
      </c>
      <c r="J17" s="41" t="s">
        <v>71</v>
      </c>
      <c r="K17" s="117"/>
      <c r="L17" s="44"/>
      <c r="M17" s="45"/>
      <c r="N17" s="45"/>
      <c r="O17" s="67" t="str">
        <f t="shared" si="16"/>
        <v/>
      </c>
      <c r="P17" s="66"/>
      <c r="Q17" s="66"/>
      <c r="R17" s="66"/>
      <c r="S17" s="67" t="str">
        <f t="shared" si="17"/>
        <v/>
      </c>
      <c r="T17" s="68" t="str">
        <f t="shared" si="18"/>
        <v/>
      </c>
      <c r="U17" s="69" t="str">
        <f t="shared" si="19"/>
        <v xml:space="preserve">   </v>
      </c>
      <c r="V17" s="103" t="str">
        <f>IF(E17=0,"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 xml:space="preserve"> </v>
      </c>
      <c r="W17" s="77" t="str">
        <f t="shared" si="20"/>
        <v/>
      </c>
      <c r="X17" s="78"/>
      <c r="AB17" s="107" t="e">
        <f>T17-HLOOKUP(V17,Minimas!$C$1:$BN$10,2,FALSE)</f>
        <v>#VALUE!</v>
      </c>
      <c r="AC17" s="107" t="e">
        <f>T17-HLOOKUP(V17,Minimas!$C$1:$BN$10,3,FALSE)</f>
        <v>#VALUE!</v>
      </c>
      <c r="AD17" s="107" t="e">
        <f>T17-HLOOKUP(V17,Minimas!$C$1:$BN$10,4,FALSE)</f>
        <v>#VALUE!</v>
      </c>
      <c r="AE17" s="107" t="e">
        <f>T17-HLOOKUP(V17,Minimas!$C$1:$BN$10,5,FALSE)</f>
        <v>#VALUE!</v>
      </c>
      <c r="AF17" s="107" t="e">
        <f>T17-HLOOKUP(V17,Minimas!$C$1:$BN$10,6,FALSE)</f>
        <v>#VALUE!</v>
      </c>
      <c r="AG17" s="107" t="e">
        <f>T17-HLOOKUP(V17,Minimas!$C$1:$BN$10,7,FALSE)</f>
        <v>#VALUE!</v>
      </c>
      <c r="AH17" s="107" t="e">
        <f>T17-HLOOKUP(V17,Minimas!$C$1:$BN$10,8,FALSE)</f>
        <v>#VALUE!</v>
      </c>
      <c r="AI17" s="107" t="e">
        <f>T17-HLOOKUP(V17,Minimas!$C$1:$BN$10,9,FALSE)</f>
        <v>#VALUE!</v>
      </c>
      <c r="AJ17" s="107" t="e">
        <f>T17-HLOOKUP(V17,Minimas!$C$1:$BN$10,10,FALSE)</f>
        <v>#VALUE!</v>
      </c>
      <c r="AK17" s="108" t="str">
        <f t="shared" si="21"/>
        <v xml:space="preserve"> </v>
      </c>
      <c r="AM17" s="5" t="str">
        <f t="shared" si="22"/>
        <v xml:space="preserve"> </v>
      </c>
      <c r="AN17" s="5" t="str">
        <f t="shared" si="23"/>
        <v xml:space="preserve"> </v>
      </c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</row>
    <row r="18" spans="2:76" s="5" customFormat="1" ht="30" customHeight="1" x14ac:dyDescent="0.2">
      <c r="B18" s="71"/>
      <c r="C18" s="40"/>
      <c r="D18" s="41"/>
      <c r="E18" s="101"/>
      <c r="F18" s="42" t="s">
        <v>71</v>
      </c>
      <c r="G18" s="43" t="s">
        <v>71</v>
      </c>
      <c r="H18" s="109"/>
      <c r="I18" s="46" t="s">
        <v>71</v>
      </c>
      <c r="J18" s="41" t="s">
        <v>71</v>
      </c>
      <c r="K18" s="117"/>
      <c r="L18" s="44"/>
      <c r="M18" s="45"/>
      <c r="N18" s="45"/>
      <c r="O18" s="67" t="str">
        <f t="shared" si="16"/>
        <v/>
      </c>
      <c r="P18" s="66"/>
      <c r="Q18" s="66"/>
      <c r="R18" s="66"/>
      <c r="S18" s="67" t="str">
        <f t="shared" si="17"/>
        <v/>
      </c>
      <c r="T18" s="68" t="str">
        <f t="shared" si="18"/>
        <v/>
      </c>
      <c r="U18" s="69" t="str">
        <f t="shared" si="19"/>
        <v xml:space="preserve">   </v>
      </c>
      <c r="V18" s="103" t="str">
        <f>IF(E18=0,"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 xml:space="preserve"> </v>
      </c>
      <c r="W18" s="77" t="str">
        <f t="shared" si="20"/>
        <v/>
      </c>
      <c r="X18" s="78"/>
      <c r="AB18" s="107" t="e">
        <f>T18-HLOOKUP(V18,Minimas!$C$1:$BN$10,2,FALSE)</f>
        <v>#VALUE!</v>
      </c>
      <c r="AC18" s="107" t="e">
        <f>T18-HLOOKUP(V18,Minimas!$C$1:$BN$10,3,FALSE)</f>
        <v>#VALUE!</v>
      </c>
      <c r="AD18" s="107" t="e">
        <f>T18-HLOOKUP(V18,Minimas!$C$1:$BN$10,4,FALSE)</f>
        <v>#VALUE!</v>
      </c>
      <c r="AE18" s="107" t="e">
        <f>T18-HLOOKUP(V18,Minimas!$C$1:$BN$10,5,FALSE)</f>
        <v>#VALUE!</v>
      </c>
      <c r="AF18" s="107" t="e">
        <f>T18-HLOOKUP(V18,Minimas!$C$1:$BN$10,6,FALSE)</f>
        <v>#VALUE!</v>
      </c>
      <c r="AG18" s="107" t="e">
        <f>T18-HLOOKUP(V18,Minimas!$C$1:$BN$10,7,FALSE)</f>
        <v>#VALUE!</v>
      </c>
      <c r="AH18" s="107" t="e">
        <f>T18-HLOOKUP(V18,Minimas!$C$1:$BN$10,8,FALSE)</f>
        <v>#VALUE!</v>
      </c>
      <c r="AI18" s="107" t="e">
        <f>T18-HLOOKUP(V18,Minimas!$C$1:$BN$10,9,FALSE)</f>
        <v>#VALUE!</v>
      </c>
      <c r="AJ18" s="107" t="e">
        <f>T18-HLOOKUP(V18,Minimas!$C$1:$BN$10,10,FALSE)</f>
        <v>#VALUE!</v>
      </c>
      <c r="AK18" s="108" t="str">
        <f t="shared" si="21"/>
        <v xml:space="preserve"> </v>
      </c>
      <c r="AM18" s="5" t="str">
        <f t="shared" si="22"/>
        <v xml:space="preserve"> </v>
      </c>
      <c r="AN18" s="5" t="str">
        <f t="shared" si="23"/>
        <v xml:space="preserve"> </v>
      </c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</row>
    <row r="19" spans="2:76" s="5" customFormat="1" ht="30" customHeight="1" x14ac:dyDescent="0.2">
      <c r="B19" s="71"/>
      <c r="C19" s="40"/>
      <c r="D19" s="41"/>
      <c r="E19" s="101"/>
      <c r="F19" s="42" t="s">
        <v>71</v>
      </c>
      <c r="G19" s="43" t="s">
        <v>71</v>
      </c>
      <c r="H19" s="109"/>
      <c r="I19" s="46" t="s">
        <v>71</v>
      </c>
      <c r="J19" s="41" t="s">
        <v>71</v>
      </c>
      <c r="K19" s="117"/>
      <c r="L19" s="44"/>
      <c r="M19" s="45"/>
      <c r="N19" s="45"/>
      <c r="O19" s="67" t="str">
        <f t="shared" si="16"/>
        <v/>
      </c>
      <c r="P19" s="66"/>
      <c r="Q19" s="66"/>
      <c r="R19" s="66"/>
      <c r="S19" s="67" t="str">
        <f t="shared" si="17"/>
        <v/>
      </c>
      <c r="T19" s="68" t="str">
        <f t="shared" si="18"/>
        <v/>
      </c>
      <c r="U19" s="69" t="str">
        <f t="shared" si="19"/>
        <v xml:space="preserve">   </v>
      </c>
      <c r="V19" s="103" t="str">
        <f>IF(E19=0,"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 xml:space="preserve"> </v>
      </c>
      <c r="W19" s="77" t="str">
        <f t="shared" si="20"/>
        <v/>
      </c>
      <c r="X19" s="78"/>
      <c r="AB19" s="107" t="e">
        <f>T19-HLOOKUP(V19,Minimas!$C$1:$BN$10,2,FALSE)</f>
        <v>#VALUE!</v>
      </c>
      <c r="AC19" s="107" t="e">
        <f>T19-HLOOKUP(V19,Minimas!$C$1:$BN$10,3,FALSE)</f>
        <v>#VALUE!</v>
      </c>
      <c r="AD19" s="107" t="e">
        <f>T19-HLOOKUP(V19,Minimas!$C$1:$BN$10,4,FALSE)</f>
        <v>#VALUE!</v>
      </c>
      <c r="AE19" s="107" t="e">
        <f>T19-HLOOKUP(V19,Minimas!$C$1:$BN$10,5,FALSE)</f>
        <v>#VALUE!</v>
      </c>
      <c r="AF19" s="107" t="e">
        <f>T19-HLOOKUP(V19,Minimas!$C$1:$BN$10,6,FALSE)</f>
        <v>#VALUE!</v>
      </c>
      <c r="AG19" s="107" t="e">
        <f>T19-HLOOKUP(V19,Minimas!$C$1:$BN$10,7,FALSE)</f>
        <v>#VALUE!</v>
      </c>
      <c r="AH19" s="107" t="e">
        <f>T19-HLOOKUP(V19,Minimas!$C$1:$BN$10,8,FALSE)</f>
        <v>#VALUE!</v>
      </c>
      <c r="AI19" s="107" t="e">
        <f>T19-HLOOKUP(V19,Minimas!$C$1:$BN$10,9,FALSE)</f>
        <v>#VALUE!</v>
      </c>
      <c r="AJ19" s="107" t="e">
        <f>T19-HLOOKUP(V19,Minimas!$C$1:$BN$10,10,FALSE)</f>
        <v>#VALUE!</v>
      </c>
      <c r="AK19" s="108" t="str">
        <f t="shared" si="21"/>
        <v xml:space="preserve"> </v>
      </c>
      <c r="AM19" s="5" t="str">
        <f t="shared" si="22"/>
        <v xml:space="preserve"> </v>
      </c>
      <c r="AN19" s="5" t="str">
        <f t="shared" si="23"/>
        <v xml:space="preserve"> </v>
      </c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</row>
    <row r="20" spans="2:76" s="5" customFormat="1" ht="30" customHeight="1" x14ac:dyDescent="0.2">
      <c r="B20" s="71"/>
      <c r="C20" s="40"/>
      <c r="D20" s="41"/>
      <c r="E20" s="101"/>
      <c r="F20" s="42" t="s">
        <v>71</v>
      </c>
      <c r="G20" s="43" t="s">
        <v>71</v>
      </c>
      <c r="H20" s="109"/>
      <c r="I20" s="46" t="s">
        <v>71</v>
      </c>
      <c r="J20" s="41" t="s">
        <v>71</v>
      </c>
      <c r="K20" s="117"/>
      <c r="L20" s="44"/>
      <c r="M20" s="45"/>
      <c r="N20" s="45"/>
      <c r="O20" s="67" t="str">
        <f t="shared" si="16"/>
        <v/>
      </c>
      <c r="P20" s="66"/>
      <c r="Q20" s="66"/>
      <c r="R20" s="66"/>
      <c r="S20" s="67" t="str">
        <f t="shared" si="17"/>
        <v/>
      </c>
      <c r="T20" s="68" t="str">
        <f t="shared" si="18"/>
        <v/>
      </c>
      <c r="U20" s="69" t="str">
        <f t="shared" si="19"/>
        <v xml:space="preserve">   </v>
      </c>
      <c r="V20" s="103" t="str">
        <f>IF(E20=0,"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 xml:space="preserve"> </v>
      </c>
      <c r="W20" s="77" t="str">
        <f t="shared" si="20"/>
        <v/>
      </c>
      <c r="X20" s="78"/>
      <c r="AB20" s="107" t="e">
        <f>T20-HLOOKUP(V20,Minimas!$C$1:$BN$10,2,FALSE)</f>
        <v>#VALUE!</v>
      </c>
      <c r="AC20" s="107" t="e">
        <f>T20-HLOOKUP(V20,Minimas!$C$1:$BN$10,3,FALSE)</f>
        <v>#VALUE!</v>
      </c>
      <c r="AD20" s="107" t="e">
        <f>T20-HLOOKUP(V20,Minimas!$C$1:$BN$10,4,FALSE)</f>
        <v>#VALUE!</v>
      </c>
      <c r="AE20" s="107" t="e">
        <f>T20-HLOOKUP(V20,Minimas!$C$1:$BN$10,5,FALSE)</f>
        <v>#VALUE!</v>
      </c>
      <c r="AF20" s="107" t="e">
        <f>T20-HLOOKUP(V20,Minimas!$C$1:$BN$10,6,FALSE)</f>
        <v>#VALUE!</v>
      </c>
      <c r="AG20" s="107" t="e">
        <f>T20-HLOOKUP(V20,Minimas!$C$1:$BN$10,7,FALSE)</f>
        <v>#VALUE!</v>
      </c>
      <c r="AH20" s="107" t="e">
        <f>T20-HLOOKUP(V20,Minimas!$C$1:$BN$10,8,FALSE)</f>
        <v>#VALUE!</v>
      </c>
      <c r="AI20" s="107" t="e">
        <f>T20-HLOOKUP(V20,Minimas!$C$1:$BN$10,9,FALSE)</f>
        <v>#VALUE!</v>
      </c>
      <c r="AJ20" s="107" t="e">
        <f>T20-HLOOKUP(V20,Minimas!$C$1:$BN$10,10,FALSE)</f>
        <v>#VALUE!</v>
      </c>
      <c r="AK20" s="108" t="str">
        <f t="shared" si="21"/>
        <v xml:space="preserve"> </v>
      </c>
      <c r="AM20" s="5" t="str">
        <f t="shared" si="22"/>
        <v xml:space="preserve"> </v>
      </c>
      <c r="AN20" s="5" t="str">
        <f t="shared" si="23"/>
        <v xml:space="preserve"> </v>
      </c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</row>
    <row r="21" spans="2:76" s="5" customFormat="1" ht="30" customHeight="1" x14ac:dyDescent="0.2">
      <c r="B21" s="71"/>
      <c r="C21" s="40"/>
      <c r="D21" s="41"/>
      <c r="E21" s="101"/>
      <c r="F21" s="42" t="s">
        <v>71</v>
      </c>
      <c r="G21" s="43" t="s">
        <v>71</v>
      </c>
      <c r="H21" s="109"/>
      <c r="I21" s="46" t="s">
        <v>71</v>
      </c>
      <c r="J21" s="41" t="s">
        <v>71</v>
      </c>
      <c r="K21" s="117"/>
      <c r="L21" s="44"/>
      <c r="M21" s="45"/>
      <c r="N21" s="45"/>
      <c r="O21" s="67" t="str">
        <f t="shared" si="16"/>
        <v/>
      </c>
      <c r="P21" s="66"/>
      <c r="Q21" s="66"/>
      <c r="R21" s="66"/>
      <c r="S21" s="67" t="str">
        <f t="shared" si="17"/>
        <v/>
      </c>
      <c r="T21" s="68" t="str">
        <f t="shared" si="18"/>
        <v/>
      </c>
      <c r="U21" s="69" t="str">
        <f t="shared" si="19"/>
        <v xml:space="preserve">   </v>
      </c>
      <c r="V21" s="103" t="str">
        <f>IF(E21=0,"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 xml:space="preserve"> </v>
      </c>
      <c r="W21" s="77" t="str">
        <f t="shared" si="20"/>
        <v/>
      </c>
      <c r="X21" s="78"/>
      <c r="AB21" s="107" t="e">
        <f>T21-HLOOKUP(V21,Minimas!$C$1:$BN$10,2,FALSE)</f>
        <v>#VALUE!</v>
      </c>
      <c r="AC21" s="107" t="e">
        <f>T21-HLOOKUP(V21,Minimas!$C$1:$BN$10,3,FALSE)</f>
        <v>#VALUE!</v>
      </c>
      <c r="AD21" s="107" t="e">
        <f>T21-HLOOKUP(V21,Minimas!$C$1:$BN$10,4,FALSE)</f>
        <v>#VALUE!</v>
      </c>
      <c r="AE21" s="107" t="e">
        <f>T21-HLOOKUP(V21,Minimas!$C$1:$BN$10,5,FALSE)</f>
        <v>#VALUE!</v>
      </c>
      <c r="AF21" s="107" t="e">
        <f>T21-HLOOKUP(V21,Minimas!$C$1:$BN$10,6,FALSE)</f>
        <v>#VALUE!</v>
      </c>
      <c r="AG21" s="107" t="e">
        <f>T21-HLOOKUP(V21,Minimas!$C$1:$BN$10,7,FALSE)</f>
        <v>#VALUE!</v>
      </c>
      <c r="AH21" s="107" t="e">
        <f>T21-HLOOKUP(V21,Minimas!$C$1:$BN$10,8,FALSE)</f>
        <v>#VALUE!</v>
      </c>
      <c r="AI21" s="107" t="e">
        <f>T21-HLOOKUP(V21,Minimas!$C$1:$BN$10,9,FALSE)</f>
        <v>#VALUE!</v>
      </c>
      <c r="AJ21" s="107" t="e">
        <f>T21-HLOOKUP(V21,Minimas!$C$1:$BN$10,10,FALSE)</f>
        <v>#VALUE!</v>
      </c>
      <c r="AK21" s="108" t="str">
        <f t="shared" si="21"/>
        <v xml:space="preserve"> </v>
      </c>
      <c r="AM21" s="5" t="str">
        <f t="shared" si="22"/>
        <v xml:space="preserve"> </v>
      </c>
      <c r="AN21" s="5" t="str">
        <f t="shared" si="23"/>
        <v xml:space="preserve"> </v>
      </c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</row>
    <row r="22" spans="2:76" s="5" customFormat="1" ht="30" customHeight="1" x14ac:dyDescent="0.2">
      <c r="B22" s="71"/>
      <c r="C22" s="40"/>
      <c r="D22" s="41"/>
      <c r="E22" s="101"/>
      <c r="F22" s="42" t="s">
        <v>71</v>
      </c>
      <c r="G22" s="43" t="s">
        <v>71</v>
      </c>
      <c r="H22" s="109"/>
      <c r="I22" s="46" t="s">
        <v>71</v>
      </c>
      <c r="J22" s="41" t="s">
        <v>71</v>
      </c>
      <c r="K22" s="117"/>
      <c r="L22" s="44"/>
      <c r="M22" s="45"/>
      <c r="N22" s="45"/>
      <c r="O22" s="67" t="str">
        <f t="shared" si="16"/>
        <v/>
      </c>
      <c r="P22" s="66"/>
      <c r="Q22" s="66"/>
      <c r="R22" s="66"/>
      <c r="S22" s="67" t="str">
        <f t="shared" si="17"/>
        <v/>
      </c>
      <c r="T22" s="68" t="str">
        <f t="shared" si="18"/>
        <v/>
      </c>
      <c r="U22" s="69" t="str">
        <f t="shared" si="19"/>
        <v xml:space="preserve">   </v>
      </c>
      <c r="V22" s="103" t="str">
        <f>IF(E22=0,"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 xml:space="preserve"> </v>
      </c>
      <c r="W22" s="77" t="str">
        <f t="shared" si="20"/>
        <v/>
      </c>
      <c r="X22" s="78"/>
      <c r="AB22" s="107" t="e">
        <f>T22-HLOOKUP(V22,Minimas!$C$1:$BN$10,2,FALSE)</f>
        <v>#VALUE!</v>
      </c>
      <c r="AC22" s="107" t="e">
        <f>T22-HLOOKUP(V22,Minimas!$C$1:$BN$10,3,FALSE)</f>
        <v>#VALUE!</v>
      </c>
      <c r="AD22" s="107" t="e">
        <f>T22-HLOOKUP(V22,Minimas!$C$1:$BN$10,4,FALSE)</f>
        <v>#VALUE!</v>
      </c>
      <c r="AE22" s="107" t="e">
        <f>T22-HLOOKUP(V22,Minimas!$C$1:$BN$10,5,FALSE)</f>
        <v>#VALUE!</v>
      </c>
      <c r="AF22" s="107" t="e">
        <f>T22-HLOOKUP(V22,Minimas!$C$1:$BN$10,6,FALSE)</f>
        <v>#VALUE!</v>
      </c>
      <c r="AG22" s="107" t="e">
        <f>T22-HLOOKUP(V22,Minimas!$C$1:$BN$10,7,FALSE)</f>
        <v>#VALUE!</v>
      </c>
      <c r="AH22" s="107" t="e">
        <f>T22-HLOOKUP(V22,Minimas!$C$1:$BN$10,8,FALSE)</f>
        <v>#VALUE!</v>
      </c>
      <c r="AI22" s="107" t="e">
        <f>T22-HLOOKUP(V22,Minimas!$C$1:$BN$10,9,FALSE)</f>
        <v>#VALUE!</v>
      </c>
      <c r="AJ22" s="107" t="e">
        <f>T22-HLOOKUP(V22,Minimas!$C$1:$BN$10,10,FALSE)</f>
        <v>#VALUE!</v>
      </c>
      <c r="AK22" s="108" t="str">
        <f t="shared" si="21"/>
        <v xml:space="preserve"> </v>
      </c>
      <c r="AM22" s="5" t="str">
        <f t="shared" si="22"/>
        <v xml:space="preserve"> </v>
      </c>
      <c r="AN22" s="5" t="str">
        <f t="shared" si="23"/>
        <v xml:space="preserve"> </v>
      </c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</row>
    <row r="23" spans="2:76" s="5" customFormat="1" ht="30" customHeight="1" x14ac:dyDescent="0.2">
      <c r="B23" s="71"/>
      <c r="C23" s="40"/>
      <c r="D23" s="41"/>
      <c r="E23" s="101"/>
      <c r="F23" s="42" t="s">
        <v>71</v>
      </c>
      <c r="G23" s="43" t="s">
        <v>71</v>
      </c>
      <c r="H23" s="109"/>
      <c r="I23" s="46" t="s">
        <v>71</v>
      </c>
      <c r="J23" s="41" t="s">
        <v>71</v>
      </c>
      <c r="K23" s="117"/>
      <c r="L23" s="44"/>
      <c r="M23" s="45"/>
      <c r="N23" s="45"/>
      <c r="O23" s="67" t="str">
        <f t="shared" si="16"/>
        <v/>
      </c>
      <c r="P23" s="66"/>
      <c r="Q23" s="66"/>
      <c r="R23" s="66"/>
      <c r="S23" s="67" t="str">
        <f t="shared" si="17"/>
        <v/>
      </c>
      <c r="T23" s="68" t="str">
        <f t="shared" si="18"/>
        <v/>
      </c>
      <c r="U23" s="69" t="str">
        <f t="shared" si="19"/>
        <v xml:space="preserve">   </v>
      </c>
      <c r="V23" s="103" t="str">
        <f>IF(E23=0,"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 xml:space="preserve"> </v>
      </c>
      <c r="W23" s="77" t="str">
        <f t="shared" si="20"/>
        <v/>
      </c>
      <c r="X23" s="78"/>
      <c r="AB23" s="107" t="e">
        <f>T23-HLOOKUP(V23,Minimas!$C$1:$BN$10,2,FALSE)</f>
        <v>#VALUE!</v>
      </c>
      <c r="AC23" s="107" t="e">
        <f>T23-HLOOKUP(V23,Minimas!$C$1:$BN$10,3,FALSE)</f>
        <v>#VALUE!</v>
      </c>
      <c r="AD23" s="107" t="e">
        <f>T23-HLOOKUP(V23,Minimas!$C$1:$BN$10,4,FALSE)</f>
        <v>#VALUE!</v>
      </c>
      <c r="AE23" s="107" t="e">
        <f>T23-HLOOKUP(V23,Minimas!$C$1:$BN$10,5,FALSE)</f>
        <v>#VALUE!</v>
      </c>
      <c r="AF23" s="107" t="e">
        <f>T23-HLOOKUP(V23,Minimas!$C$1:$BN$10,6,FALSE)</f>
        <v>#VALUE!</v>
      </c>
      <c r="AG23" s="107" t="e">
        <f>T23-HLOOKUP(V23,Minimas!$C$1:$BN$10,7,FALSE)</f>
        <v>#VALUE!</v>
      </c>
      <c r="AH23" s="107" t="e">
        <f>T23-HLOOKUP(V23,Minimas!$C$1:$BN$10,8,FALSE)</f>
        <v>#VALUE!</v>
      </c>
      <c r="AI23" s="107" t="e">
        <f>T23-HLOOKUP(V23,Minimas!$C$1:$BN$10,9,FALSE)</f>
        <v>#VALUE!</v>
      </c>
      <c r="AJ23" s="107" t="e">
        <f>T23-HLOOKUP(V23,Minimas!$C$1:$BN$10,10,FALSE)</f>
        <v>#VALUE!</v>
      </c>
      <c r="AK23" s="108" t="str">
        <f t="shared" si="21"/>
        <v xml:space="preserve"> </v>
      </c>
      <c r="AM23" s="5" t="str">
        <f t="shared" si="22"/>
        <v xml:space="preserve"> </v>
      </c>
      <c r="AN23" s="5" t="str">
        <f t="shared" si="23"/>
        <v xml:space="preserve"> </v>
      </c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</row>
    <row r="24" spans="2:76" s="5" customFormat="1" ht="30" customHeight="1" x14ac:dyDescent="0.2">
      <c r="B24" s="71"/>
      <c r="C24" s="40"/>
      <c r="D24" s="41"/>
      <c r="E24" s="101"/>
      <c r="F24" s="42" t="s">
        <v>71</v>
      </c>
      <c r="G24" s="43" t="s">
        <v>71</v>
      </c>
      <c r="H24" s="109"/>
      <c r="I24" s="46" t="s">
        <v>71</v>
      </c>
      <c r="J24" s="41" t="s">
        <v>71</v>
      </c>
      <c r="K24" s="117"/>
      <c r="L24" s="44"/>
      <c r="M24" s="45"/>
      <c r="N24" s="45"/>
      <c r="O24" s="67" t="str">
        <f t="shared" si="16"/>
        <v/>
      </c>
      <c r="P24" s="66"/>
      <c r="Q24" s="66"/>
      <c r="R24" s="66"/>
      <c r="S24" s="67" t="str">
        <f t="shared" si="17"/>
        <v/>
      </c>
      <c r="T24" s="68" t="str">
        <f t="shared" si="18"/>
        <v/>
      </c>
      <c r="U24" s="69" t="str">
        <f t="shared" si="19"/>
        <v xml:space="preserve">   </v>
      </c>
      <c r="V24" s="103" t="str">
        <f>IF(E24=0," ",IF(E24="H",IF(OR(E24="SEN",H24&lt;1998),VLOOKUP(K24,Minimas!$A$11:$G$29,6),IF(AND(H24&gt;1997,H24&lt;2001),VLOOKUP(K24,Minimas!$A$11:$G$29,5),IF(AND(H24&gt;2000,H24&lt;2003),VLOOKUP(K24,Minimas!$A$11:$G$29,4),IF(AND(H24&gt;2002,H24&lt;2005),VLOOKUP(K24,Minimas!$A$11:$G$29,3),VLOOKUP(K24,Minimas!$A$11:$G$29,2))))),IF(OR(H24="SEN",H24&lt;1998),VLOOKUP(K24,Minimas!$G$11:$L$26,6),IF(AND(H24&gt;1997,H24&lt;2001),VLOOKUP(K24,Minimas!$G$11:$L$26,5),IF(AND(H24&gt;2000,H24&lt;2003),VLOOKUP(K24,Minimas!$G$11:$L$26,4),IF(AND(H24&gt;2002,H24&lt;2005),VLOOKUP(K24,Minimas!$G$11:$L$26,3),VLOOKUP(K24,Minimas!$G$11:$L$26,2)))))))</f>
        <v xml:space="preserve"> </v>
      </c>
      <c r="W24" s="77" t="str">
        <f t="shared" si="20"/>
        <v/>
      </c>
      <c r="X24" s="78"/>
      <c r="AB24" s="107" t="e">
        <f>T24-HLOOKUP(V24,Minimas!$C$1:$BN$10,2,FALSE)</f>
        <v>#VALUE!</v>
      </c>
      <c r="AC24" s="107" t="e">
        <f>T24-HLOOKUP(V24,Minimas!$C$1:$BN$10,3,FALSE)</f>
        <v>#VALUE!</v>
      </c>
      <c r="AD24" s="107" t="e">
        <f>T24-HLOOKUP(V24,Minimas!$C$1:$BN$10,4,FALSE)</f>
        <v>#VALUE!</v>
      </c>
      <c r="AE24" s="107" t="e">
        <f>T24-HLOOKUP(V24,Minimas!$C$1:$BN$10,5,FALSE)</f>
        <v>#VALUE!</v>
      </c>
      <c r="AF24" s="107" t="e">
        <f>T24-HLOOKUP(V24,Minimas!$C$1:$BN$10,6,FALSE)</f>
        <v>#VALUE!</v>
      </c>
      <c r="AG24" s="107" t="e">
        <f>T24-HLOOKUP(V24,Minimas!$C$1:$BN$10,7,FALSE)</f>
        <v>#VALUE!</v>
      </c>
      <c r="AH24" s="107" t="e">
        <f>T24-HLOOKUP(V24,Minimas!$C$1:$BN$10,8,FALSE)</f>
        <v>#VALUE!</v>
      </c>
      <c r="AI24" s="107" t="e">
        <f>T24-HLOOKUP(V24,Minimas!$C$1:$BN$10,9,FALSE)</f>
        <v>#VALUE!</v>
      </c>
      <c r="AJ24" s="107" t="e">
        <f>T24-HLOOKUP(V24,Minimas!$C$1:$BN$10,10,FALSE)</f>
        <v>#VALUE!</v>
      </c>
      <c r="AK24" s="108" t="str">
        <f t="shared" si="21"/>
        <v xml:space="preserve"> </v>
      </c>
      <c r="AM24" s="5" t="str">
        <f t="shared" si="22"/>
        <v xml:space="preserve"> </v>
      </c>
      <c r="AN24" s="5" t="str">
        <f t="shared" si="23"/>
        <v xml:space="preserve"> </v>
      </c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</row>
    <row r="25" spans="2:76" s="5" customFormat="1" ht="30" customHeight="1" x14ac:dyDescent="0.2">
      <c r="B25" s="71"/>
      <c r="C25" s="40"/>
      <c r="D25" s="41"/>
      <c r="E25" s="101"/>
      <c r="F25" s="42" t="s">
        <v>71</v>
      </c>
      <c r="G25" s="43" t="s">
        <v>71</v>
      </c>
      <c r="H25" s="109"/>
      <c r="I25" s="46" t="s">
        <v>71</v>
      </c>
      <c r="J25" s="41" t="s">
        <v>71</v>
      </c>
      <c r="K25" s="117"/>
      <c r="L25" s="44"/>
      <c r="M25" s="45"/>
      <c r="N25" s="45"/>
      <c r="O25" s="67" t="str">
        <f t="shared" si="16"/>
        <v/>
      </c>
      <c r="P25" s="66"/>
      <c r="Q25" s="66"/>
      <c r="R25" s="66"/>
      <c r="S25" s="67" t="str">
        <f t="shared" si="17"/>
        <v/>
      </c>
      <c r="T25" s="68" t="str">
        <f t="shared" si="18"/>
        <v/>
      </c>
      <c r="U25" s="69" t="str">
        <f t="shared" si="19"/>
        <v xml:space="preserve">   </v>
      </c>
      <c r="V25" s="103" t="str">
        <f>IF(E25=0," ",IF(E25="H",IF(OR(E25="SEN",H25&lt;1998),VLOOKUP(K25,Minimas!$A$11:$G$29,6),IF(AND(H25&gt;1997,H25&lt;2001),VLOOKUP(K25,Minimas!$A$11:$G$29,5),IF(AND(H25&gt;2000,H25&lt;2003),VLOOKUP(K25,Minimas!$A$11:$G$29,4),IF(AND(H25&gt;2002,H25&lt;2005),VLOOKUP(K25,Minimas!$A$11:$G$29,3),VLOOKUP(K25,Minimas!$A$11:$G$29,2))))),IF(OR(H25="SEN",H25&lt;1998),VLOOKUP(K25,Minimas!$G$11:$L$26,6),IF(AND(H25&gt;1997,H25&lt;2001),VLOOKUP(K25,Minimas!$G$11:$L$26,5),IF(AND(H25&gt;2000,H25&lt;2003),VLOOKUP(K25,Minimas!$G$11:$L$26,4),IF(AND(H25&gt;2002,H25&lt;2005),VLOOKUP(K25,Minimas!$G$11:$L$26,3),VLOOKUP(K25,Minimas!$G$11:$L$26,2)))))))</f>
        <v xml:space="preserve"> </v>
      </c>
      <c r="W25" s="77" t="str">
        <f t="shared" si="20"/>
        <v/>
      </c>
      <c r="X25" s="78"/>
      <c r="AB25" s="107" t="e">
        <f>T25-HLOOKUP(V25,Minimas!$C$1:$BN$10,2,FALSE)</f>
        <v>#VALUE!</v>
      </c>
      <c r="AC25" s="107" t="e">
        <f>T25-HLOOKUP(V25,Minimas!$C$1:$BN$10,3,FALSE)</f>
        <v>#VALUE!</v>
      </c>
      <c r="AD25" s="107" t="e">
        <f>T25-HLOOKUP(V25,Minimas!$C$1:$BN$10,4,FALSE)</f>
        <v>#VALUE!</v>
      </c>
      <c r="AE25" s="107" t="e">
        <f>T25-HLOOKUP(V25,Minimas!$C$1:$BN$10,5,FALSE)</f>
        <v>#VALUE!</v>
      </c>
      <c r="AF25" s="107" t="e">
        <f>T25-HLOOKUP(V25,Minimas!$C$1:$BN$10,6,FALSE)</f>
        <v>#VALUE!</v>
      </c>
      <c r="AG25" s="107" t="e">
        <f>T25-HLOOKUP(V25,Minimas!$C$1:$BN$10,7,FALSE)</f>
        <v>#VALUE!</v>
      </c>
      <c r="AH25" s="107" t="e">
        <f>T25-HLOOKUP(V25,Minimas!$C$1:$BN$10,8,FALSE)</f>
        <v>#VALUE!</v>
      </c>
      <c r="AI25" s="107" t="e">
        <f>T25-HLOOKUP(V25,Minimas!$C$1:$BN$10,9,FALSE)</f>
        <v>#VALUE!</v>
      </c>
      <c r="AJ25" s="107" t="e">
        <f>T25-HLOOKUP(V25,Minimas!$C$1:$BN$10,10,FALSE)</f>
        <v>#VALUE!</v>
      </c>
      <c r="AK25" s="108" t="str">
        <f t="shared" si="21"/>
        <v xml:space="preserve"> </v>
      </c>
      <c r="AM25" s="5" t="str">
        <f t="shared" si="22"/>
        <v xml:space="preserve"> </v>
      </c>
      <c r="AN25" s="5" t="str">
        <f t="shared" si="23"/>
        <v xml:space="preserve"> </v>
      </c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</row>
    <row r="26" spans="2:76" s="5" customFormat="1" ht="30" customHeight="1" x14ac:dyDescent="0.2">
      <c r="B26" s="71"/>
      <c r="C26" s="40"/>
      <c r="D26" s="41"/>
      <c r="E26" s="101"/>
      <c r="F26" s="42" t="s">
        <v>71</v>
      </c>
      <c r="G26" s="43" t="s">
        <v>71</v>
      </c>
      <c r="H26" s="109"/>
      <c r="I26" s="46" t="s">
        <v>71</v>
      </c>
      <c r="J26" s="41" t="s">
        <v>71</v>
      </c>
      <c r="K26" s="117"/>
      <c r="L26" s="44"/>
      <c r="M26" s="45"/>
      <c r="N26" s="45"/>
      <c r="O26" s="67" t="str">
        <f t="shared" si="16"/>
        <v/>
      </c>
      <c r="P26" s="66"/>
      <c r="Q26" s="66"/>
      <c r="R26" s="66"/>
      <c r="S26" s="67" t="str">
        <f t="shared" si="17"/>
        <v/>
      </c>
      <c r="T26" s="68" t="str">
        <f t="shared" si="18"/>
        <v/>
      </c>
      <c r="U26" s="69" t="str">
        <f t="shared" si="19"/>
        <v xml:space="preserve">   </v>
      </c>
      <c r="V26" s="103" t="str">
        <f>IF(E26=0," ",IF(E26="H",IF(OR(E26="SEN",H26&lt;1998),VLOOKUP(K26,Minimas!$A$11:$G$29,6),IF(AND(H26&gt;1997,H26&lt;2001),VLOOKUP(K26,Minimas!$A$11:$G$29,5),IF(AND(H26&gt;2000,H26&lt;2003),VLOOKUP(K26,Minimas!$A$11:$G$29,4),IF(AND(H26&gt;2002,H26&lt;2005),VLOOKUP(K26,Minimas!$A$11:$G$29,3),VLOOKUP(K26,Minimas!$A$11:$G$29,2))))),IF(OR(H26="SEN",H26&lt;1998),VLOOKUP(K26,Minimas!$G$11:$L$26,6),IF(AND(H26&gt;1997,H26&lt;2001),VLOOKUP(K26,Minimas!$G$11:$L$26,5),IF(AND(H26&gt;2000,H26&lt;2003),VLOOKUP(K26,Minimas!$G$11:$L$26,4),IF(AND(H26&gt;2002,H26&lt;2005),VLOOKUP(K26,Minimas!$G$11:$L$26,3),VLOOKUP(K26,Minimas!$G$11:$L$26,2)))))))</f>
        <v xml:space="preserve"> </v>
      </c>
      <c r="W26" s="77" t="str">
        <f t="shared" si="20"/>
        <v/>
      </c>
      <c r="X26" s="78"/>
      <c r="AB26" s="107" t="e">
        <f>T26-HLOOKUP(V26,Minimas!$C$1:$BN$10,2,FALSE)</f>
        <v>#VALUE!</v>
      </c>
      <c r="AC26" s="107" t="e">
        <f>T26-HLOOKUP(V26,Minimas!$C$1:$BN$10,3,FALSE)</f>
        <v>#VALUE!</v>
      </c>
      <c r="AD26" s="107" t="e">
        <f>T26-HLOOKUP(V26,Minimas!$C$1:$BN$10,4,FALSE)</f>
        <v>#VALUE!</v>
      </c>
      <c r="AE26" s="107" t="e">
        <f>T26-HLOOKUP(V26,Minimas!$C$1:$BN$10,5,FALSE)</f>
        <v>#VALUE!</v>
      </c>
      <c r="AF26" s="107" t="e">
        <f>T26-HLOOKUP(V26,Minimas!$C$1:$BN$10,6,FALSE)</f>
        <v>#VALUE!</v>
      </c>
      <c r="AG26" s="107" t="e">
        <f>T26-HLOOKUP(V26,Minimas!$C$1:$BN$10,7,FALSE)</f>
        <v>#VALUE!</v>
      </c>
      <c r="AH26" s="107" t="e">
        <f>T26-HLOOKUP(V26,Minimas!$C$1:$BN$10,8,FALSE)</f>
        <v>#VALUE!</v>
      </c>
      <c r="AI26" s="107" t="e">
        <f>T26-HLOOKUP(V26,Minimas!$C$1:$BN$10,9,FALSE)</f>
        <v>#VALUE!</v>
      </c>
      <c r="AJ26" s="107" t="e">
        <f>T26-HLOOKUP(V26,Minimas!$C$1:$BN$10,10,FALSE)</f>
        <v>#VALUE!</v>
      </c>
      <c r="AK26" s="108" t="str">
        <f t="shared" si="21"/>
        <v xml:space="preserve"> </v>
      </c>
      <c r="AM26" s="5" t="str">
        <f t="shared" si="22"/>
        <v xml:space="preserve"> </v>
      </c>
      <c r="AN26" s="5" t="str">
        <f t="shared" si="23"/>
        <v xml:space="preserve"> </v>
      </c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</row>
    <row r="27" spans="2:76" s="5" customFormat="1" ht="30" customHeight="1" x14ac:dyDescent="0.2">
      <c r="B27" s="71"/>
      <c r="C27" s="40"/>
      <c r="D27" s="41"/>
      <c r="E27" s="101"/>
      <c r="F27" s="42" t="s">
        <v>71</v>
      </c>
      <c r="G27" s="43" t="s">
        <v>71</v>
      </c>
      <c r="H27" s="109"/>
      <c r="I27" s="46" t="s">
        <v>71</v>
      </c>
      <c r="J27" s="41" t="s">
        <v>71</v>
      </c>
      <c r="K27" s="117"/>
      <c r="L27" s="44"/>
      <c r="M27" s="45"/>
      <c r="N27" s="45"/>
      <c r="O27" s="67" t="str">
        <f t="shared" si="16"/>
        <v/>
      </c>
      <c r="P27" s="66"/>
      <c r="Q27" s="66"/>
      <c r="R27" s="66"/>
      <c r="S27" s="67" t="str">
        <f t="shared" si="17"/>
        <v/>
      </c>
      <c r="T27" s="68" t="str">
        <f t="shared" si="18"/>
        <v/>
      </c>
      <c r="U27" s="69" t="str">
        <f t="shared" si="19"/>
        <v xml:space="preserve">   </v>
      </c>
      <c r="V27" s="103" t="str">
        <f>IF(E27=0," ",IF(E27="H",IF(OR(E27="SEN",H27&lt;1998),VLOOKUP(K27,Minimas!$A$11:$G$29,6),IF(AND(H27&gt;1997,H27&lt;2001),VLOOKUP(K27,Minimas!$A$11:$G$29,5),IF(AND(H27&gt;2000,H27&lt;2003),VLOOKUP(K27,Minimas!$A$11:$G$29,4),IF(AND(H27&gt;2002,H27&lt;2005),VLOOKUP(K27,Minimas!$A$11:$G$29,3),VLOOKUP(K27,Minimas!$A$11:$G$29,2))))),IF(OR(H27="SEN",H27&lt;1998),VLOOKUP(K27,Minimas!$G$11:$L$26,6),IF(AND(H27&gt;1997,H27&lt;2001),VLOOKUP(K27,Minimas!$G$11:$L$26,5),IF(AND(H27&gt;2000,H27&lt;2003),VLOOKUP(K27,Minimas!$G$11:$L$26,4),IF(AND(H27&gt;2002,H27&lt;2005),VLOOKUP(K27,Minimas!$G$11:$L$26,3),VLOOKUP(K27,Minimas!$G$11:$L$26,2)))))))</f>
        <v xml:space="preserve"> </v>
      </c>
      <c r="W27" s="77" t="str">
        <f t="shared" si="20"/>
        <v/>
      </c>
      <c r="X27" s="78"/>
      <c r="AB27" s="107" t="e">
        <f>T27-HLOOKUP(V27,Minimas!$C$1:$BN$10,2,FALSE)</f>
        <v>#VALUE!</v>
      </c>
      <c r="AC27" s="107" t="e">
        <f>T27-HLOOKUP(V27,Minimas!$C$1:$BN$10,3,FALSE)</f>
        <v>#VALUE!</v>
      </c>
      <c r="AD27" s="107" t="e">
        <f>T27-HLOOKUP(V27,Minimas!$C$1:$BN$10,4,FALSE)</f>
        <v>#VALUE!</v>
      </c>
      <c r="AE27" s="107" t="e">
        <f>T27-HLOOKUP(V27,Minimas!$C$1:$BN$10,5,FALSE)</f>
        <v>#VALUE!</v>
      </c>
      <c r="AF27" s="107" t="e">
        <f>T27-HLOOKUP(V27,Minimas!$C$1:$BN$10,6,FALSE)</f>
        <v>#VALUE!</v>
      </c>
      <c r="AG27" s="107" t="e">
        <f>T27-HLOOKUP(V27,Minimas!$C$1:$BN$10,7,FALSE)</f>
        <v>#VALUE!</v>
      </c>
      <c r="AH27" s="107" t="e">
        <f>T27-HLOOKUP(V27,Minimas!$C$1:$BN$10,8,FALSE)</f>
        <v>#VALUE!</v>
      </c>
      <c r="AI27" s="107" t="e">
        <f>T27-HLOOKUP(V27,Minimas!$C$1:$BN$10,9,FALSE)</f>
        <v>#VALUE!</v>
      </c>
      <c r="AJ27" s="107" t="e">
        <f>T27-HLOOKUP(V27,Minimas!$C$1:$BN$10,10,FALSE)</f>
        <v>#VALUE!</v>
      </c>
      <c r="AK27" s="108" t="str">
        <f t="shared" si="21"/>
        <v xml:space="preserve"> </v>
      </c>
      <c r="AM27" s="5" t="str">
        <f t="shared" si="22"/>
        <v xml:space="preserve"> </v>
      </c>
      <c r="AN27" s="5" t="str">
        <f t="shared" si="23"/>
        <v xml:space="preserve"> </v>
      </c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</row>
    <row r="28" spans="2:76" s="5" customFormat="1" ht="30" customHeight="1" x14ac:dyDescent="0.2">
      <c r="B28" s="71"/>
      <c r="C28" s="40"/>
      <c r="D28" s="41"/>
      <c r="E28" s="101"/>
      <c r="F28" s="42" t="s">
        <v>71</v>
      </c>
      <c r="G28" s="43" t="s">
        <v>71</v>
      </c>
      <c r="H28" s="109"/>
      <c r="I28" s="46" t="s">
        <v>71</v>
      </c>
      <c r="J28" s="41" t="s">
        <v>71</v>
      </c>
      <c r="K28" s="117"/>
      <c r="L28" s="44"/>
      <c r="M28" s="45"/>
      <c r="N28" s="45"/>
      <c r="O28" s="67" t="str">
        <f t="shared" si="16"/>
        <v/>
      </c>
      <c r="P28" s="66"/>
      <c r="Q28" s="66"/>
      <c r="R28" s="66"/>
      <c r="S28" s="67" t="str">
        <f t="shared" si="17"/>
        <v/>
      </c>
      <c r="T28" s="68" t="str">
        <f t="shared" si="18"/>
        <v/>
      </c>
      <c r="U28" s="69" t="str">
        <f t="shared" si="19"/>
        <v xml:space="preserve">   </v>
      </c>
      <c r="V28" s="103" t="str">
        <f>IF(E28=0," ",IF(E28="H",IF(OR(E28="SEN",H28&lt;1998),VLOOKUP(K28,Minimas!$A$11:$G$29,6),IF(AND(H28&gt;1997,H28&lt;2001),VLOOKUP(K28,Minimas!$A$11:$G$29,5),IF(AND(H28&gt;2000,H28&lt;2003),VLOOKUP(K28,Minimas!$A$11:$G$29,4),IF(AND(H28&gt;2002,H28&lt;2005),VLOOKUP(K28,Minimas!$A$11:$G$29,3),VLOOKUP(K28,Minimas!$A$11:$G$29,2))))),IF(OR(H28="SEN",H28&lt;1998),VLOOKUP(K28,Minimas!$G$11:$L$26,6),IF(AND(H28&gt;1997,H28&lt;2001),VLOOKUP(K28,Minimas!$G$11:$L$26,5),IF(AND(H28&gt;2000,H28&lt;2003),VLOOKUP(K28,Minimas!$G$11:$L$26,4),IF(AND(H28&gt;2002,H28&lt;2005),VLOOKUP(K28,Minimas!$G$11:$L$26,3),VLOOKUP(K28,Minimas!$G$11:$L$26,2)))))))</f>
        <v xml:space="preserve"> </v>
      </c>
      <c r="W28" s="77" t="str">
        <f t="shared" si="20"/>
        <v/>
      </c>
      <c r="X28" s="78"/>
      <c r="AB28" s="107" t="e">
        <f>T28-HLOOKUP(V28,Minimas!$C$1:$BN$10,2,FALSE)</f>
        <v>#VALUE!</v>
      </c>
      <c r="AC28" s="107" t="e">
        <f>T28-HLOOKUP(V28,Minimas!$C$1:$BN$10,3,FALSE)</f>
        <v>#VALUE!</v>
      </c>
      <c r="AD28" s="107" t="e">
        <f>T28-HLOOKUP(V28,Minimas!$C$1:$BN$10,4,FALSE)</f>
        <v>#VALUE!</v>
      </c>
      <c r="AE28" s="107" t="e">
        <f>T28-HLOOKUP(V28,Minimas!$C$1:$BN$10,5,FALSE)</f>
        <v>#VALUE!</v>
      </c>
      <c r="AF28" s="107" t="e">
        <f>T28-HLOOKUP(V28,Minimas!$C$1:$BN$10,6,FALSE)</f>
        <v>#VALUE!</v>
      </c>
      <c r="AG28" s="107" t="e">
        <f>T28-HLOOKUP(V28,Minimas!$C$1:$BN$10,7,FALSE)</f>
        <v>#VALUE!</v>
      </c>
      <c r="AH28" s="107" t="e">
        <f>T28-HLOOKUP(V28,Minimas!$C$1:$BN$10,8,FALSE)</f>
        <v>#VALUE!</v>
      </c>
      <c r="AI28" s="107" t="e">
        <f>T28-HLOOKUP(V28,Minimas!$C$1:$BN$10,9,FALSE)</f>
        <v>#VALUE!</v>
      </c>
      <c r="AJ28" s="107" t="e">
        <f>T28-HLOOKUP(V28,Minimas!$C$1:$BN$10,10,FALSE)</f>
        <v>#VALUE!</v>
      </c>
      <c r="AK28" s="108" t="str">
        <f t="shared" si="21"/>
        <v xml:space="preserve"> </v>
      </c>
      <c r="AM28" s="5" t="str">
        <f t="shared" si="22"/>
        <v xml:space="preserve"> </v>
      </c>
      <c r="AN28" s="5" t="str">
        <f t="shared" si="23"/>
        <v xml:space="preserve"> </v>
      </c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</row>
    <row r="29" spans="2:76" s="5" customFormat="1" ht="30" customHeight="1" x14ac:dyDescent="0.2">
      <c r="B29" s="70"/>
      <c r="C29" s="60"/>
      <c r="D29" s="61"/>
      <c r="E29" s="100"/>
      <c r="F29" s="62" t="s">
        <v>71</v>
      </c>
      <c r="G29" s="63" t="s">
        <v>71</v>
      </c>
      <c r="H29" s="102"/>
      <c r="I29" s="64" t="s">
        <v>71</v>
      </c>
      <c r="J29" s="61" t="s">
        <v>71</v>
      </c>
      <c r="K29" s="116"/>
      <c r="L29" s="65"/>
      <c r="M29" s="66"/>
      <c r="N29" s="66"/>
      <c r="O29" s="67" t="str">
        <f t="shared" si="16"/>
        <v/>
      </c>
      <c r="P29" s="66"/>
      <c r="Q29" s="66"/>
      <c r="R29" s="66"/>
      <c r="S29" s="67" t="str">
        <f t="shared" si="17"/>
        <v/>
      </c>
      <c r="T29" s="68" t="str">
        <f t="shared" si="18"/>
        <v/>
      </c>
      <c r="U29" s="69" t="str">
        <f t="shared" si="19"/>
        <v xml:space="preserve">   </v>
      </c>
      <c r="V29" s="103" t="str">
        <f>IF(E29=0," ",IF(E29="H",IF(OR(E29="SEN",H29&lt;1998),VLOOKUP(K29,Minimas!$A$11:$G$29,6),IF(AND(H29&gt;1997,H29&lt;2001),VLOOKUP(K29,Minimas!$A$11:$G$29,5),IF(AND(H29&gt;2000,H29&lt;2003),VLOOKUP(K29,Minimas!$A$11:$G$29,4),IF(AND(H29&gt;2002,H29&lt;2005),VLOOKUP(K29,Minimas!$A$11:$G$29,3),VLOOKUP(K29,Minimas!$A$11:$G$29,2))))),IF(OR(H29="SEN",H29&lt;1998),VLOOKUP(K29,Minimas!$G$11:$L$26,6),IF(AND(H29&gt;1997,H29&lt;2001),VLOOKUP(K29,Minimas!$G$11:$L$26,5),IF(AND(H29&gt;2000,H29&lt;2003),VLOOKUP(K29,Minimas!$G$11:$L$26,4),IF(AND(H29&gt;2002,H29&lt;2005),VLOOKUP(K29,Minimas!$G$11:$L$26,3),VLOOKUP(K29,Minimas!$G$11:$L$26,2)))))))</f>
        <v xml:space="preserve"> </v>
      </c>
      <c r="W29" s="77" t="str">
        <f t="shared" si="20"/>
        <v/>
      </c>
      <c r="X29" s="78"/>
      <c r="AB29" s="107" t="e">
        <f>T29-HLOOKUP(V29,Minimas!$C$1:$BN$10,2,FALSE)</f>
        <v>#VALUE!</v>
      </c>
      <c r="AC29" s="107" t="e">
        <f>T29-HLOOKUP(V29,Minimas!$C$1:$BN$10,3,FALSE)</f>
        <v>#VALUE!</v>
      </c>
      <c r="AD29" s="107" t="e">
        <f>T29-HLOOKUP(V29,Minimas!$C$1:$BN$10,4,FALSE)</f>
        <v>#VALUE!</v>
      </c>
      <c r="AE29" s="107" t="e">
        <f>T29-HLOOKUP(V29,Minimas!$C$1:$BN$10,5,FALSE)</f>
        <v>#VALUE!</v>
      </c>
      <c r="AF29" s="107" t="e">
        <f>T29-HLOOKUP(V29,Minimas!$C$1:$BN$10,6,FALSE)</f>
        <v>#VALUE!</v>
      </c>
      <c r="AG29" s="107" t="e">
        <f>T29-HLOOKUP(V29,Minimas!$C$1:$BN$10,7,FALSE)</f>
        <v>#VALUE!</v>
      </c>
      <c r="AH29" s="107" t="e">
        <f>T29-HLOOKUP(V29,Minimas!$C$1:$BN$10,8,FALSE)</f>
        <v>#VALUE!</v>
      </c>
      <c r="AI29" s="107" t="e">
        <f>T29-HLOOKUP(V29,Minimas!$C$1:$BN$10,9,FALSE)</f>
        <v>#VALUE!</v>
      </c>
      <c r="AJ29" s="107" t="e">
        <f>T29-HLOOKUP(V29,Minimas!$C$1:$BN$10,10,FALSE)</f>
        <v>#VALUE!</v>
      </c>
      <c r="AK29" s="108" t="str">
        <f t="shared" si="21"/>
        <v xml:space="preserve"> </v>
      </c>
      <c r="AM29" s="5" t="str">
        <f t="shared" si="22"/>
        <v xml:space="preserve"> </v>
      </c>
      <c r="AN29" s="5" t="str">
        <f t="shared" si="23"/>
        <v xml:space="preserve"> </v>
      </c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</row>
    <row r="30" spans="2:76" s="5" customFormat="1" ht="30" customHeight="1" x14ac:dyDescent="0.2">
      <c r="B30" s="71"/>
      <c r="C30" s="40"/>
      <c r="D30" s="41"/>
      <c r="E30" s="101"/>
      <c r="F30" s="42" t="s">
        <v>71</v>
      </c>
      <c r="G30" s="43" t="s">
        <v>71</v>
      </c>
      <c r="H30" s="109"/>
      <c r="I30" s="46" t="s">
        <v>71</v>
      </c>
      <c r="J30" s="41" t="s">
        <v>71</v>
      </c>
      <c r="K30" s="117"/>
      <c r="L30" s="44"/>
      <c r="M30" s="45"/>
      <c r="N30" s="45"/>
      <c r="O30" s="67" t="str">
        <f t="shared" si="16"/>
        <v/>
      </c>
      <c r="P30" s="66"/>
      <c r="Q30" s="66"/>
      <c r="R30" s="66"/>
      <c r="S30" s="67" t="str">
        <f t="shared" si="17"/>
        <v/>
      </c>
      <c r="T30" s="68" t="str">
        <f t="shared" si="18"/>
        <v/>
      </c>
      <c r="U30" s="69" t="str">
        <f t="shared" si="19"/>
        <v xml:space="preserve">   </v>
      </c>
      <c r="V30" s="103" t="str">
        <f>IF(E30=0," ",IF(E30="H",IF(OR(E30="SEN",H30&lt;1998),VLOOKUP(K30,Minimas!$A$11:$G$29,6),IF(AND(H30&gt;1997,H30&lt;2001),VLOOKUP(K30,Minimas!$A$11:$G$29,5),IF(AND(H30&gt;2000,H30&lt;2003),VLOOKUP(K30,Minimas!$A$11:$G$29,4),IF(AND(H30&gt;2002,H30&lt;2005),VLOOKUP(K30,Minimas!$A$11:$G$29,3),VLOOKUP(K30,Minimas!$A$11:$G$29,2))))),IF(OR(H30="SEN",H30&lt;1998),VLOOKUP(K30,Minimas!$G$11:$L$26,6),IF(AND(H30&gt;1997,H30&lt;2001),VLOOKUP(K30,Minimas!$G$11:$L$26,5),IF(AND(H30&gt;2000,H30&lt;2003),VLOOKUP(K30,Minimas!$G$11:$L$26,4),IF(AND(H30&gt;2002,H30&lt;2005),VLOOKUP(K30,Minimas!$G$11:$L$26,3),VLOOKUP(K30,Minimas!$G$11:$L$26,2)))))))</f>
        <v xml:space="preserve"> </v>
      </c>
      <c r="W30" s="77" t="str">
        <f t="shared" si="20"/>
        <v/>
      </c>
      <c r="X30" s="78"/>
      <c r="AB30" s="107" t="e">
        <f>T30-HLOOKUP(V30,Minimas!$C$1:$BN$10,2,FALSE)</f>
        <v>#VALUE!</v>
      </c>
      <c r="AC30" s="107" t="e">
        <f>T30-HLOOKUP(V30,Minimas!$C$1:$BN$10,3,FALSE)</f>
        <v>#VALUE!</v>
      </c>
      <c r="AD30" s="107" t="e">
        <f>T30-HLOOKUP(V30,Minimas!$C$1:$BN$10,4,FALSE)</f>
        <v>#VALUE!</v>
      </c>
      <c r="AE30" s="107" t="e">
        <f>T30-HLOOKUP(V30,Minimas!$C$1:$BN$10,5,FALSE)</f>
        <v>#VALUE!</v>
      </c>
      <c r="AF30" s="107" t="e">
        <f>T30-HLOOKUP(V30,Minimas!$C$1:$BN$10,6,FALSE)</f>
        <v>#VALUE!</v>
      </c>
      <c r="AG30" s="107" t="e">
        <f>T30-HLOOKUP(V30,Minimas!$C$1:$BN$10,7,FALSE)</f>
        <v>#VALUE!</v>
      </c>
      <c r="AH30" s="107" t="e">
        <f>T30-HLOOKUP(V30,Minimas!$C$1:$BN$10,8,FALSE)</f>
        <v>#VALUE!</v>
      </c>
      <c r="AI30" s="107" t="e">
        <f>T30-HLOOKUP(V30,Minimas!$C$1:$BN$10,9,FALSE)</f>
        <v>#VALUE!</v>
      </c>
      <c r="AJ30" s="107" t="e">
        <f>T30-HLOOKUP(V30,Minimas!$C$1:$BN$10,10,FALSE)</f>
        <v>#VALUE!</v>
      </c>
      <c r="AK30" s="108" t="str">
        <f t="shared" si="21"/>
        <v xml:space="preserve"> </v>
      </c>
      <c r="AM30" s="5" t="str">
        <f t="shared" si="22"/>
        <v xml:space="preserve"> </v>
      </c>
      <c r="AN30" s="5" t="str">
        <f t="shared" si="23"/>
        <v xml:space="preserve"> </v>
      </c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</row>
    <row r="31" spans="2:76" s="5" customFormat="1" ht="30" customHeight="1" x14ac:dyDescent="0.2">
      <c r="B31" s="71"/>
      <c r="C31" s="40"/>
      <c r="D31" s="41"/>
      <c r="E31" s="101"/>
      <c r="F31" s="42" t="s">
        <v>71</v>
      </c>
      <c r="G31" s="43" t="s">
        <v>71</v>
      </c>
      <c r="H31" s="109"/>
      <c r="I31" s="46" t="s">
        <v>71</v>
      </c>
      <c r="J31" s="41" t="s">
        <v>71</v>
      </c>
      <c r="K31" s="117"/>
      <c r="L31" s="44"/>
      <c r="M31" s="45"/>
      <c r="N31" s="45"/>
      <c r="O31" s="67" t="str">
        <f t="shared" si="16"/>
        <v/>
      </c>
      <c r="P31" s="66"/>
      <c r="Q31" s="66"/>
      <c r="R31" s="66"/>
      <c r="S31" s="67" t="str">
        <f t="shared" si="17"/>
        <v/>
      </c>
      <c r="T31" s="68" t="str">
        <f t="shared" si="18"/>
        <v/>
      </c>
      <c r="U31" s="69" t="str">
        <f t="shared" si="19"/>
        <v xml:space="preserve">   </v>
      </c>
      <c r="V31" s="103" t="str">
        <f>IF(E31=0," ",IF(E31="H",IF(OR(E31="SEN",H31&lt;1998),VLOOKUP(K31,Minimas!$A$11:$G$29,6),IF(AND(H31&gt;1997,H31&lt;2001),VLOOKUP(K31,Minimas!$A$11:$G$29,5),IF(AND(H31&gt;2000,H31&lt;2003),VLOOKUP(K31,Minimas!$A$11:$G$29,4),IF(AND(H31&gt;2002,H31&lt;2005),VLOOKUP(K31,Minimas!$A$11:$G$29,3),VLOOKUP(K31,Minimas!$A$11:$G$29,2))))),IF(OR(H31="SEN",H31&lt;1998),VLOOKUP(K31,Minimas!$G$11:$L$26,6),IF(AND(H31&gt;1997,H31&lt;2001),VLOOKUP(K31,Minimas!$G$11:$L$26,5),IF(AND(H31&gt;2000,H31&lt;2003),VLOOKUP(K31,Minimas!$G$11:$L$26,4),IF(AND(H31&gt;2002,H31&lt;2005),VLOOKUP(K31,Minimas!$G$11:$L$26,3),VLOOKUP(K31,Minimas!$G$11:$L$26,2)))))))</f>
        <v xml:space="preserve"> </v>
      </c>
      <c r="W31" s="77" t="str">
        <f t="shared" si="20"/>
        <v/>
      </c>
      <c r="X31" s="78"/>
      <c r="AB31" s="107" t="e">
        <f>T31-HLOOKUP(V31,Minimas!$C$1:$BN$10,2,FALSE)</f>
        <v>#VALUE!</v>
      </c>
      <c r="AC31" s="107" t="e">
        <f>T31-HLOOKUP(V31,Minimas!$C$1:$BN$10,3,FALSE)</f>
        <v>#VALUE!</v>
      </c>
      <c r="AD31" s="107" t="e">
        <f>T31-HLOOKUP(V31,Minimas!$C$1:$BN$10,4,FALSE)</f>
        <v>#VALUE!</v>
      </c>
      <c r="AE31" s="107" t="e">
        <f>T31-HLOOKUP(V31,Minimas!$C$1:$BN$10,5,FALSE)</f>
        <v>#VALUE!</v>
      </c>
      <c r="AF31" s="107" t="e">
        <f>T31-HLOOKUP(V31,Minimas!$C$1:$BN$10,6,FALSE)</f>
        <v>#VALUE!</v>
      </c>
      <c r="AG31" s="107" t="e">
        <f>T31-HLOOKUP(V31,Minimas!$C$1:$BN$10,7,FALSE)</f>
        <v>#VALUE!</v>
      </c>
      <c r="AH31" s="107" t="e">
        <f>T31-HLOOKUP(V31,Minimas!$C$1:$BN$10,8,FALSE)</f>
        <v>#VALUE!</v>
      </c>
      <c r="AI31" s="107" t="e">
        <f>T31-HLOOKUP(V31,Minimas!$C$1:$BN$10,9,FALSE)</f>
        <v>#VALUE!</v>
      </c>
      <c r="AJ31" s="107" t="e">
        <f>T31-HLOOKUP(V31,Minimas!$C$1:$BN$10,10,FALSE)</f>
        <v>#VALUE!</v>
      </c>
      <c r="AK31" s="108" t="str">
        <f t="shared" si="21"/>
        <v xml:space="preserve"> </v>
      </c>
      <c r="AM31" s="5" t="str">
        <f t="shared" si="22"/>
        <v xml:space="preserve"> </v>
      </c>
      <c r="AN31" s="5" t="str">
        <f t="shared" si="23"/>
        <v xml:space="preserve"> </v>
      </c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</row>
    <row r="32" spans="2:76" s="5" customFormat="1" ht="30" customHeight="1" x14ac:dyDescent="0.2">
      <c r="B32" s="71"/>
      <c r="C32" s="40"/>
      <c r="D32" s="41"/>
      <c r="E32" s="101"/>
      <c r="F32" s="42" t="s">
        <v>71</v>
      </c>
      <c r="G32" s="43" t="s">
        <v>71</v>
      </c>
      <c r="H32" s="109"/>
      <c r="I32" s="46" t="s">
        <v>71</v>
      </c>
      <c r="J32" s="41" t="s">
        <v>71</v>
      </c>
      <c r="K32" s="117"/>
      <c r="L32" s="44"/>
      <c r="M32" s="45"/>
      <c r="N32" s="45"/>
      <c r="O32" s="67" t="str">
        <f t="shared" si="16"/>
        <v/>
      </c>
      <c r="P32" s="66"/>
      <c r="Q32" s="66"/>
      <c r="R32" s="66"/>
      <c r="S32" s="67" t="str">
        <f t="shared" si="17"/>
        <v/>
      </c>
      <c r="T32" s="68" t="str">
        <f t="shared" si="18"/>
        <v/>
      </c>
      <c r="U32" s="69" t="str">
        <f t="shared" si="19"/>
        <v xml:space="preserve">   </v>
      </c>
      <c r="V32" s="103" t="str">
        <f>IF(E32=0," ",IF(E32="H",IF(OR(E32="SEN",H32&lt;1998),VLOOKUP(K32,Minimas!$A$11:$G$29,6),IF(AND(H32&gt;1997,H32&lt;2001),VLOOKUP(K32,Minimas!$A$11:$G$29,5),IF(AND(H32&gt;2000,H32&lt;2003),VLOOKUP(K32,Minimas!$A$11:$G$29,4),IF(AND(H32&gt;2002,H32&lt;2005),VLOOKUP(K32,Minimas!$A$11:$G$29,3),VLOOKUP(K32,Minimas!$A$11:$G$29,2))))),IF(OR(H32="SEN",H32&lt;1998),VLOOKUP(K32,Minimas!$G$11:$L$26,6),IF(AND(H32&gt;1997,H32&lt;2001),VLOOKUP(K32,Minimas!$G$11:$L$26,5),IF(AND(H32&gt;2000,H32&lt;2003),VLOOKUP(K32,Minimas!$G$11:$L$26,4),IF(AND(H32&gt;2002,H32&lt;2005),VLOOKUP(K32,Minimas!$G$11:$L$26,3),VLOOKUP(K32,Minimas!$G$11:$L$26,2)))))))</f>
        <v xml:space="preserve"> </v>
      </c>
      <c r="W32" s="77" t="str">
        <f t="shared" si="20"/>
        <v/>
      </c>
      <c r="X32" s="78"/>
      <c r="AB32" s="107" t="e">
        <f>T32-HLOOKUP(V32,Minimas!$C$1:$BN$10,2,FALSE)</f>
        <v>#VALUE!</v>
      </c>
      <c r="AC32" s="107" t="e">
        <f>T32-HLOOKUP(V32,Minimas!$C$1:$BN$10,3,FALSE)</f>
        <v>#VALUE!</v>
      </c>
      <c r="AD32" s="107" t="e">
        <f>T32-HLOOKUP(V32,Minimas!$C$1:$BN$10,4,FALSE)</f>
        <v>#VALUE!</v>
      </c>
      <c r="AE32" s="107" t="e">
        <f>T32-HLOOKUP(V32,Minimas!$C$1:$BN$10,5,FALSE)</f>
        <v>#VALUE!</v>
      </c>
      <c r="AF32" s="107" t="e">
        <f>T32-HLOOKUP(V32,Minimas!$C$1:$BN$10,6,FALSE)</f>
        <v>#VALUE!</v>
      </c>
      <c r="AG32" s="107" t="e">
        <f>T32-HLOOKUP(V32,Minimas!$C$1:$BN$10,7,FALSE)</f>
        <v>#VALUE!</v>
      </c>
      <c r="AH32" s="107" t="e">
        <f>T32-HLOOKUP(V32,Minimas!$C$1:$BN$10,8,FALSE)</f>
        <v>#VALUE!</v>
      </c>
      <c r="AI32" s="107" t="e">
        <f>T32-HLOOKUP(V32,Minimas!$C$1:$BN$10,9,FALSE)</f>
        <v>#VALUE!</v>
      </c>
      <c r="AJ32" s="107" t="e">
        <f>T32-HLOOKUP(V32,Minimas!$C$1:$BN$10,10,FALSE)</f>
        <v>#VALUE!</v>
      </c>
      <c r="AK32" s="108" t="str">
        <f t="shared" si="21"/>
        <v xml:space="preserve"> </v>
      </c>
      <c r="AM32" s="5" t="str">
        <f t="shared" si="22"/>
        <v xml:space="preserve"> </v>
      </c>
      <c r="AN32" s="5" t="str">
        <f t="shared" si="23"/>
        <v xml:space="preserve"> </v>
      </c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</row>
    <row r="33" spans="2:76" s="5" customFormat="1" ht="30" customHeight="1" x14ac:dyDescent="0.2">
      <c r="B33" s="71"/>
      <c r="C33" s="40"/>
      <c r="D33" s="41"/>
      <c r="E33" s="101"/>
      <c r="F33" s="42" t="s">
        <v>71</v>
      </c>
      <c r="G33" s="43" t="s">
        <v>71</v>
      </c>
      <c r="H33" s="109"/>
      <c r="I33" s="46" t="s">
        <v>71</v>
      </c>
      <c r="J33" s="41" t="s">
        <v>71</v>
      </c>
      <c r="K33" s="117"/>
      <c r="L33" s="44"/>
      <c r="M33" s="45"/>
      <c r="N33" s="45"/>
      <c r="O33" s="67" t="str">
        <f t="shared" si="16"/>
        <v/>
      </c>
      <c r="P33" s="66"/>
      <c r="Q33" s="66"/>
      <c r="R33" s="66"/>
      <c r="S33" s="67" t="str">
        <f t="shared" si="17"/>
        <v/>
      </c>
      <c r="T33" s="68" t="str">
        <f t="shared" si="18"/>
        <v/>
      </c>
      <c r="U33" s="69" t="str">
        <f t="shared" si="19"/>
        <v xml:space="preserve">   </v>
      </c>
      <c r="V33" s="103" t="str">
        <f>IF(E33=0," ",IF(E33="H",IF(OR(E33="SEN",H33&lt;1998),VLOOKUP(K33,Minimas!$A$11:$G$29,6),IF(AND(H33&gt;1997,H33&lt;2001),VLOOKUP(K33,Minimas!$A$11:$G$29,5),IF(AND(H33&gt;2000,H33&lt;2003),VLOOKUP(K33,Minimas!$A$11:$G$29,4),IF(AND(H33&gt;2002,H33&lt;2005),VLOOKUP(K33,Minimas!$A$11:$G$29,3),VLOOKUP(K33,Minimas!$A$11:$G$29,2))))),IF(OR(H33="SEN",H33&lt;1998),VLOOKUP(K33,Minimas!$G$11:$L$26,6),IF(AND(H33&gt;1997,H33&lt;2001),VLOOKUP(K33,Minimas!$G$11:$L$26,5),IF(AND(H33&gt;2000,H33&lt;2003),VLOOKUP(K33,Minimas!$G$11:$L$26,4),IF(AND(H33&gt;2002,H33&lt;2005),VLOOKUP(K33,Minimas!$G$11:$L$26,3),VLOOKUP(K33,Minimas!$G$11:$L$26,2)))))))</f>
        <v xml:space="preserve"> </v>
      </c>
      <c r="W33" s="77" t="str">
        <f t="shared" si="20"/>
        <v/>
      </c>
      <c r="X33" s="78"/>
      <c r="AB33" s="107" t="e">
        <f>T33-HLOOKUP(V33,Minimas!$C$1:$BN$10,2,FALSE)</f>
        <v>#VALUE!</v>
      </c>
      <c r="AC33" s="107" t="e">
        <f>T33-HLOOKUP(V33,Minimas!$C$1:$BN$10,3,FALSE)</f>
        <v>#VALUE!</v>
      </c>
      <c r="AD33" s="107" t="e">
        <f>T33-HLOOKUP(V33,Minimas!$C$1:$BN$10,4,FALSE)</f>
        <v>#VALUE!</v>
      </c>
      <c r="AE33" s="107" t="e">
        <f>T33-HLOOKUP(V33,Minimas!$C$1:$BN$10,5,FALSE)</f>
        <v>#VALUE!</v>
      </c>
      <c r="AF33" s="107" t="e">
        <f>T33-HLOOKUP(V33,Minimas!$C$1:$BN$10,6,FALSE)</f>
        <v>#VALUE!</v>
      </c>
      <c r="AG33" s="107" t="e">
        <f>T33-HLOOKUP(V33,Minimas!$C$1:$BN$10,7,FALSE)</f>
        <v>#VALUE!</v>
      </c>
      <c r="AH33" s="107" t="e">
        <f>T33-HLOOKUP(V33,Minimas!$C$1:$BN$10,8,FALSE)</f>
        <v>#VALUE!</v>
      </c>
      <c r="AI33" s="107" t="e">
        <f>T33-HLOOKUP(V33,Minimas!$C$1:$BN$10,9,FALSE)</f>
        <v>#VALUE!</v>
      </c>
      <c r="AJ33" s="107" t="e">
        <f>T33-HLOOKUP(V33,Minimas!$C$1:$BN$10,10,FALSE)</f>
        <v>#VALUE!</v>
      </c>
      <c r="AK33" s="108" t="str">
        <f t="shared" si="21"/>
        <v xml:space="preserve"> </v>
      </c>
      <c r="AM33" s="5" t="str">
        <f t="shared" si="22"/>
        <v xml:space="preserve"> </v>
      </c>
      <c r="AN33" s="5" t="str">
        <f t="shared" si="23"/>
        <v xml:space="preserve"> </v>
      </c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</row>
    <row r="34" spans="2:76" s="5" customFormat="1" ht="30" customHeight="1" x14ac:dyDescent="0.2">
      <c r="B34" s="71"/>
      <c r="C34" s="40"/>
      <c r="D34" s="41"/>
      <c r="E34" s="101"/>
      <c r="F34" s="42" t="s">
        <v>71</v>
      </c>
      <c r="G34" s="43" t="s">
        <v>71</v>
      </c>
      <c r="H34" s="109"/>
      <c r="I34" s="46" t="s">
        <v>71</v>
      </c>
      <c r="J34" s="41" t="s">
        <v>71</v>
      </c>
      <c r="K34" s="117"/>
      <c r="L34" s="44"/>
      <c r="M34" s="45"/>
      <c r="N34" s="45"/>
      <c r="O34" s="67" t="str">
        <f t="shared" si="16"/>
        <v/>
      </c>
      <c r="P34" s="66"/>
      <c r="Q34" s="66"/>
      <c r="R34" s="66"/>
      <c r="S34" s="67" t="str">
        <f t="shared" si="17"/>
        <v/>
      </c>
      <c r="T34" s="68" t="str">
        <f t="shared" si="18"/>
        <v/>
      </c>
      <c r="U34" s="69" t="str">
        <f t="shared" si="19"/>
        <v xml:space="preserve">   </v>
      </c>
      <c r="V34" s="103" t="str">
        <f>IF(E34=0," ",IF(E34="H",IF(OR(E34="SEN",H34&lt;1998),VLOOKUP(K34,Minimas!$A$11:$G$29,6),IF(AND(H34&gt;1997,H34&lt;2001),VLOOKUP(K34,Minimas!$A$11:$G$29,5),IF(AND(H34&gt;2000,H34&lt;2003),VLOOKUP(K34,Minimas!$A$11:$G$29,4),IF(AND(H34&gt;2002,H34&lt;2005),VLOOKUP(K34,Minimas!$A$11:$G$29,3),VLOOKUP(K34,Minimas!$A$11:$G$29,2))))),IF(OR(H34="SEN",H34&lt;1998),VLOOKUP(K34,Minimas!$G$11:$L$26,6),IF(AND(H34&gt;1997,H34&lt;2001),VLOOKUP(K34,Minimas!$G$11:$L$26,5),IF(AND(H34&gt;2000,H34&lt;2003),VLOOKUP(K34,Minimas!$G$11:$L$26,4),IF(AND(H34&gt;2002,H34&lt;2005),VLOOKUP(K34,Minimas!$G$11:$L$26,3),VLOOKUP(K34,Minimas!$G$11:$L$26,2)))))))</f>
        <v xml:space="preserve"> </v>
      </c>
      <c r="W34" s="77" t="str">
        <f t="shared" si="20"/>
        <v/>
      </c>
      <c r="X34" s="78"/>
      <c r="AB34" s="107" t="e">
        <f>T34-HLOOKUP(V34,Minimas!$C$1:$BN$10,2,FALSE)</f>
        <v>#VALUE!</v>
      </c>
      <c r="AC34" s="107" t="e">
        <f>T34-HLOOKUP(V34,Minimas!$C$1:$BN$10,3,FALSE)</f>
        <v>#VALUE!</v>
      </c>
      <c r="AD34" s="107" t="e">
        <f>T34-HLOOKUP(V34,Minimas!$C$1:$BN$10,4,FALSE)</f>
        <v>#VALUE!</v>
      </c>
      <c r="AE34" s="107" t="e">
        <f>T34-HLOOKUP(V34,Minimas!$C$1:$BN$10,5,FALSE)</f>
        <v>#VALUE!</v>
      </c>
      <c r="AF34" s="107" t="e">
        <f>T34-HLOOKUP(V34,Minimas!$C$1:$BN$10,6,FALSE)</f>
        <v>#VALUE!</v>
      </c>
      <c r="AG34" s="107" t="e">
        <f>T34-HLOOKUP(V34,Minimas!$C$1:$BN$10,7,FALSE)</f>
        <v>#VALUE!</v>
      </c>
      <c r="AH34" s="107" t="e">
        <f>T34-HLOOKUP(V34,Minimas!$C$1:$BN$10,8,FALSE)</f>
        <v>#VALUE!</v>
      </c>
      <c r="AI34" s="107" t="e">
        <f>T34-HLOOKUP(V34,Minimas!$C$1:$BN$10,9,FALSE)</f>
        <v>#VALUE!</v>
      </c>
      <c r="AJ34" s="107" t="e">
        <f>T34-HLOOKUP(V34,Minimas!$C$1:$BN$10,10,FALSE)</f>
        <v>#VALUE!</v>
      </c>
      <c r="AK34" s="108" t="str">
        <f t="shared" si="21"/>
        <v xml:space="preserve"> </v>
      </c>
      <c r="AM34" s="5" t="str">
        <f t="shared" si="22"/>
        <v xml:space="preserve"> </v>
      </c>
      <c r="AN34" s="5" t="str">
        <f t="shared" si="23"/>
        <v xml:space="preserve"> </v>
      </c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</row>
    <row r="35" spans="2:76" s="5" customFormat="1" ht="30" customHeight="1" x14ac:dyDescent="0.2">
      <c r="B35" s="71"/>
      <c r="C35" s="40"/>
      <c r="D35" s="41"/>
      <c r="E35" s="101"/>
      <c r="F35" s="42" t="s">
        <v>71</v>
      </c>
      <c r="G35" s="43" t="s">
        <v>71</v>
      </c>
      <c r="H35" s="109"/>
      <c r="I35" s="46" t="s">
        <v>71</v>
      </c>
      <c r="J35" s="41" t="s">
        <v>71</v>
      </c>
      <c r="K35" s="117"/>
      <c r="L35" s="44"/>
      <c r="M35" s="45"/>
      <c r="N35" s="45"/>
      <c r="O35" s="67" t="str">
        <f t="shared" si="16"/>
        <v/>
      </c>
      <c r="P35" s="66"/>
      <c r="Q35" s="66"/>
      <c r="R35" s="66"/>
      <c r="S35" s="67" t="str">
        <f t="shared" si="17"/>
        <v/>
      </c>
      <c r="T35" s="68" t="str">
        <f t="shared" si="18"/>
        <v/>
      </c>
      <c r="U35" s="69" t="str">
        <f t="shared" si="19"/>
        <v xml:space="preserve">   </v>
      </c>
      <c r="V35" s="103" t="str">
        <f>IF(E35=0," ",IF(E35="H",IF(OR(E35="SEN",H35&lt;1998),VLOOKUP(K35,Minimas!$A$11:$G$29,6),IF(AND(H35&gt;1997,H35&lt;2001),VLOOKUP(K35,Minimas!$A$11:$G$29,5),IF(AND(H35&gt;2000,H35&lt;2003),VLOOKUP(K35,Minimas!$A$11:$G$29,4),IF(AND(H35&gt;2002,H35&lt;2005),VLOOKUP(K35,Minimas!$A$11:$G$29,3),VLOOKUP(K35,Minimas!$A$11:$G$29,2))))),IF(OR(H35="SEN",H35&lt;1998),VLOOKUP(K35,Minimas!$G$11:$L$26,6),IF(AND(H35&gt;1997,H35&lt;2001),VLOOKUP(K35,Minimas!$G$11:$L$26,5),IF(AND(H35&gt;2000,H35&lt;2003),VLOOKUP(K35,Minimas!$G$11:$L$26,4),IF(AND(H35&gt;2002,H35&lt;2005),VLOOKUP(K35,Minimas!$G$11:$L$26,3),VLOOKUP(K35,Minimas!$G$11:$L$26,2)))))))</f>
        <v xml:space="preserve"> </v>
      </c>
      <c r="W35" s="77" t="str">
        <f t="shared" si="20"/>
        <v/>
      </c>
      <c r="X35" s="78"/>
      <c r="AB35" s="107" t="e">
        <f>T35-HLOOKUP(V35,Minimas!$C$1:$BN$10,2,FALSE)</f>
        <v>#VALUE!</v>
      </c>
      <c r="AC35" s="107" t="e">
        <f>T35-HLOOKUP(V35,Minimas!$C$1:$BN$10,3,FALSE)</f>
        <v>#VALUE!</v>
      </c>
      <c r="AD35" s="107" t="e">
        <f>T35-HLOOKUP(V35,Minimas!$C$1:$BN$10,4,FALSE)</f>
        <v>#VALUE!</v>
      </c>
      <c r="AE35" s="107" t="e">
        <f>T35-HLOOKUP(V35,Minimas!$C$1:$BN$10,5,FALSE)</f>
        <v>#VALUE!</v>
      </c>
      <c r="AF35" s="107" t="e">
        <f>T35-HLOOKUP(V35,Minimas!$C$1:$BN$10,6,FALSE)</f>
        <v>#VALUE!</v>
      </c>
      <c r="AG35" s="107" t="e">
        <f>T35-HLOOKUP(V35,Minimas!$C$1:$BN$10,7,FALSE)</f>
        <v>#VALUE!</v>
      </c>
      <c r="AH35" s="107" t="e">
        <f>T35-HLOOKUP(V35,Minimas!$C$1:$BN$10,8,FALSE)</f>
        <v>#VALUE!</v>
      </c>
      <c r="AI35" s="107" t="e">
        <f>T35-HLOOKUP(V35,Minimas!$C$1:$BN$10,9,FALSE)</f>
        <v>#VALUE!</v>
      </c>
      <c r="AJ35" s="107" t="e">
        <f>T35-HLOOKUP(V35,Minimas!$C$1:$BN$10,10,FALSE)</f>
        <v>#VALUE!</v>
      </c>
      <c r="AK35" s="108" t="str">
        <f t="shared" si="21"/>
        <v xml:space="preserve"> </v>
      </c>
      <c r="AM35" s="5" t="str">
        <f t="shared" si="22"/>
        <v xml:space="preserve"> </v>
      </c>
      <c r="AN35" s="5" t="str">
        <f t="shared" si="23"/>
        <v xml:space="preserve"> </v>
      </c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</row>
    <row r="36" spans="2:76" s="5" customFormat="1" ht="30" customHeight="1" x14ac:dyDescent="0.2">
      <c r="B36" s="71"/>
      <c r="C36" s="40"/>
      <c r="D36" s="41"/>
      <c r="E36" s="101"/>
      <c r="F36" s="42" t="s">
        <v>71</v>
      </c>
      <c r="G36" s="43" t="s">
        <v>71</v>
      </c>
      <c r="H36" s="109"/>
      <c r="I36" s="46" t="s">
        <v>71</v>
      </c>
      <c r="J36" s="41" t="s">
        <v>71</v>
      </c>
      <c r="K36" s="117"/>
      <c r="L36" s="44"/>
      <c r="M36" s="45"/>
      <c r="N36" s="45"/>
      <c r="O36" s="67" t="str">
        <f t="shared" si="16"/>
        <v/>
      </c>
      <c r="P36" s="66"/>
      <c r="Q36" s="66"/>
      <c r="R36" s="66"/>
      <c r="S36" s="67" t="str">
        <f t="shared" si="17"/>
        <v/>
      </c>
      <c r="T36" s="68" t="str">
        <f t="shared" si="18"/>
        <v/>
      </c>
      <c r="U36" s="69" t="str">
        <f t="shared" si="19"/>
        <v xml:space="preserve">   </v>
      </c>
      <c r="V36" s="103" t="str">
        <f>IF(E36=0," ",IF(E36="H",IF(OR(E36="SEN",H36&lt;1998),VLOOKUP(K36,Minimas!$A$11:$G$29,6),IF(AND(H36&gt;1997,H36&lt;2001),VLOOKUP(K36,Minimas!$A$11:$G$29,5),IF(AND(H36&gt;2000,H36&lt;2003),VLOOKUP(K36,Minimas!$A$11:$G$29,4),IF(AND(H36&gt;2002,H36&lt;2005),VLOOKUP(K36,Minimas!$A$11:$G$29,3),VLOOKUP(K36,Minimas!$A$11:$G$29,2))))),IF(OR(H36="SEN",H36&lt;1998),VLOOKUP(K36,Minimas!$G$11:$L$26,6),IF(AND(H36&gt;1997,H36&lt;2001),VLOOKUP(K36,Minimas!$G$11:$L$26,5),IF(AND(H36&gt;2000,H36&lt;2003),VLOOKUP(K36,Minimas!$G$11:$L$26,4),IF(AND(H36&gt;2002,H36&lt;2005),VLOOKUP(K36,Minimas!$G$11:$L$26,3),VLOOKUP(K36,Minimas!$G$11:$L$26,2)))))))</f>
        <v xml:space="preserve"> </v>
      </c>
      <c r="W36" s="77" t="str">
        <f t="shared" si="20"/>
        <v/>
      </c>
      <c r="X36" s="78"/>
      <c r="AB36" s="107" t="e">
        <f>T36-HLOOKUP(V36,Minimas!$C$1:$BN$10,2,FALSE)</f>
        <v>#VALUE!</v>
      </c>
      <c r="AC36" s="107" t="e">
        <f>T36-HLOOKUP(V36,Minimas!$C$1:$BN$10,3,FALSE)</f>
        <v>#VALUE!</v>
      </c>
      <c r="AD36" s="107" t="e">
        <f>T36-HLOOKUP(V36,Minimas!$C$1:$BN$10,4,FALSE)</f>
        <v>#VALUE!</v>
      </c>
      <c r="AE36" s="107" t="e">
        <f>T36-HLOOKUP(V36,Minimas!$C$1:$BN$10,5,FALSE)</f>
        <v>#VALUE!</v>
      </c>
      <c r="AF36" s="107" t="e">
        <f>T36-HLOOKUP(V36,Minimas!$C$1:$BN$10,6,FALSE)</f>
        <v>#VALUE!</v>
      </c>
      <c r="AG36" s="107" t="e">
        <f>T36-HLOOKUP(V36,Minimas!$C$1:$BN$10,7,FALSE)</f>
        <v>#VALUE!</v>
      </c>
      <c r="AH36" s="107" t="e">
        <f>T36-HLOOKUP(V36,Minimas!$C$1:$BN$10,8,FALSE)</f>
        <v>#VALUE!</v>
      </c>
      <c r="AI36" s="107" t="e">
        <f>T36-HLOOKUP(V36,Minimas!$C$1:$BN$10,9,FALSE)</f>
        <v>#VALUE!</v>
      </c>
      <c r="AJ36" s="107" t="e">
        <f>T36-HLOOKUP(V36,Minimas!$C$1:$BN$10,10,FALSE)</f>
        <v>#VALUE!</v>
      </c>
      <c r="AK36" s="108" t="str">
        <f t="shared" si="21"/>
        <v xml:space="preserve"> </v>
      </c>
      <c r="AM36" s="5" t="str">
        <f t="shared" si="22"/>
        <v xml:space="preserve"> </v>
      </c>
      <c r="AN36" s="5" t="str">
        <f t="shared" si="23"/>
        <v xml:space="preserve"> </v>
      </c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</row>
    <row r="37" spans="2:76" s="5" customFormat="1" ht="30" customHeight="1" x14ac:dyDescent="0.2">
      <c r="B37" s="71"/>
      <c r="C37" s="40"/>
      <c r="D37" s="41"/>
      <c r="E37" s="101"/>
      <c r="F37" s="42" t="s">
        <v>71</v>
      </c>
      <c r="G37" s="43" t="s">
        <v>71</v>
      </c>
      <c r="H37" s="109"/>
      <c r="I37" s="46" t="s">
        <v>71</v>
      </c>
      <c r="J37" s="41" t="s">
        <v>71</v>
      </c>
      <c r="K37" s="117"/>
      <c r="L37" s="44"/>
      <c r="M37" s="45"/>
      <c r="N37" s="45"/>
      <c r="O37" s="67" t="str">
        <f t="shared" si="16"/>
        <v/>
      </c>
      <c r="P37" s="66"/>
      <c r="Q37" s="66"/>
      <c r="R37" s="66"/>
      <c r="S37" s="67" t="str">
        <f t="shared" si="17"/>
        <v/>
      </c>
      <c r="T37" s="68" t="str">
        <f t="shared" si="18"/>
        <v/>
      </c>
      <c r="U37" s="69" t="str">
        <f t="shared" si="19"/>
        <v xml:space="preserve">   </v>
      </c>
      <c r="V37" s="103" t="str">
        <f>IF(E37=0," ",IF(E37="H",IF(OR(E37="SEN",H37&lt;1998),VLOOKUP(K37,Minimas!$A$11:$G$29,6),IF(AND(H37&gt;1997,H37&lt;2001),VLOOKUP(K37,Minimas!$A$11:$G$29,5),IF(AND(H37&gt;2000,H37&lt;2003),VLOOKUP(K37,Minimas!$A$11:$G$29,4),IF(AND(H37&gt;2002,H37&lt;2005),VLOOKUP(K37,Minimas!$A$11:$G$29,3),VLOOKUP(K37,Minimas!$A$11:$G$29,2))))),IF(OR(H37="SEN",H37&lt;1998),VLOOKUP(K37,Minimas!$G$11:$L$26,6),IF(AND(H37&gt;1997,H37&lt;2001),VLOOKUP(K37,Minimas!$G$11:$L$26,5),IF(AND(H37&gt;2000,H37&lt;2003),VLOOKUP(K37,Minimas!$G$11:$L$26,4),IF(AND(H37&gt;2002,H37&lt;2005),VLOOKUP(K37,Minimas!$G$11:$L$26,3),VLOOKUP(K37,Minimas!$G$11:$L$26,2)))))))</f>
        <v xml:space="preserve"> </v>
      </c>
      <c r="W37" s="77" t="str">
        <f t="shared" si="20"/>
        <v/>
      </c>
      <c r="X37" s="78"/>
      <c r="AB37" s="107" t="e">
        <f>T37-HLOOKUP(V37,Minimas!$C$1:$BN$10,2,FALSE)</f>
        <v>#VALUE!</v>
      </c>
      <c r="AC37" s="107" t="e">
        <f>T37-HLOOKUP(V37,Minimas!$C$1:$BN$10,3,FALSE)</f>
        <v>#VALUE!</v>
      </c>
      <c r="AD37" s="107" t="e">
        <f>T37-HLOOKUP(V37,Minimas!$C$1:$BN$10,4,FALSE)</f>
        <v>#VALUE!</v>
      </c>
      <c r="AE37" s="107" t="e">
        <f>T37-HLOOKUP(V37,Minimas!$C$1:$BN$10,5,FALSE)</f>
        <v>#VALUE!</v>
      </c>
      <c r="AF37" s="107" t="e">
        <f>T37-HLOOKUP(V37,Minimas!$C$1:$BN$10,6,FALSE)</f>
        <v>#VALUE!</v>
      </c>
      <c r="AG37" s="107" t="e">
        <f>T37-HLOOKUP(V37,Minimas!$C$1:$BN$10,7,FALSE)</f>
        <v>#VALUE!</v>
      </c>
      <c r="AH37" s="107" t="e">
        <f>T37-HLOOKUP(V37,Minimas!$C$1:$BN$10,8,FALSE)</f>
        <v>#VALUE!</v>
      </c>
      <c r="AI37" s="107" t="e">
        <f>T37-HLOOKUP(V37,Minimas!$C$1:$BN$10,9,FALSE)</f>
        <v>#VALUE!</v>
      </c>
      <c r="AJ37" s="107" t="e">
        <f>T37-HLOOKUP(V37,Minimas!$C$1:$BN$10,10,FALSE)</f>
        <v>#VALUE!</v>
      </c>
      <c r="AK37" s="108" t="str">
        <f t="shared" si="21"/>
        <v xml:space="preserve"> </v>
      </c>
      <c r="AM37" s="5" t="str">
        <f t="shared" si="22"/>
        <v xml:space="preserve"> </v>
      </c>
      <c r="AN37" s="5" t="str">
        <f t="shared" si="23"/>
        <v xml:space="preserve"> </v>
      </c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</row>
    <row r="38" spans="2:76" s="5" customFormat="1" ht="30" customHeight="1" x14ac:dyDescent="0.2">
      <c r="B38" s="71"/>
      <c r="C38" s="40"/>
      <c r="D38" s="41"/>
      <c r="E38" s="101"/>
      <c r="F38" s="42" t="s">
        <v>71</v>
      </c>
      <c r="G38" s="43" t="s">
        <v>71</v>
      </c>
      <c r="H38" s="109"/>
      <c r="I38" s="46" t="s">
        <v>71</v>
      </c>
      <c r="J38" s="41" t="s">
        <v>71</v>
      </c>
      <c r="K38" s="117"/>
      <c r="L38" s="44"/>
      <c r="M38" s="45"/>
      <c r="N38" s="45"/>
      <c r="O38" s="67" t="str">
        <f t="shared" si="16"/>
        <v/>
      </c>
      <c r="P38" s="66"/>
      <c r="Q38" s="66"/>
      <c r="R38" s="66"/>
      <c r="S38" s="67" t="str">
        <f t="shared" si="17"/>
        <v/>
      </c>
      <c r="T38" s="68" t="str">
        <f t="shared" si="18"/>
        <v/>
      </c>
      <c r="U38" s="69" t="str">
        <f t="shared" si="19"/>
        <v xml:space="preserve">   </v>
      </c>
      <c r="V38" s="103" t="str">
        <f>IF(E38=0," ",IF(E38="H",IF(OR(E38="SEN",H38&lt;1998),VLOOKUP(K38,Minimas!$A$11:$G$29,6),IF(AND(H38&gt;1997,H38&lt;2001),VLOOKUP(K38,Minimas!$A$11:$G$29,5),IF(AND(H38&gt;2000,H38&lt;2003),VLOOKUP(K38,Minimas!$A$11:$G$29,4),IF(AND(H38&gt;2002,H38&lt;2005),VLOOKUP(K38,Minimas!$A$11:$G$29,3),VLOOKUP(K38,Minimas!$A$11:$G$29,2))))),IF(OR(H38="SEN",H38&lt;1998),VLOOKUP(K38,Minimas!$G$11:$L$26,6),IF(AND(H38&gt;1997,H38&lt;2001),VLOOKUP(K38,Minimas!$G$11:$L$26,5),IF(AND(H38&gt;2000,H38&lt;2003),VLOOKUP(K38,Minimas!$G$11:$L$26,4),IF(AND(H38&gt;2002,H38&lt;2005),VLOOKUP(K38,Minimas!$G$11:$L$26,3),VLOOKUP(K38,Minimas!$G$11:$L$26,2)))))))</f>
        <v xml:space="preserve"> </v>
      </c>
      <c r="W38" s="77" t="str">
        <f t="shared" si="20"/>
        <v/>
      </c>
      <c r="X38" s="78"/>
      <c r="AB38" s="107" t="e">
        <f>T38-HLOOKUP(V38,Minimas!$C$1:$BN$10,2,FALSE)</f>
        <v>#VALUE!</v>
      </c>
      <c r="AC38" s="107" t="e">
        <f>T38-HLOOKUP(V38,Minimas!$C$1:$BN$10,3,FALSE)</f>
        <v>#VALUE!</v>
      </c>
      <c r="AD38" s="107" t="e">
        <f>T38-HLOOKUP(V38,Minimas!$C$1:$BN$10,4,FALSE)</f>
        <v>#VALUE!</v>
      </c>
      <c r="AE38" s="107" t="e">
        <f>T38-HLOOKUP(V38,Minimas!$C$1:$BN$10,5,FALSE)</f>
        <v>#VALUE!</v>
      </c>
      <c r="AF38" s="107" t="e">
        <f>T38-HLOOKUP(V38,Minimas!$C$1:$BN$10,6,FALSE)</f>
        <v>#VALUE!</v>
      </c>
      <c r="AG38" s="107" t="e">
        <f>T38-HLOOKUP(V38,Minimas!$C$1:$BN$10,7,FALSE)</f>
        <v>#VALUE!</v>
      </c>
      <c r="AH38" s="107" t="e">
        <f>T38-HLOOKUP(V38,Minimas!$C$1:$BN$10,8,FALSE)</f>
        <v>#VALUE!</v>
      </c>
      <c r="AI38" s="107" t="e">
        <f>T38-HLOOKUP(V38,Minimas!$C$1:$BN$10,9,FALSE)</f>
        <v>#VALUE!</v>
      </c>
      <c r="AJ38" s="107" t="e">
        <f>T38-HLOOKUP(V38,Minimas!$C$1:$BN$10,10,FALSE)</f>
        <v>#VALUE!</v>
      </c>
      <c r="AK38" s="108" t="str">
        <f t="shared" si="21"/>
        <v xml:space="preserve"> </v>
      </c>
      <c r="AM38" s="5" t="str">
        <f t="shared" si="22"/>
        <v xml:space="preserve"> </v>
      </c>
      <c r="AN38" s="5" t="str">
        <f t="shared" si="23"/>
        <v xml:space="preserve"> </v>
      </c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</row>
    <row r="39" spans="2:76" s="5" customFormat="1" ht="30" customHeight="1" x14ac:dyDescent="0.2">
      <c r="B39" s="71"/>
      <c r="C39" s="40"/>
      <c r="D39" s="41"/>
      <c r="E39" s="101"/>
      <c r="F39" s="42" t="s">
        <v>71</v>
      </c>
      <c r="G39" s="43" t="s">
        <v>71</v>
      </c>
      <c r="H39" s="109"/>
      <c r="I39" s="46" t="s">
        <v>71</v>
      </c>
      <c r="J39" s="41" t="s">
        <v>71</v>
      </c>
      <c r="K39" s="117"/>
      <c r="L39" s="44"/>
      <c r="M39" s="45"/>
      <c r="N39" s="45"/>
      <c r="O39" s="67" t="str">
        <f t="shared" si="16"/>
        <v/>
      </c>
      <c r="P39" s="66"/>
      <c r="Q39" s="66"/>
      <c r="R39" s="66"/>
      <c r="S39" s="67" t="str">
        <f t="shared" si="17"/>
        <v/>
      </c>
      <c r="T39" s="68" t="str">
        <f t="shared" si="18"/>
        <v/>
      </c>
      <c r="U39" s="69" t="str">
        <f t="shared" si="19"/>
        <v xml:space="preserve">   </v>
      </c>
      <c r="V39" s="103" t="str">
        <f>IF(E39=0," ",IF(E39="H",IF(OR(E39="SEN",H39&lt;1998),VLOOKUP(K39,Minimas!$A$11:$G$29,6),IF(AND(H39&gt;1997,H39&lt;2001),VLOOKUP(K39,Minimas!$A$11:$G$29,5),IF(AND(H39&gt;2000,H39&lt;2003),VLOOKUP(K39,Minimas!$A$11:$G$29,4),IF(AND(H39&gt;2002,H39&lt;2005),VLOOKUP(K39,Minimas!$A$11:$G$29,3),VLOOKUP(K39,Minimas!$A$11:$G$29,2))))),IF(OR(H39="SEN",H39&lt;1998),VLOOKUP(K39,Minimas!$G$11:$L$26,6),IF(AND(H39&gt;1997,H39&lt;2001),VLOOKUP(K39,Minimas!$G$11:$L$26,5),IF(AND(H39&gt;2000,H39&lt;2003),VLOOKUP(K39,Minimas!$G$11:$L$26,4),IF(AND(H39&gt;2002,H39&lt;2005),VLOOKUP(K39,Minimas!$G$11:$L$26,3),VLOOKUP(K39,Minimas!$G$11:$L$26,2)))))))</f>
        <v xml:space="preserve"> </v>
      </c>
      <c r="W39" s="77" t="str">
        <f t="shared" si="20"/>
        <v/>
      </c>
      <c r="X39" s="78"/>
      <c r="AB39" s="107" t="e">
        <f>T39-HLOOKUP(V39,Minimas!$C$1:$BN$10,2,FALSE)</f>
        <v>#VALUE!</v>
      </c>
      <c r="AC39" s="107" t="e">
        <f>T39-HLOOKUP(V39,Minimas!$C$1:$BN$10,3,FALSE)</f>
        <v>#VALUE!</v>
      </c>
      <c r="AD39" s="107" t="e">
        <f>T39-HLOOKUP(V39,Minimas!$C$1:$BN$10,4,FALSE)</f>
        <v>#VALUE!</v>
      </c>
      <c r="AE39" s="107" t="e">
        <f>T39-HLOOKUP(V39,Minimas!$C$1:$BN$10,5,FALSE)</f>
        <v>#VALUE!</v>
      </c>
      <c r="AF39" s="107" t="e">
        <f>T39-HLOOKUP(V39,Minimas!$C$1:$BN$10,6,FALSE)</f>
        <v>#VALUE!</v>
      </c>
      <c r="AG39" s="107" t="e">
        <f>T39-HLOOKUP(V39,Minimas!$C$1:$BN$10,7,FALSE)</f>
        <v>#VALUE!</v>
      </c>
      <c r="AH39" s="107" t="e">
        <f>T39-HLOOKUP(V39,Minimas!$C$1:$BN$10,8,FALSE)</f>
        <v>#VALUE!</v>
      </c>
      <c r="AI39" s="107" t="e">
        <f>T39-HLOOKUP(V39,Minimas!$C$1:$BN$10,9,FALSE)</f>
        <v>#VALUE!</v>
      </c>
      <c r="AJ39" s="107" t="e">
        <f>T39-HLOOKUP(V39,Minimas!$C$1:$BN$10,10,FALSE)</f>
        <v>#VALUE!</v>
      </c>
      <c r="AK39" s="108" t="str">
        <f t="shared" si="21"/>
        <v xml:space="preserve"> </v>
      </c>
      <c r="AM39" s="5" t="str">
        <f t="shared" si="22"/>
        <v xml:space="preserve"> </v>
      </c>
      <c r="AN39" s="5" t="str">
        <f t="shared" si="23"/>
        <v xml:space="preserve"> </v>
      </c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</row>
    <row r="40" spans="2:76" s="5" customFormat="1" ht="30" customHeight="1" x14ac:dyDescent="0.2">
      <c r="B40" s="71"/>
      <c r="C40" s="40"/>
      <c r="D40" s="41"/>
      <c r="E40" s="101"/>
      <c r="F40" s="42" t="s">
        <v>71</v>
      </c>
      <c r="G40" s="43" t="s">
        <v>71</v>
      </c>
      <c r="H40" s="109"/>
      <c r="I40" s="46" t="s">
        <v>71</v>
      </c>
      <c r="J40" s="41" t="s">
        <v>71</v>
      </c>
      <c r="K40" s="117"/>
      <c r="L40" s="44"/>
      <c r="M40" s="45"/>
      <c r="N40" s="45"/>
      <c r="O40" s="67" t="str">
        <f t="shared" si="16"/>
        <v/>
      </c>
      <c r="P40" s="66"/>
      <c r="Q40" s="66"/>
      <c r="R40" s="66"/>
      <c r="S40" s="67" t="str">
        <f t="shared" si="17"/>
        <v/>
      </c>
      <c r="T40" s="68" t="str">
        <f t="shared" si="18"/>
        <v/>
      </c>
      <c r="U40" s="69" t="str">
        <f t="shared" si="19"/>
        <v xml:space="preserve">   </v>
      </c>
      <c r="V40" s="103" t="str">
        <f>IF(E40=0," ",IF(E40="H",IF(OR(E40="SEN",H40&lt;1998),VLOOKUP(K40,Minimas!$A$11:$G$29,6),IF(AND(H40&gt;1997,H40&lt;2001),VLOOKUP(K40,Minimas!$A$11:$G$29,5),IF(AND(H40&gt;2000,H40&lt;2003),VLOOKUP(K40,Minimas!$A$11:$G$29,4),IF(AND(H40&gt;2002,H40&lt;2005),VLOOKUP(K40,Minimas!$A$11:$G$29,3),VLOOKUP(K40,Minimas!$A$11:$G$29,2))))),IF(OR(H40="SEN",H40&lt;1998),VLOOKUP(K40,Minimas!$G$11:$L$26,6),IF(AND(H40&gt;1997,H40&lt;2001),VLOOKUP(K40,Minimas!$G$11:$L$26,5),IF(AND(H40&gt;2000,H40&lt;2003),VLOOKUP(K40,Minimas!$G$11:$L$26,4),IF(AND(H40&gt;2002,H40&lt;2005),VLOOKUP(K40,Minimas!$G$11:$L$26,3),VLOOKUP(K40,Minimas!$G$11:$L$26,2)))))))</f>
        <v xml:space="preserve"> </v>
      </c>
      <c r="W40" s="77" t="str">
        <f t="shared" si="20"/>
        <v/>
      </c>
      <c r="X40" s="78"/>
      <c r="AB40" s="107" t="e">
        <f>T40-HLOOKUP(V40,Minimas!$C$1:$BN$10,2,FALSE)</f>
        <v>#VALUE!</v>
      </c>
      <c r="AC40" s="107" t="e">
        <f>T40-HLOOKUP(V40,Minimas!$C$1:$BN$10,3,FALSE)</f>
        <v>#VALUE!</v>
      </c>
      <c r="AD40" s="107" t="e">
        <f>T40-HLOOKUP(V40,Minimas!$C$1:$BN$10,4,FALSE)</f>
        <v>#VALUE!</v>
      </c>
      <c r="AE40" s="107" t="e">
        <f>T40-HLOOKUP(V40,Minimas!$C$1:$BN$10,5,FALSE)</f>
        <v>#VALUE!</v>
      </c>
      <c r="AF40" s="107" t="e">
        <f>T40-HLOOKUP(V40,Minimas!$C$1:$BN$10,6,FALSE)</f>
        <v>#VALUE!</v>
      </c>
      <c r="AG40" s="107" t="e">
        <f>T40-HLOOKUP(V40,Minimas!$C$1:$BN$10,7,FALSE)</f>
        <v>#VALUE!</v>
      </c>
      <c r="AH40" s="107" t="e">
        <f>T40-HLOOKUP(V40,Minimas!$C$1:$BN$10,8,FALSE)</f>
        <v>#VALUE!</v>
      </c>
      <c r="AI40" s="107" t="e">
        <f>T40-HLOOKUP(V40,Minimas!$C$1:$BN$10,9,FALSE)</f>
        <v>#VALUE!</v>
      </c>
      <c r="AJ40" s="107" t="e">
        <f>T40-HLOOKUP(V40,Minimas!$C$1:$BN$10,10,FALSE)</f>
        <v>#VALUE!</v>
      </c>
      <c r="AK40" s="108" t="str">
        <f t="shared" si="21"/>
        <v xml:space="preserve"> </v>
      </c>
      <c r="AM40" s="5" t="str">
        <f t="shared" si="22"/>
        <v xml:space="preserve"> </v>
      </c>
      <c r="AN40" s="5" t="str">
        <f t="shared" si="23"/>
        <v xml:space="preserve"> </v>
      </c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</row>
    <row r="41" spans="2:76" s="5" customFormat="1" ht="30" customHeight="1" x14ac:dyDescent="0.2">
      <c r="B41" s="71"/>
      <c r="C41" s="40"/>
      <c r="D41" s="41"/>
      <c r="E41" s="101"/>
      <c r="F41" s="42" t="s">
        <v>71</v>
      </c>
      <c r="G41" s="43" t="s">
        <v>71</v>
      </c>
      <c r="H41" s="109"/>
      <c r="I41" s="46" t="s">
        <v>71</v>
      </c>
      <c r="J41" s="41" t="s">
        <v>71</v>
      </c>
      <c r="K41" s="117"/>
      <c r="L41" s="44"/>
      <c r="M41" s="45"/>
      <c r="N41" s="45"/>
      <c r="O41" s="67" t="str">
        <f t="shared" si="16"/>
        <v/>
      </c>
      <c r="P41" s="66"/>
      <c r="Q41" s="66"/>
      <c r="R41" s="66"/>
      <c r="S41" s="67" t="str">
        <f t="shared" si="17"/>
        <v/>
      </c>
      <c r="T41" s="68" t="str">
        <f t="shared" si="18"/>
        <v/>
      </c>
      <c r="U41" s="69" t="str">
        <f t="shared" si="19"/>
        <v xml:space="preserve">   </v>
      </c>
      <c r="V41" s="103" t="str">
        <f>IF(E41=0," ",IF(E41="H",IF(OR(E41="SEN",H41&lt;1998),VLOOKUP(K41,Minimas!$A$11:$G$29,6),IF(AND(H41&gt;1997,H41&lt;2001),VLOOKUP(K41,Minimas!$A$11:$G$29,5),IF(AND(H41&gt;2000,H41&lt;2003),VLOOKUP(K41,Minimas!$A$11:$G$29,4),IF(AND(H41&gt;2002,H41&lt;2005),VLOOKUP(K41,Minimas!$A$11:$G$29,3),VLOOKUP(K41,Minimas!$A$11:$G$29,2))))),IF(OR(H41="SEN",H41&lt;1998),VLOOKUP(K41,Minimas!$G$11:$L$26,6),IF(AND(H41&gt;1997,H41&lt;2001),VLOOKUP(K41,Minimas!$G$11:$L$26,5),IF(AND(H41&gt;2000,H41&lt;2003),VLOOKUP(K41,Minimas!$G$11:$L$26,4),IF(AND(H41&gt;2002,H41&lt;2005),VLOOKUP(K41,Minimas!$G$11:$L$26,3),VLOOKUP(K41,Minimas!$G$11:$L$26,2)))))))</f>
        <v xml:space="preserve"> </v>
      </c>
      <c r="W41" s="77" t="str">
        <f t="shared" si="20"/>
        <v/>
      </c>
      <c r="X41" s="78"/>
      <c r="AB41" s="107" t="e">
        <f>T41-HLOOKUP(V41,Minimas!$C$1:$BN$10,2,FALSE)</f>
        <v>#VALUE!</v>
      </c>
      <c r="AC41" s="107" t="e">
        <f>T41-HLOOKUP(V41,Minimas!$C$1:$BN$10,3,FALSE)</f>
        <v>#VALUE!</v>
      </c>
      <c r="AD41" s="107" t="e">
        <f>T41-HLOOKUP(V41,Minimas!$C$1:$BN$10,4,FALSE)</f>
        <v>#VALUE!</v>
      </c>
      <c r="AE41" s="107" t="e">
        <f>T41-HLOOKUP(V41,Minimas!$C$1:$BN$10,5,FALSE)</f>
        <v>#VALUE!</v>
      </c>
      <c r="AF41" s="107" t="e">
        <f>T41-HLOOKUP(V41,Minimas!$C$1:$BN$10,6,FALSE)</f>
        <v>#VALUE!</v>
      </c>
      <c r="AG41" s="107" t="e">
        <f>T41-HLOOKUP(V41,Minimas!$C$1:$BN$10,7,FALSE)</f>
        <v>#VALUE!</v>
      </c>
      <c r="AH41" s="107" t="e">
        <f>T41-HLOOKUP(V41,Minimas!$C$1:$BN$10,8,FALSE)</f>
        <v>#VALUE!</v>
      </c>
      <c r="AI41" s="107" t="e">
        <f>T41-HLOOKUP(V41,Minimas!$C$1:$BN$10,9,FALSE)</f>
        <v>#VALUE!</v>
      </c>
      <c r="AJ41" s="107" t="e">
        <f>T41-HLOOKUP(V41,Minimas!$C$1:$BN$10,10,FALSE)</f>
        <v>#VALUE!</v>
      </c>
      <c r="AK41" s="108" t="str">
        <f t="shared" si="21"/>
        <v xml:space="preserve"> </v>
      </c>
      <c r="AM41" s="5" t="str">
        <f t="shared" si="22"/>
        <v xml:space="preserve"> </v>
      </c>
      <c r="AN41" s="5" t="str">
        <f t="shared" si="23"/>
        <v xml:space="preserve"> </v>
      </c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</row>
    <row r="42" spans="2:76" s="5" customFormat="1" ht="30" customHeight="1" x14ac:dyDescent="0.2">
      <c r="B42" s="71"/>
      <c r="C42" s="40"/>
      <c r="D42" s="41"/>
      <c r="E42" s="101"/>
      <c r="F42" s="42" t="s">
        <v>71</v>
      </c>
      <c r="G42" s="43" t="s">
        <v>71</v>
      </c>
      <c r="H42" s="109"/>
      <c r="I42" s="46" t="s">
        <v>71</v>
      </c>
      <c r="J42" s="41" t="s">
        <v>71</v>
      </c>
      <c r="K42" s="117"/>
      <c r="L42" s="44"/>
      <c r="M42" s="45"/>
      <c r="N42" s="45"/>
      <c r="O42" s="67" t="str">
        <f t="shared" si="16"/>
        <v/>
      </c>
      <c r="P42" s="66"/>
      <c r="Q42" s="66"/>
      <c r="R42" s="66"/>
      <c r="S42" s="67" t="str">
        <f t="shared" si="17"/>
        <v/>
      </c>
      <c r="T42" s="68" t="str">
        <f t="shared" si="18"/>
        <v/>
      </c>
      <c r="U42" s="69" t="str">
        <f t="shared" si="19"/>
        <v xml:space="preserve">   </v>
      </c>
      <c r="V42" s="103" t="str">
        <f>IF(E42=0," ",IF(E42="H",IF(OR(E42="SEN",H42&lt;1998),VLOOKUP(K42,Minimas!$A$11:$G$29,6),IF(AND(H42&gt;1997,H42&lt;2001),VLOOKUP(K42,Minimas!$A$11:$G$29,5),IF(AND(H42&gt;2000,H42&lt;2003),VLOOKUP(K42,Minimas!$A$11:$G$29,4),IF(AND(H42&gt;2002,H42&lt;2005),VLOOKUP(K42,Minimas!$A$11:$G$29,3),VLOOKUP(K42,Minimas!$A$11:$G$29,2))))),IF(OR(H42="SEN",H42&lt;1998),VLOOKUP(K42,Minimas!$G$11:$L$26,6),IF(AND(H42&gt;1997,H42&lt;2001),VLOOKUP(K42,Minimas!$G$11:$L$26,5),IF(AND(H42&gt;2000,H42&lt;2003),VLOOKUP(K42,Minimas!$G$11:$L$26,4),IF(AND(H42&gt;2002,H42&lt;2005),VLOOKUP(K42,Minimas!$G$11:$L$26,3),VLOOKUP(K42,Minimas!$G$11:$L$26,2)))))))</f>
        <v xml:space="preserve"> </v>
      </c>
      <c r="W42" s="77" t="str">
        <f t="shared" si="20"/>
        <v/>
      </c>
      <c r="X42" s="78"/>
      <c r="AB42" s="107" t="e">
        <f>T42-HLOOKUP(V42,Minimas!$C$1:$BN$10,2,FALSE)</f>
        <v>#VALUE!</v>
      </c>
      <c r="AC42" s="107" t="e">
        <f>T42-HLOOKUP(V42,Minimas!$C$1:$BN$10,3,FALSE)</f>
        <v>#VALUE!</v>
      </c>
      <c r="AD42" s="107" t="e">
        <f>T42-HLOOKUP(V42,Minimas!$C$1:$BN$10,4,FALSE)</f>
        <v>#VALUE!</v>
      </c>
      <c r="AE42" s="107" t="e">
        <f>T42-HLOOKUP(V42,Minimas!$C$1:$BN$10,5,FALSE)</f>
        <v>#VALUE!</v>
      </c>
      <c r="AF42" s="107" t="e">
        <f>T42-HLOOKUP(V42,Minimas!$C$1:$BN$10,6,FALSE)</f>
        <v>#VALUE!</v>
      </c>
      <c r="AG42" s="107" t="e">
        <f>T42-HLOOKUP(V42,Minimas!$C$1:$BN$10,7,FALSE)</f>
        <v>#VALUE!</v>
      </c>
      <c r="AH42" s="107" t="e">
        <f>T42-HLOOKUP(V42,Minimas!$C$1:$BN$10,8,FALSE)</f>
        <v>#VALUE!</v>
      </c>
      <c r="AI42" s="107" t="e">
        <f>T42-HLOOKUP(V42,Minimas!$C$1:$BN$10,9,FALSE)</f>
        <v>#VALUE!</v>
      </c>
      <c r="AJ42" s="107" t="e">
        <f>T42-HLOOKUP(V42,Minimas!$C$1:$BN$10,10,FALSE)</f>
        <v>#VALUE!</v>
      </c>
      <c r="AK42" s="108" t="str">
        <f t="shared" si="21"/>
        <v xml:space="preserve"> </v>
      </c>
      <c r="AM42" s="5" t="str">
        <f t="shared" si="22"/>
        <v xml:space="preserve"> </v>
      </c>
      <c r="AN42" s="5" t="str">
        <f t="shared" si="23"/>
        <v xml:space="preserve"> </v>
      </c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</row>
    <row r="43" spans="2:76" s="5" customFormat="1" ht="30" customHeight="1" x14ac:dyDescent="0.2">
      <c r="B43" s="71"/>
      <c r="C43" s="40"/>
      <c r="D43" s="41"/>
      <c r="E43" s="101"/>
      <c r="F43" s="42" t="s">
        <v>71</v>
      </c>
      <c r="G43" s="43" t="s">
        <v>71</v>
      </c>
      <c r="H43" s="109"/>
      <c r="I43" s="46" t="s">
        <v>71</v>
      </c>
      <c r="J43" s="41" t="s">
        <v>71</v>
      </c>
      <c r="K43" s="117"/>
      <c r="L43" s="44"/>
      <c r="M43" s="45"/>
      <c r="N43" s="45"/>
      <c r="O43" s="67" t="str">
        <f t="shared" si="16"/>
        <v/>
      </c>
      <c r="P43" s="66"/>
      <c r="Q43" s="66"/>
      <c r="R43" s="66"/>
      <c r="S43" s="67" t="str">
        <f t="shared" si="17"/>
        <v/>
      </c>
      <c r="T43" s="68" t="str">
        <f t="shared" si="18"/>
        <v/>
      </c>
      <c r="U43" s="69" t="str">
        <f t="shared" si="19"/>
        <v xml:space="preserve">   </v>
      </c>
      <c r="V43" s="103" t="str">
        <f>IF(E43=0," ",IF(E43="H",IF(OR(E43="SEN",H43&lt;1998),VLOOKUP(K43,Minimas!$A$11:$G$29,6),IF(AND(H43&gt;1997,H43&lt;2001),VLOOKUP(K43,Minimas!$A$11:$G$29,5),IF(AND(H43&gt;2000,H43&lt;2003),VLOOKUP(K43,Minimas!$A$11:$G$29,4),IF(AND(H43&gt;2002,H43&lt;2005),VLOOKUP(K43,Minimas!$A$11:$G$29,3),VLOOKUP(K43,Minimas!$A$11:$G$29,2))))),IF(OR(H43="SEN",H43&lt;1998),VLOOKUP(K43,Minimas!$G$11:$L$26,6),IF(AND(H43&gt;1997,H43&lt;2001),VLOOKUP(K43,Minimas!$G$11:$L$26,5),IF(AND(H43&gt;2000,H43&lt;2003),VLOOKUP(K43,Minimas!$G$11:$L$26,4),IF(AND(H43&gt;2002,H43&lt;2005),VLOOKUP(K43,Minimas!$G$11:$L$26,3),VLOOKUP(K43,Minimas!$G$11:$L$26,2)))))))</f>
        <v xml:space="preserve"> </v>
      </c>
      <c r="W43" s="77" t="str">
        <f t="shared" si="20"/>
        <v/>
      </c>
      <c r="X43" s="78"/>
      <c r="AB43" s="107" t="e">
        <f>T43-HLOOKUP(V43,Minimas!$C$1:$BN$10,2,FALSE)</f>
        <v>#VALUE!</v>
      </c>
      <c r="AC43" s="107" t="e">
        <f>T43-HLOOKUP(V43,Minimas!$C$1:$BN$10,3,FALSE)</f>
        <v>#VALUE!</v>
      </c>
      <c r="AD43" s="107" t="e">
        <f>T43-HLOOKUP(V43,Minimas!$C$1:$BN$10,4,FALSE)</f>
        <v>#VALUE!</v>
      </c>
      <c r="AE43" s="107" t="e">
        <f>T43-HLOOKUP(V43,Minimas!$C$1:$BN$10,5,FALSE)</f>
        <v>#VALUE!</v>
      </c>
      <c r="AF43" s="107" t="e">
        <f>T43-HLOOKUP(V43,Minimas!$C$1:$BN$10,6,FALSE)</f>
        <v>#VALUE!</v>
      </c>
      <c r="AG43" s="107" t="e">
        <f>T43-HLOOKUP(V43,Minimas!$C$1:$BN$10,7,FALSE)</f>
        <v>#VALUE!</v>
      </c>
      <c r="AH43" s="107" t="e">
        <f>T43-HLOOKUP(V43,Minimas!$C$1:$BN$10,8,FALSE)</f>
        <v>#VALUE!</v>
      </c>
      <c r="AI43" s="107" t="e">
        <f>T43-HLOOKUP(V43,Minimas!$C$1:$BN$10,9,FALSE)</f>
        <v>#VALUE!</v>
      </c>
      <c r="AJ43" s="107" t="e">
        <f>T43-HLOOKUP(V43,Minimas!$C$1:$BN$10,10,FALSE)</f>
        <v>#VALUE!</v>
      </c>
      <c r="AK43" s="108" t="str">
        <f t="shared" si="21"/>
        <v xml:space="preserve"> </v>
      </c>
      <c r="AM43" s="5" t="str">
        <f t="shared" si="22"/>
        <v xml:space="preserve"> </v>
      </c>
      <c r="AN43" s="5" t="str">
        <f t="shared" si="23"/>
        <v xml:space="preserve"> </v>
      </c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</row>
    <row r="44" spans="2:76" s="5" customFormat="1" ht="30" customHeight="1" x14ac:dyDescent="0.2">
      <c r="B44" s="70"/>
      <c r="C44" s="60"/>
      <c r="D44" s="61"/>
      <c r="E44" s="100"/>
      <c r="F44" s="62" t="s">
        <v>71</v>
      </c>
      <c r="G44" s="63" t="s">
        <v>71</v>
      </c>
      <c r="H44" s="102"/>
      <c r="I44" s="64" t="s">
        <v>71</v>
      </c>
      <c r="J44" s="61" t="s">
        <v>71</v>
      </c>
      <c r="K44" s="116"/>
      <c r="L44" s="65"/>
      <c r="M44" s="66"/>
      <c r="N44" s="66"/>
      <c r="O44" s="67" t="str">
        <f t="shared" si="16"/>
        <v/>
      </c>
      <c r="P44" s="66"/>
      <c r="Q44" s="66"/>
      <c r="R44" s="66"/>
      <c r="S44" s="67" t="str">
        <f t="shared" si="17"/>
        <v/>
      </c>
      <c r="T44" s="68" t="str">
        <f t="shared" si="18"/>
        <v/>
      </c>
      <c r="U44" s="69" t="str">
        <f t="shared" si="19"/>
        <v xml:space="preserve">   </v>
      </c>
      <c r="V44" s="103" t="str">
        <f>IF(E44=0," ",IF(E44="H",IF(OR(E44="SEN",H44&lt;1998),VLOOKUP(K44,Minimas!$A$11:$G$29,6),IF(AND(H44&gt;1997,H44&lt;2001),VLOOKUP(K44,Minimas!$A$11:$G$29,5),IF(AND(H44&gt;2000,H44&lt;2003),VLOOKUP(K44,Minimas!$A$11:$G$29,4),IF(AND(H44&gt;2002,H44&lt;2005),VLOOKUP(K44,Minimas!$A$11:$G$29,3),VLOOKUP(K44,Minimas!$A$11:$G$29,2))))),IF(OR(H44="SEN",H44&lt;1998),VLOOKUP(K44,Minimas!$G$11:$L$26,6),IF(AND(H44&gt;1997,H44&lt;2001),VLOOKUP(K44,Minimas!$G$11:$L$26,5),IF(AND(H44&gt;2000,H44&lt;2003),VLOOKUP(K44,Minimas!$G$11:$L$26,4),IF(AND(H44&gt;2002,H44&lt;2005),VLOOKUP(K44,Minimas!$G$11:$L$26,3),VLOOKUP(K44,Minimas!$G$11:$L$26,2)))))))</f>
        <v xml:space="preserve"> </v>
      </c>
      <c r="W44" s="77" t="str">
        <f t="shared" si="20"/>
        <v/>
      </c>
      <c r="X44" s="78"/>
      <c r="AB44" s="107" t="e">
        <f>T44-HLOOKUP(V44,Minimas!$C$1:$BN$10,2,FALSE)</f>
        <v>#VALUE!</v>
      </c>
      <c r="AC44" s="107" t="e">
        <f>T44-HLOOKUP(V44,Minimas!$C$1:$BN$10,3,FALSE)</f>
        <v>#VALUE!</v>
      </c>
      <c r="AD44" s="107" t="e">
        <f>T44-HLOOKUP(V44,Minimas!$C$1:$BN$10,4,FALSE)</f>
        <v>#VALUE!</v>
      </c>
      <c r="AE44" s="107" t="e">
        <f>T44-HLOOKUP(V44,Minimas!$C$1:$BN$10,5,FALSE)</f>
        <v>#VALUE!</v>
      </c>
      <c r="AF44" s="107" t="e">
        <f>T44-HLOOKUP(V44,Minimas!$C$1:$BN$10,6,FALSE)</f>
        <v>#VALUE!</v>
      </c>
      <c r="AG44" s="107" t="e">
        <f>T44-HLOOKUP(V44,Minimas!$C$1:$BN$10,7,FALSE)</f>
        <v>#VALUE!</v>
      </c>
      <c r="AH44" s="107" t="e">
        <f>T44-HLOOKUP(V44,Minimas!$C$1:$BN$10,8,FALSE)</f>
        <v>#VALUE!</v>
      </c>
      <c r="AI44" s="107" t="e">
        <f>T44-HLOOKUP(V44,Minimas!$C$1:$BN$10,9,FALSE)</f>
        <v>#VALUE!</v>
      </c>
      <c r="AJ44" s="107" t="e">
        <f>T44-HLOOKUP(V44,Minimas!$C$1:$BN$10,10,FALSE)</f>
        <v>#VALUE!</v>
      </c>
      <c r="AK44" s="108" t="str">
        <f t="shared" si="21"/>
        <v xml:space="preserve"> </v>
      </c>
      <c r="AM44" s="5" t="str">
        <f t="shared" si="22"/>
        <v xml:space="preserve"> </v>
      </c>
      <c r="AN44" s="5" t="str">
        <f t="shared" si="23"/>
        <v xml:space="preserve"> </v>
      </c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</row>
    <row r="45" spans="2:76" s="5" customFormat="1" ht="30" customHeight="1" x14ac:dyDescent="0.2">
      <c r="B45" s="71"/>
      <c r="C45" s="40"/>
      <c r="D45" s="41"/>
      <c r="E45" s="101"/>
      <c r="F45" s="42" t="s">
        <v>71</v>
      </c>
      <c r="G45" s="43" t="s">
        <v>71</v>
      </c>
      <c r="H45" s="109"/>
      <c r="I45" s="46" t="s">
        <v>71</v>
      </c>
      <c r="J45" s="41" t="s">
        <v>71</v>
      </c>
      <c r="K45" s="117"/>
      <c r="L45" s="44"/>
      <c r="M45" s="45"/>
      <c r="N45" s="45"/>
      <c r="O45" s="67" t="str">
        <f t="shared" si="16"/>
        <v/>
      </c>
      <c r="P45" s="66"/>
      <c r="Q45" s="66"/>
      <c r="R45" s="66"/>
      <c r="S45" s="67" t="str">
        <f t="shared" si="17"/>
        <v/>
      </c>
      <c r="T45" s="68" t="str">
        <f t="shared" si="18"/>
        <v/>
      </c>
      <c r="U45" s="69" t="str">
        <f t="shared" si="19"/>
        <v xml:space="preserve">   </v>
      </c>
      <c r="V45" s="103" t="str">
        <f>IF(E45=0," ",IF(E45="H",IF(OR(E45="SEN",H45&lt;1998),VLOOKUP(K45,Minimas!$A$11:$G$29,6),IF(AND(H45&gt;1997,H45&lt;2001),VLOOKUP(K45,Minimas!$A$11:$G$29,5),IF(AND(H45&gt;2000,H45&lt;2003),VLOOKUP(K45,Minimas!$A$11:$G$29,4),IF(AND(H45&gt;2002,H45&lt;2005),VLOOKUP(K45,Minimas!$A$11:$G$29,3),VLOOKUP(K45,Minimas!$A$11:$G$29,2))))),IF(OR(H45="SEN",H45&lt;1998),VLOOKUP(K45,Minimas!$G$11:$L$26,6),IF(AND(H45&gt;1997,H45&lt;2001),VLOOKUP(K45,Minimas!$G$11:$L$26,5),IF(AND(H45&gt;2000,H45&lt;2003),VLOOKUP(K45,Minimas!$G$11:$L$26,4),IF(AND(H45&gt;2002,H45&lt;2005),VLOOKUP(K45,Minimas!$G$11:$L$26,3),VLOOKUP(K45,Minimas!$G$11:$L$26,2)))))))</f>
        <v xml:space="preserve"> </v>
      </c>
      <c r="W45" s="77" t="str">
        <f t="shared" si="20"/>
        <v/>
      </c>
      <c r="X45" s="78"/>
      <c r="AB45" s="107" t="e">
        <f>T45-HLOOKUP(V45,Minimas!$C$1:$BN$10,2,FALSE)</f>
        <v>#VALUE!</v>
      </c>
      <c r="AC45" s="107" t="e">
        <f>T45-HLOOKUP(V45,Minimas!$C$1:$BN$10,3,FALSE)</f>
        <v>#VALUE!</v>
      </c>
      <c r="AD45" s="107" t="e">
        <f>T45-HLOOKUP(V45,Minimas!$C$1:$BN$10,4,FALSE)</f>
        <v>#VALUE!</v>
      </c>
      <c r="AE45" s="107" t="e">
        <f>T45-HLOOKUP(V45,Minimas!$C$1:$BN$10,5,FALSE)</f>
        <v>#VALUE!</v>
      </c>
      <c r="AF45" s="107" t="e">
        <f>T45-HLOOKUP(V45,Minimas!$C$1:$BN$10,6,FALSE)</f>
        <v>#VALUE!</v>
      </c>
      <c r="AG45" s="107" t="e">
        <f>T45-HLOOKUP(V45,Minimas!$C$1:$BN$10,7,FALSE)</f>
        <v>#VALUE!</v>
      </c>
      <c r="AH45" s="107" t="e">
        <f>T45-HLOOKUP(V45,Minimas!$C$1:$BN$10,8,FALSE)</f>
        <v>#VALUE!</v>
      </c>
      <c r="AI45" s="107" t="e">
        <f>T45-HLOOKUP(V45,Minimas!$C$1:$BN$10,9,FALSE)</f>
        <v>#VALUE!</v>
      </c>
      <c r="AJ45" s="107" t="e">
        <f>T45-HLOOKUP(V45,Minimas!$C$1:$BN$10,10,FALSE)</f>
        <v>#VALUE!</v>
      </c>
      <c r="AK45" s="108" t="str">
        <f t="shared" si="21"/>
        <v xml:space="preserve"> </v>
      </c>
      <c r="AM45" s="5" t="str">
        <f t="shared" si="22"/>
        <v xml:space="preserve"> </v>
      </c>
      <c r="AN45" s="5" t="str">
        <f t="shared" si="23"/>
        <v xml:space="preserve"> </v>
      </c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</row>
    <row r="46" spans="2:76" s="5" customFormat="1" ht="30" customHeight="1" x14ac:dyDescent="0.2">
      <c r="B46" s="71"/>
      <c r="C46" s="40"/>
      <c r="D46" s="41"/>
      <c r="E46" s="101"/>
      <c r="F46" s="42" t="s">
        <v>71</v>
      </c>
      <c r="G46" s="43" t="s">
        <v>71</v>
      </c>
      <c r="H46" s="109"/>
      <c r="I46" s="46" t="s">
        <v>71</v>
      </c>
      <c r="J46" s="41" t="s">
        <v>71</v>
      </c>
      <c r="K46" s="117"/>
      <c r="L46" s="44"/>
      <c r="M46" s="45"/>
      <c r="N46" s="45"/>
      <c r="O46" s="67" t="str">
        <f t="shared" si="16"/>
        <v/>
      </c>
      <c r="P46" s="66"/>
      <c r="Q46" s="66"/>
      <c r="R46" s="66"/>
      <c r="S46" s="67" t="str">
        <f t="shared" si="17"/>
        <v/>
      </c>
      <c r="T46" s="68" t="str">
        <f t="shared" si="18"/>
        <v/>
      </c>
      <c r="U46" s="69" t="str">
        <f t="shared" si="19"/>
        <v xml:space="preserve">   </v>
      </c>
      <c r="V46" s="103" t="str">
        <f>IF(E46=0," ",IF(E46="H",IF(OR(E46="SEN",H46&lt;1998),VLOOKUP(K46,Minimas!$A$11:$G$29,6),IF(AND(H46&gt;1997,H46&lt;2001),VLOOKUP(K46,Minimas!$A$11:$G$29,5),IF(AND(H46&gt;2000,H46&lt;2003),VLOOKUP(K46,Minimas!$A$11:$G$29,4),IF(AND(H46&gt;2002,H46&lt;2005),VLOOKUP(K46,Minimas!$A$11:$G$29,3),VLOOKUP(K46,Minimas!$A$11:$G$29,2))))),IF(OR(H46="SEN",H46&lt;1998),VLOOKUP(K46,Minimas!$G$11:$L$26,6),IF(AND(H46&gt;1997,H46&lt;2001),VLOOKUP(K46,Minimas!$G$11:$L$26,5),IF(AND(H46&gt;2000,H46&lt;2003),VLOOKUP(K46,Minimas!$G$11:$L$26,4),IF(AND(H46&gt;2002,H46&lt;2005),VLOOKUP(K46,Minimas!$G$11:$L$26,3),VLOOKUP(K46,Minimas!$G$11:$L$26,2)))))))</f>
        <v xml:space="preserve"> </v>
      </c>
      <c r="W46" s="77" t="str">
        <f t="shared" si="20"/>
        <v/>
      </c>
      <c r="X46" s="78"/>
      <c r="AB46" s="107" t="e">
        <f>T46-HLOOKUP(V46,Minimas!$C$1:$BN$10,2,FALSE)</f>
        <v>#VALUE!</v>
      </c>
      <c r="AC46" s="107" t="e">
        <f>T46-HLOOKUP(V46,Minimas!$C$1:$BN$10,3,FALSE)</f>
        <v>#VALUE!</v>
      </c>
      <c r="AD46" s="107" t="e">
        <f>T46-HLOOKUP(V46,Minimas!$C$1:$BN$10,4,FALSE)</f>
        <v>#VALUE!</v>
      </c>
      <c r="AE46" s="107" t="e">
        <f>T46-HLOOKUP(V46,Minimas!$C$1:$BN$10,5,FALSE)</f>
        <v>#VALUE!</v>
      </c>
      <c r="AF46" s="107" t="e">
        <f>T46-HLOOKUP(V46,Minimas!$C$1:$BN$10,6,FALSE)</f>
        <v>#VALUE!</v>
      </c>
      <c r="AG46" s="107" t="e">
        <f>T46-HLOOKUP(V46,Minimas!$C$1:$BN$10,7,FALSE)</f>
        <v>#VALUE!</v>
      </c>
      <c r="AH46" s="107" t="e">
        <f>T46-HLOOKUP(V46,Minimas!$C$1:$BN$10,8,FALSE)</f>
        <v>#VALUE!</v>
      </c>
      <c r="AI46" s="107" t="e">
        <f>T46-HLOOKUP(V46,Minimas!$C$1:$BN$10,9,FALSE)</f>
        <v>#VALUE!</v>
      </c>
      <c r="AJ46" s="107" t="e">
        <f>T46-HLOOKUP(V46,Minimas!$C$1:$BN$10,10,FALSE)</f>
        <v>#VALUE!</v>
      </c>
      <c r="AK46" s="108" t="str">
        <f t="shared" si="21"/>
        <v xml:space="preserve"> </v>
      </c>
      <c r="AM46" s="5" t="str">
        <f t="shared" si="22"/>
        <v xml:space="preserve"> </v>
      </c>
      <c r="AN46" s="5" t="str">
        <f t="shared" si="23"/>
        <v xml:space="preserve"> </v>
      </c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</row>
    <row r="47" spans="2:76" s="5" customFormat="1" ht="30" customHeight="1" x14ac:dyDescent="0.2">
      <c r="B47" s="71"/>
      <c r="C47" s="40"/>
      <c r="D47" s="41"/>
      <c r="E47" s="101"/>
      <c r="F47" s="42" t="s">
        <v>71</v>
      </c>
      <c r="G47" s="43" t="s">
        <v>71</v>
      </c>
      <c r="H47" s="109"/>
      <c r="I47" s="46" t="s">
        <v>71</v>
      </c>
      <c r="J47" s="41" t="s">
        <v>71</v>
      </c>
      <c r="K47" s="117"/>
      <c r="L47" s="44"/>
      <c r="M47" s="45"/>
      <c r="N47" s="45"/>
      <c r="O47" s="67" t="str">
        <f t="shared" si="16"/>
        <v/>
      </c>
      <c r="P47" s="66"/>
      <c r="Q47" s="66"/>
      <c r="R47" s="66"/>
      <c r="S47" s="67" t="str">
        <f t="shared" si="17"/>
        <v/>
      </c>
      <c r="T47" s="68" t="str">
        <f t="shared" si="18"/>
        <v/>
      </c>
      <c r="U47" s="69" t="str">
        <f t="shared" si="19"/>
        <v xml:space="preserve">   </v>
      </c>
      <c r="V47" s="103" t="str">
        <f>IF(E47=0," ",IF(E47="H",IF(OR(E47="SEN",H47&lt;1998),VLOOKUP(K47,Minimas!$A$11:$G$29,6),IF(AND(H47&gt;1997,H47&lt;2001),VLOOKUP(K47,Minimas!$A$11:$G$29,5),IF(AND(H47&gt;2000,H47&lt;2003),VLOOKUP(K47,Minimas!$A$11:$G$29,4),IF(AND(H47&gt;2002,H47&lt;2005),VLOOKUP(K47,Minimas!$A$11:$G$29,3),VLOOKUP(K47,Minimas!$A$11:$G$29,2))))),IF(OR(H47="SEN",H47&lt;1998),VLOOKUP(K47,Minimas!$G$11:$L$26,6),IF(AND(H47&gt;1997,H47&lt;2001),VLOOKUP(K47,Minimas!$G$11:$L$26,5),IF(AND(H47&gt;2000,H47&lt;2003),VLOOKUP(K47,Minimas!$G$11:$L$26,4),IF(AND(H47&gt;2002,H47&lt;2005),VLOOKUP(K47,Minimas!$G$11:$L$26,3),VLOOKUP(K47,Minimas!$G$11:$L$26,2)))))))</f>
        <v xml:space="preserve"> </v>
      </c>
      <c r="W47" s="77" t="str">
        <f t="shared" si="20"/>
        <v/>
      </c>
      <c r="X47" s="78"/>
      <c r="AB47" s="107" t="e">
        <f>T47-HLOOKUP(V47,Minimas!$C$1:$BN$10,2,FALSE)</f>
        <v>#VALUE!</v>
      </c>
      <c r="AC47" s="107" t="e">
        <f>T47-HLOOKUP(V47,Minimas!$C$1:$BN$10,3,FALSE)</f>
        <v>#VALUE!</v>
      </c>
      <c r="AD47" s="107" t="e">
        <f>T47-HLOOKUP(V47,Minimas!$C$1:$BN$10,4,FALSE)</f>
        <v>#VALUE!</v>
      </c>
      <c r="AE47" s="107" t="e">
        <f>T47-HLOOKUP(V47,Minimas!$C$1:$BN$10,5,FALSE)</f>
        <v>#VALUE!</v>
      </c>
      <c r="AF47" s="107" t="e">
        <f>T47-HLOOKUP(V47,Minimas!$C$1:$BN$10,6,FALSE)</f>
        <v>#VALUE!</v>
      </c>
      <c r="AG47" s="107" t="e">
        <f>T47-HLOOKUP(V47,Minimas!$C$1:$BN$10,7,FALSE)</f>
        <v>#VALUE!</v>
      </c>
      <c r="AH47" s="107" t="e">
        <f>T47-HLOOKUP(V47,Minimas!$C$1:$BN$10,8,FALSE)</f>
        <v>#VALUE!</v>
      </c>
      <c r="AI47" s="107" t="e">
        <f>T47-HLOOKUP(V47,Minimas!$C$1:$BN$10,9,FALSE)</f>
        <v>#VALUE!</v>
      </c>
      <c r="AJ47" s="107" t="e">
        <f>T47-HLOOKUP(V47,Minimas!$C$1:$BN$10,10,FALSE)</f>
        <v>#VALUE!</v>
      </c>
      <c r="AK47" s="108" t="str">
        <f t="shared" si="21"/>
        <v xml:space="preserve"> </v>
      </c>
      <c r="AM47" s="5" t="str">
        <f t="shared" si="22"/>
        <v xml:space="preserve"> </v>
      </c>
      <c r="AN47" s="5" t="str">
        <f t="shared" si="23"/>
        <v xml:space="preserve"> </v>
      </c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</row>
    <row r="48" spans="2:76" s="5" customFormat="1" ht="30" customHeight="1" x14ac:dyDescent="0.2">
      <c r="B48" s="71"/>
      <c r="C48" s="40"/>
      <c r="D48" s="41"/>
      <c r="E48" s="101"/>
      <c r="F48" s="42" t="s">
        <v>71</v>
      </c>
      <c r="G48" s="43" t="s">
        <v>71</v>
      </c>
      <c r="H48" s="109"/>
      <c r="I48" s="46" t="s">
        <v>71</v>
      </c>
      <c r="J48" s="41" t="s">
        <v>71</v>
      </c>
      <c r="K48" s="117"/>
      <c r="L48" s="44"/>
      <c r="M48" s="45"/>
      <c r="N48" s="45"/>
      <c r="O48" s="67" t="str">
        <f t="shared" si="16"/>
        <v/>
      </c>
      <c r="P48" s="66"/>
      <c r="Q48" s="66"/>
      <c r="R48" s="66"/>
      <c r="S48" s="67" t="str">
        <f t="shared" si="17"/>
        <v/>
      </c>
      <c r="T48" s="68" t="str">
        <f t="shared" si="18"/>
        <v/>
      </c>
      <c r="U48" s="69" t="str">
        <f t="shared" si="19"/>
        <v xml:space="preserve">   </v>
      </c>
      <c r="V48" s="103" t="str">
        <f>IF(E48=0," ",IF(E48="H",IF(OR(E48="SEN",H48&lt;1998),VLOOKUP(K48,Minimas!$A$11:$G$29,6),IF(AND(H48&gt;1997,H48&lt;2001),VLOOKUP(K48,Minimas!$A$11:$G$29,5),IF(AND(H48&gt;2000,H48&lt;2003),VLOOKUP(K48,Minimas!$A$11:$G$29,4),IF(AND(H48&gt;2002,H48&lt;2005),VLOOKUP(K48,Minimas!$A$11:$G$29,3),VLOOKUP(K48,Minimas!$A$11:$G$29,2))))),IF(OR(H48="SEN",H48&lt;1998),VLOOKUP(K48,Minimas!$G$11:$L$26,6),IF(AND(H48&gt;1997,H48&lt;2001),VLOOKUP(K48,Minimas!$G$11:$L$26,5),IF(AND(H48&gt;2000,H48&lt;2003),VLOOKUP(K48,Minimas!$G$11:$L$26,4),IF(AND(H48&gt;2002,H48&lt;2005),VLOOKUP(K48,Minimas!$G$11:$L$26,3),VLOOKUP(K48,Minimas!$G$11:$L$26,2)))))))</f>
        <v xml:space="preserve"> </v>
      </c>
      <c r="W48" s="77" t="str">
        <f t="shared" si="20"/>
        <v/>
      </c>
      <c r="X48" s="78"/>
      <c r="AB48" s="107" t="e">
        <f>T48-HLOOKUP(V48,Minimas!$C$1:$BN$10,2,FALSE)</f>
        <v>#VALUE!</v>
      </c>
      <c r="AC48" s="107" t="e">
        <f>T48-HLOOKUP(V48,Minimas!$C$1:$BN$10,3,FALSE)</f>
        <v>#VALUE!</v>
      </c>
      <c r="AD48" s="107" t="e">
        <f>T48-HLOOKUP(V48,Minimas!$C$1:$BN$10,4,FALSE)</f>
        <v>#VALUE!</v>
      </c>
      <c r="AE48" s="107" t="e">
        <f>T48-HLOOKUP(V48,Minimas!$C$1:$BN$10,5,FALSE)</f>
        <v>#VALUE!</v>
      </c>
      <c r="AF48" s="107" t="e">
        <f>T48-HLOOKUP(V48,Minimas!$C$1:$BN$10,6,FALSE)</f>
        <v>#VALUE!</v>
      </c>
      <c r="AG48" s="107" t="e">
        <f>T48-HLOOKUP(V48,Minimas!$C$1:$BN$10,7,FALSE)</f>
        <v>#VALUE!</v>
      </c>
      <c r="AH48" s="107" t="e">
        <f>T48-HLOOKUP(V48,Minimas!$C$1:$BN$10,8,FALSE)</f>
        <v>#VALUE!</v>
      </c>
      <c r="AI48" s="107" t="e">
        <f>T48-HLOOKUP(V48,Minimas!$C$1:$BN$10,9,FALSE)</f>
        <v>#VALUE!</v>
      </c>
      <c r="AJ48" s="107" t="e">
        <f>T48-HLOOKUP(V48,Minimas!$C$1:$BN$10,10,FALSE)</f>
        <v>#VALUE!</v>
      </c>
      <c r="AK48" s="108" t="str">
        <f t="shared" si="21"/>
        <v xml:space="preserve"> </v>
      </c>
      <c r="AM48" s="5" t="str">
        <f t="shared" si="22"/>
        <v xml:space="preserve"> </v>
      </c>
      <c r="AN48" s="5" t="str">
        <f t="shared" si="23"/>
        <v xml:space="preserve"> </v>
      </c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</row>
    <row r="49" spans="2:76" s="5" customFormat="1" ht="30" customHeight="1" x14ac:dyDescent="0.2">
      <c r="B49" s="71"/>
      <c r="C49" s="40"/>
      <c r="D49" s="41"/>
      <c r="E49" s="101"/>
      <c r="F49" s="42" t="s">
        <v>71</v>
      </c>
      <c r="G49" s="43" t="s">
        <v>71</v>
      </c>
      <c r="H49" s="109"/>
      <c r="I49" s="46" t="s">
        <v>71</v>
      </c>
      <c r="J49" s="41" t="s">
        <v>71</v>
      </c>
      <c r="K49" s="117"/>
      <c r="L49" s="44"/>
      <c r="M49" s="45"/>
      <c r="N49" s="45"/>
      <c r="O49" s="67" t="str">
        <f t="shared" si="16"/>
        <v/>
      </c>
      <c r="P49" s="66"/>
      <c r="Q49" s="66"/>
      <c r="R49" s="66"/>
      <c r="S49" s="67" t="str">
        <f t="shared" si="17"/>
        <v/>
      </c>
      <c r="T49" s="68" t="str">
        <f t="shared" si="18"/>
        <v/>
      </c>
      <c r="U49" s="69" t="str">
        <f t="shared" si="19"/>
        <v xml:space="preserve">   </v>
      </c>
      <c r="V49" s="103" t="str">
        <f>IF(E49=0," ",IF(E49="H",IF(OR(E49="SEN",H49&lt;1998),VLOOKUP(K49,Minimas!$A$11:$G$29,6),IF(AND(H49&gt;1997,H49&lt;2001),VLOOKUP(K49,Minimas!$A$11:$G$29,5),IF(AND(H49&gt;2000,H49&lt;2003),VLOOKUP(K49,Minimas!$A$11:$G$29,4),IF(AND(H49&gt;2002,H49&lt;2005),VLOOKUP(K49,Minimas!$A$11:$G$29,3),VLOOKUP(K49,Minimas!$A$11:$G$29,2))))),IF(OR(H49="SEN",H49&lt;1998),VLOOKUP(K49,Minimas!$G$11:$L$26,6),IF(AND(H49&gt;1997,H49&lt;2001),VLOOKUP(K49,Minimas!$G$11:$L$26,5),IF(AND(H49&gt;2000,H49&lt;2003),VLOOKUP(K49,Minimas!$G$11:$L$26,4),IF(AND(H49&gt;2002,H49&lt;2005),VLOOKUP(K49,Minimas!$G$11:$L$26,3),VLOOKUP(K49,Minimas!$G$11:$L$26,2)))))))</f>
        <v xml:space="preserve"> </v>
      </c>
      <c r="W49" s="77" t="str">
        <f t="shared" si="20"/>
        <v/>
      </c>
      <c r="X49" s="78"/>
      <c r="AB49" s="107" t="e">
        <f>T49-HLOOKUP(V49,Minimas!$C$1:$BN$10,2,FALSE)</f>
        <v>#VALUE!</v>
      </c>
      <c r="AC49" s="107" t="e">
        <f>T49-HLOOKUP(V49,Minimas!$C$1:$BN$10,3,FALSE)</f>
        <v>#VALUE!</v>
      </c>
      <c r="AD49" s="107" t="e">
        <f>T49-HLOOKUP(V49,Minimas!$C$1:$BN$10,4,FALSE)</f>
        <v>#VALUE!</v>
      </c>
      <c r="AE49" s="107" t="e">
        <f>T49-HLOOKUP(V49,Minimas!$C$1:$BN$10,5,FALSE)</f>
        <v>#VALUE!</v>
      </c>
      <c r="AF49" s="107" t="e">
        <f>T49-HLOOKUP(V49,Minimas!$C$1:$BN$10,6,FALSE)</f>
        <v>#VALUE!</v>
      </c>
      <c r="AG49" s="107" t="e">
        <f>T49-HLOOKUP(V49,Minimas!$C$1:$BN$10,7,FALSE)</f>
        <v>#VALUE!</v>
      </c>
      <c r="AH49" s="107" t="e">
        <f>T49-HLOOKUP(V49,Minimas!$C$1:$BN$10,8,FALSE)</f>
        <v>#VALUE!</v>
      </c>
      <c r="AI49" s="107" t="e">
        <f>T49-HLOOKUP(V49,Minimas!$C$1:$BN$10,9,FALSE)</f>
        <v>#VALUE!</v>
      </c>
      <c r="AJ49" s="107" t="e">
        <f>T49-HLOOKUP(V49,Minimas!$C$1:$BN$10,10,FALSE)</f>
        <v>#VALUE!</v>
      </c>
      <c r="AK49" s="108" t="str">
        <f t="shared" si="21"/>
        <v xml:space="preserve"> </v>
      </c>
      <c r="AM49" s="5" t="str">
        <f t="shared" si="22"/>
        <v xml:space="preserve"> </v>
      </c>
      <c r="AN49" s="5" t="str">
        <f t="shared" si="23"/>
        <v xml:space="preserve"> </v>
      </c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</row>
    <row r="50" spans="2:76" s="5" customFormat="1" ht="30" customHeight="1" x14ac:dyDescent="0.2">
      <c r="B50" s="71"/>
      <c r="C50" s="40"/>
      <c r="D50" s="41"/>
      <c r="E50" s="101"/>
      <c r="F50" s="42" t="s">
        <v>71</v>
      </c>
      <c r="G50" s="43" t="s">
        <v>71</v>
      </c>
      <c r="H50" s="109"/>
      <c r="I50" s="46" t="s">
        <v>71</v>
      </c>
      <c r="J50" s="41" t="s">
        <v>71</v>
      </c>
      <c r="K50" s="117"/>
      <c r="L50" s="44"/>
      <c r="M50" s="45"/>
      <c r="N50" s="45"/>
      <c r="O50" s="67" t="str">
        <f t="shared" si="16"/>
        <v/>
      </c>
      <c r="P50" s="66"/>
      <c r="Q50" s="66"/>
      <c r="R50" s="66"/>
      <c r="S50" s="67" t="str">
        <f t="shared" si="17"/>
        <v/>
      </c>
      <c r="T50" s="68" t="str">
        <f t="shared" si="18"/>
        <v/>
      </c>
      <c r="U50" s="69" t="str">
        <f t="shared" si="19"/>
        <v xml:space="preserve">   </v>
      </c>
      <c r="V50" s="103" t="str">
        <f>IF(E50=0," ",IF(E50="H",IF(OR(E50="SEN",H50&lt;1998),VLOOKUP(K50,Minimas!$A$11:$G$29,6),IF(AND(H50&gt;1997,H50&lt;2001),VLOOKUP(K50,Minimas!$A$11:$G$29,5),IF(AND(H50&gt;2000,H50&lt;2003),VLOOKUP(K50,Minimas!$A$11:$G$29,4),IF(AND(H50&gt;2002,H50&lt;2005),VLOOKUP(K50,Minimas!$A$11:$G$29,3),VLOOKUP(K50,Minimas!$A$11:$G$29,2))))),IF(OR(H50="SEN",H50&lt;1998),VLOOKUP(K50,Minimas!$G$11:$L$26,6),IF(AND(H50&gt;1997,H50&lt;2001),VLOOKUP(K50,Minimas!$G$11:$L$26,5),IF(AND(H50&gt;2000,H50&lt;2003),VLOOKUP(K50,Minimas!$G$11:$L$26,4),IF(AND(H50&gt;2002,H50&lt;2005),VLOOKUP(K50,Minimas!$G$11:$L$26,3),VLOOKUP(K50,Minimas!$G$11:$L$26,2)))))))</f>
        <v xml:space="preserve"> </v>
      </c>
      <c r="W50" s="77" t="str">
        <f t="shared" si="20"/>
        <v/>
      </c>
      <c r="X50" s="78"/>
      <c r="AB50" s="107" t="e">
        <f>T50-HLOOKUP(V50,Minimas!$C$1:$BN$10,2,FALSE)</f>
        <v>#VALUE!</v>
      </c>
      <c r="AC50" s="107" t="e">
        <f>T50-HLOOKUP(V50,Minimas!$C$1:$BN$10,3,FALSE)</f>
        <v>#VALUE!</v>
      </c>
      <c r="AD50" s="107" t="e">
        <f>T50-HLOOKUP(V50,Minimas!$C$1:$BN$10,4,FALSE)</f>
        <v>#VALUE!</v>
      </c>
      <c r="AE50" s="107" t="e">
        <f>T50-HLOOKUP(V50,Minimas!$C$1:$BN$10,5,FALSE)</f>
        <v>#VALUE!</v>
      </c>
      <c r="AF50" s="107" t="e">
        <f>T50-HLOOKUP(V50,Minimas!$C$1:$BN$10,6,FALSE)</f>
        <v>#VALUE!</v>
      </c>
      <c r="AG50" s="107" t="e">
        <f>T50-HLOOKUP(V50,Minimas!$C$1:$BN$10,7,FALSE)</f>
        <v>#VALUE!</v>
      </c>
      <c r="AH50" s="107" t="e">
        <f>T50-HLOOKUP(V50,Minimas!$C$1:$BN$10,8,FALSE)</f>
        <v>#VALUE!</v>
      </c>
      <c r="AI50" s="107" t="e">
        <f>T50-HLOOKUP(V50,Minimas!$C$1:$BN$10,9,FALSE)</f>
        <v>#VALUE!</v>
      </c>
      <c r="AJ50" s="107" t="e">
        <f>T50-HLOOKUP(V50,Minimas!$C$1:$BN$10,10,FALSE)</f>
        <v>#VALUE!</v>
      </c>
      <c r="AK50" s="108" t="str">
        <f t="shared" si="21"/>
        <v xml:space="preserve"> </v>
      </c>
      <c r="AM50" s="5" t="str">
        <f t="shared" si="22"/>
        <v xml:space="preserve"> </v>
      </c>
      <c r="AN50" s="5" t="str">
        <f t="shared" si="23"/>
        <v xml:space="preserve"> </v>
      </c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</row>
    <row r="51" spans="2:76" s="5" customFormat="1" ht="30" customHeight="1" x14ac:dyDescent="0.2">
      <c r="B51" s="71"/>
      <c r="C51" s="40"/>
      <c r="D51" s="41"/>
      <c r="E51" s="101"/>
      <c r="F51" s="42" t="s">
        <v>71</v>
      </c>
      <c r="G51" s="43" t="s">
        <v>71</v>
      </c>
      <c r="H51" s="109"/>
      <c r="I51" s="46" t="s">
        <v>71</v>
      </c>
      <c r="J51" s="41" t="s">
        <v>71</v>
      </c>
      <c r="K51" s="117"/>
      <c r="L51" s="44"/>
      <c r="M51" s="45"/>
      <c r="N51" s="45"/>
      <c r="O51" s="67" t="str">
        <f t="shared" si="16"/>
        <v/>
      </c>
      <c r="P51" s="66"/>
      <c r="Q51" s="66"/>
      <c r="R51" s="66"/>
      <c r="S51" s="67" t="str">
        <f t="shared" si="17"/>
        <v/>
      </c>
      <c r="T51" s="68" t="str">
        <f t="shared" si="18"/>
        <v/>
      </c>
      <c r="U51" s="69" t="str">
        <f t="shared" si="19"/>
        <v xml:space="preserve">   </v>
      </c>
      <c r="V51" s="103" t="str">
        <f>IF(E51=0," ",IF(E51="H",IF(OR(E51="SEN",H51&lt;1998),VLOOKUP(K51,Minimas!$A$11:$G$29,6),IF(AND(H51&gt;1997,H51&lt;2001),VLOOKUP(K51,Minimas!$A$11:$G$29,5),IF(AND(H51&gt;2000,H51&lt;2003),VLOOKUP(K51,Minimas!$A$11:$G$29,4),IF(AND(H51&gt;2002,H51&lt;2005),VLOOKUP(K51,Minimas!$A$11:$G$29,3),VLOOKUP(K51,Minimas!$A$11:$G$29,2))))),IF(OR(H51="SEN",H51&lt;1998),VLOOKUP(K51,Minimas!$G$11:$L$26,6),IF(AND(H51&gt;1997,H51&lt;2001),VLOOKUP(K51,Minimas!$G$11:$L$26,5),IF(AND(H51&gt;2000,H51&lt;2003),VLOOKUP(K51,Minimas!$G$11:$L$26,4),IF(AND(H51&gt;2002,H51&lt;2005),VLOOKUP(K51,Minimas!$G$11:$L$26,3),VLOOKUP(K51,Minimas!$G$11:$L$26,2)))))))</f>
        <v xml:space="preserve"> </v>
      </c>
      <c r="W51" s="77" t="str">
        <f t="shared" si="20"/>
        <v/>
      </c>
      <c r="X51" s="78"/>
      <c r="AB51" s="107" t="e">
        <f>T51-HLOOKUP(V51,Minimas!$C$1:$BN$10,2,FALSE)</f>
        <v>#VALUE!</v>
      </c>
      <c r="AC51" s="107" t="e">
        <f>T51-HLOOKUP(V51,Minimas!$C$1:$BN$10,3,FALSE)</f>
        <v>#VALUE!</v>
      </c>
      <c r="AD51" s="107" t="e">
        <f>T51-HLOOKUP(V51,Minimas!$C$1:$BN$10,4,FALSE)</f>
        <v>#VALUE!</v>
      </c>
      <c r="AE51" s="107" t="e">
        <f>T51-HLOOKUP(V51,Minimas!$C$1:$BN$10,5,FALSE)</f>
        <v>#VALUE!</v>
      </c>
      <c r="AF51" s="107" t="e">
        <f>T51-HLOOKUP(V51,Minimas!$C$1:$BN$10,6,FALSE)</f>
        <v>#VALUE!</v>
      </c>
      <c r="AG51" s="107" t="e">
        <f>T51-HLOOKUP(V51,Minimas!$C$1:$BN$10,7,FALSE)</f>
        <v>#VALUE!</v>
      </c>
      <c r="AH51" s="107" t="e">
        <f>T51-HLOOKUP(V51,Minimas!$C$1:$BN$10,8,FALSE)</f>
        <v>#VALUE!</v>
      </c>
      <c r="AI51" s="107" t="e">
        <f>T51-HLOOKUP(V51,Minimas!$C$1:$BN$10,9,FALSE)</f>
        <v>#VALUE!</v>
      </c>
      <c r="AJ51" s="107" t="e">
        <f>T51-HLOOKUP(V51,Minimas!$C$1:$BN$10,10,FALSE)</f>
        <v>#VALUE!</v>
      </c>
      <c r="AK51" s="108" t="str">
        <f t="shared" si="21"/>
        <v xml:space="preserve"> </v>
      </c>
      <c r="AM51" s="5" t="str">
        <f t="shared" si="22"/>
        <v xml:space="preserve"> </v>
      </c>
      <c r="AN51" s="5" t="str">
        <f t="shared" si="23"/>
        <v xml:space="preserve"> </v>
      </c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</row>
    <row r="52" spans="2:76" s="5" customFormat="1" ht="30" customHeight="1" x14ac:dyDescent="0.2">
      <c r="B52" s="71"/>
      <c r="C52" s="40"/>
      <c r="D52" s="41"/>
      <c r="E52" s="101"/>
      <c r="F52" s="42" t="s">
        <v>71</v>
      </c>
      <c r="G52" s="43" t="s">
        <v>71</v>
      </c>
      <c r="H52" s="109"/>
      <c r="I52" s="46" t="s">
        <v>71</v>
      </c>
      <c r="J52" s="41" t="s">
        <v>71</v>
      </c>
      <c r="K52" s="117"/>
      <c r="L52" s="44"/>
      <c r="M52" s="45"/>
      <c r="N52" s="45"/>
      <c r="O52" s="67" t="str">
        <f t="shared" si="16"/>
        <v/>
      </c>
      <c r="P52" s="66"/>
      <c r="Q52" s="66"/>
      <c r="R52" s="66"/>
      <c r="S52" s="67" t="str">
        <f t="shared" si="17"/>
        <v/>
      </c>
      <c r="T52" s="68" t="str">
        <f t="shared" si="18"/>
        <v/>
      </c>
      <c r="U52" s="69" t="str">
        <f t="shared" si="19"/>
        <v xml:space="preserve">   </v>
      </c>
      <c r="V52" s="103" t="str">
        <f>IF(E52=0," ",IF(E52="H",IF(OR(E52="SEN",H52&lt;1998),VLOOKUP(K52,Minimas!$A$11:$G$29,6),IF(AND(H52&gt;1997,H52&lt;2001),VLOOKUP(K52,Minimas!$A$11:$G$29,5),IF(AND(H52&gt;2000,H52&lt;2003),VLOOKUP(K52,Minimas!$A$11:$G$29,4),IF(AND(H52&gt;2002,H52&lt;2005),VLOOKUP(K52,Minimas!$A$11:$G$29,3),VLOOKUP(K52,Minimas!$A$11:$G$29,2))))),IF(OR(H52="SEN",H52&lt;1998),VLOOKUP(K52,Minimas!$G$11:$L$26,6),IF(AND(H52&gt;1997,H52&lt;2001),VLOOKUP(K52,Minimas!$G$11:$L$26,5),IF(AND(H52&gt;2000,H52&lt;2003),VLOOKUP(K52,Minimas!$G$11:$L$26,4),IF(AND(H52&gt;2002,H52&lt;2005),VLOOKUP(K52,Minimas!$G$11:$L$26,3),VLOOKUP(K52,Minimas!$G$11:$L$26,2)))))))</f>
        <v xml:space="preserve"> </v>
      </c>
      <c r="W52" s="77" t="str">
        <f t="shared" si="20"/>
        <v/>
      </c>
      <c r="X52" s="78"/>
      <c r="AB52" s="107" t="e">
        <f>T52-HLOOKUP(V52,Minimas!$C$1:$BN$10,2,FALSE)</f>
        <v>#VALUE!</v>
      </c>
      <c r="AC52" s="107" t="e">
        <f>T52-HLOOKUP(V52,Minimas!$C$1:$BN$10,3,FALSE)</f>
        <v>#VALUE!</v>
      </c>
      <c r="AD52" s="107" t="e">
        <f>T52-HLOOKUP(V52,Minimas!$C$1:$BN$10,4,FALSE)</f>
        <v>#VALUE!</v>
      </c>
      <c r="AE52" s="107" t="e">
        <f>T52-HLOOKUP(V52,Minimas!$C$1:$BN$10,5,FALSE)</f>
        <v>#VALUE!</v>
      </c>
      <c r="AF52" s="107" t="e">
        <f>T52-HLOOKUP(V52,Minimas!$C$1:$BN$10,6,FALSE)</f>
        <v>#VALUE!</v>
      </c>
      <c r="AG52" s="107" t="e">
        <f>T52-HLOOKUP(V52,Minimas!$C$1:$BN$10,7,FALSE)</f>
        <v>#VALUE!</v>
      </c>
      <c r="AH52" s="107" t="e">
        <f>T52-HLOOKUP(V52,Minimas!$C$1:$BN$10,8,FALSE)</f>
        <v>#VALUE!</v>
      </c>
      <c r="AI52" s="107" t="e">
        <f>T52-HLOOKUP(V52,Minimas!$C$1:$BN$10,9,FALSE)</f>
        <v>#VALUE!</v>
      </c>
      <c r="AJ52" s="107" t="e">
        <f>T52-HLOOKUP(V52,Minimas!$C$1:$BN$10,10,FALSE)</f>
        <v>#VALUE!</v>
      </c>
      <c r="AK52" s="108" t="str">
        <f t="shared" si="21"/>
        <v xml:space="preserve"> </v>
      </c>
      <c r="AM52" s="5" t="str">
        <f t="shared" si="22"/>
        <v xml:space="preserve"> </v>
      </c>
      <c r="AN52" s="5" t="str">
        <f t="shared" si="23"/>
        <v xml:space="preserve"> </v>
      </c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</row>
    <row r="53" spans="2:76" s="5" customFormat="1" ht="30" customHeight="1" x14ac:dyDescent="0.2">
      <c r="B53" s="71"/>
      <c r="C53" s="40"/>
      <c r="D53" s="41"/>
      <c r="E53" s="101"/>
      <c r="F53" s="42" t="s">
        <v>71</v>
      </c>
      <c r="G53" s="43" t="s">
        <v>71</v>
      </c>
      <c r="H53" s="109"/>
      <c r="I53" s="46" t="s">
        <v>71</v>
      </c>
      <c r="J53" s="41" t="s">
        <v>71</v>
      </c>
      <c r="K53" s="117"/>
      <c r="L53" s="44"/>
      <c r="M53" s="45"/>
      <c r="N53" s="45"/>
      <c r="O53" s="67" t="str">
        <f t="shared" si="16"/>
        <v/>
      </c>
      <c r="P53" s="66"/>
      <c r="Q53" s="66"/>
      <c r="R53" s="66"/>
      <c r="S53" s="67" t="str">
        <f t="shared" si="17"/>
        <v/>
      </c>
      <c r="T53" s="68" t="str">
        <f t="shared" si="18"/>
        <v/>
      </c>
      <c r="U53" s="69" t="str">
        <f t="shared" si="19"/>
        <v xml:space="preserve">   </v>
      </c>
      <c r="V53" s="103" t="str">
        <f>IF(E53=0," ",IF(E53="H",IF(OR(E53="SEN",H53&lt;1998),VLOOKUP(K53,Minimas!$A$11:$G$29,6),IF(AND(H53&gt;1997,H53&lt;2001),VLOOKUP(K53,Minimas!$A$11:$G$29,5),IF(AND(H53&gt;2000,H53&lt;2003),VLOOKUP(K53,Minimas!$A$11:$G$29,4),IF(AND(H53&gt;2002,H53&lt;2005),VLOOKUP(K53,Minimas!$A$11:$G$29,3),VLOOKUP(K53,Minimas!$A$11:$G$29,2))))),IF(OR(H53="SEN",H53&lt;1998),VLOOKUP(K53,Minimas!$G$11:$L$26,6),IF(AND(H53&gt;1997,H53&lt;2001),VLOOKUP(K53,Minimas!$G$11:$L$26,5),IF(AND(H53&gt;2000,H53&lt;2003),VLOOKUP(K53,Minimas!$G$11:$L$26,4),IF(AND(H53&gt;2002,H53&lt;2005),VLOOKUP(K53,Minimas!$G$11:$L$26,3),VLOOKUP(K53,Minimas!$G$11:$L$26,2)))))))</f>
        <v xml:space="preserve"> </v>
      </c>
      <c r="W53" s="77" t="str">
        <f t="shared" si="20"/>
        <v/>
      </c>
      <c r="X53" s="78"/>
      <c r="AB53" s="107" t="e">
        <f>T53-HLOOKUP(V53,Minimas!$C$1:$BN$10,2,FALSE)</f>
        <v>#VALUE!</v>
      </c>
      <c r="AC53" s="107" t="e">
        <f>T53-HLOOKUP(V53,Minimas!$C$1:$BN$10,3,FALSE)</f>
        <v>#VALUE!</v>
      </c>
      <c r="AD53" s="107" t="e">
        <f>T53-HLOOKUP(V53,Minimas!$C$1:$BN$10,4,FALSE)</f>
        <v>#VALUE!</v>
      </c>
      <c r="AE53" s="107" t="e">
        <f>T53-HLOOKUP(V53,Minimas!$C$1:$BN$10,5,FALSE)</f>
        <v>#VALUE!</v>
      </c>
      <c r="AF53" s="107" t="e">
        <f>T53-HLOOKUP(V53,Minimas!$C$1:$BN$10,6,FALSE)</f>
        <v>#VALUE!</v>
      </c>
      <c r="AG53" s="107" t="e">
        <f>T53-HLOOKUP(V53,Minimas!$C$1:$BN$10,7,FALSE)</f>
        <v>#VALUE!</v>
      </c>
      <c r="AH53" s="107" t="e">
        <f>T53-HLOOKUP(V53,Minimas!$C$1:$BN$10,8,FALSE)</f>
        <v>#VALUE!</v>
      </c>
      <c r="AI53" s="107" t="e">
        <f>T53-HLOOKUP(V53,Minimas!$C$1:$BN$10,9,FALSE)</f>
        <v>#VALUE!</v>
      </c>
      <c r="AJ53" s="107" t="e">
        <f>T53-HLOOKUP(V53,Minimas!$C$1:$BN$10,10,FALSE)</f>
        <v>#VALUE!</v>
      </c>
      <c r="AK53" s="108" t="str">
        <f t="shared" si="21"/>
        <v xml:space="preserve"> </v>
      </c>
      <c r="AM53" s="5" t="str">
        <f t="shared" si="22"/>
        <v xml:space="preserve"> </v>
      </c>
      <c r="AN53" s="5" t="str">
        <f t="shared" si="23"/>
        <v xml:space="preserve"> </v>
      </c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</row>
    <row r="54" spans="2:76" s="5" customFormat="1" ht="30" customHeight="1" x14ac:dyDescent="0.2">
      <c r="B54" s="71"/>
      <c r="C54" s="40"/>
      <c r="D54" s="41"/>
      <c r="E54" s="101"/>
      <c r="F54" s="42" t="s">
        <v>71</v>
      </c>
      <c r="G54" s="43" t="s">
        <v>71</v>
      </c>
      <c r="H54" s="109"/>
      <c r="I54" s="46" t="s">
        <v>71</v>
      </c>
      <c r="J54" s="41" t="s">
        <v>71</v>
      </c>
      <c r="K54" s="117"/>
      <c r="L54" s="44"/>
      <c r="M54" s="45"/>
      <c r="N54" s="45"/>
      <c r="O54" s="67" t="str">
        <f t="shared" si="16"/>
        <v/>
      </c>
      <c r="P54" s="66"/>
      <c r="Q54" s="66"/>
      <c r="R54" s="66"/>
      <c r="S54" s="67" t="str">
        <f t="shared" si="17"/>
        <v/>
      </c>
      <c r="T54" s="68" t="str">
        <f t="shared" si="18"/>
        <v/>
      </c>
      <c r="U54" s="69" t="str">
        <f t="shared" si="19"/>
        <v xml:space="preserve">   </v>
      </c>
      <c r="V54" s="103" t="str">
        <f>IF(E54=0," ",IF(E54="H",IF(OR(E54="SEN",H54&lt;1998),VLOOKUP(K54,Minimas!$A$11:$G$29,6),IF(AND(H54&gt;1997,H54&lt;2001),VLOOKUP(K54,Minimas!$A$11:$G$29,5),IF(AND(H54&gt;2000,H54&lt;2003),VLOOKUP(K54,Minimas!$A$11:$G$29,4),IF(AND(H54&gt;2002,H54&lt;2005),VLOOKUP(K54,Minimas!$A$11:$G$29,3),VLOOKUP(K54,Minimas!$A$11:$G$29,2))))),IF(OR(H54="SEN",H54&lt;1998),VLOOKUP(K54,Minimas!$G$11:$L$26,6),IF(AND(H54&gt;1997,H54&lt;2001),VLOOKUP(K54,Minimas!$G$11:$L$26,5),IF(AND(H54&gt;2000,H54&lt;2003),VLOOKUP(K54,Minimas!$G$11:$L$26,4),IF(AND(H54&gt;2002,H54&lt;2005),VLOOKUP(K54,Minimas!$G$11:$L$26,3),VLOOKUP(K54,Minimas!$G$11:$L$26,2)))))))</f>
        <v xml:space="preserve"> </v>
      </c>
      <c r="W54" s="77" t="str">
        <f t="shared" si="20"/>
        <v/>
      </c>
      <c r="X54" s="78"/>
      <c r="AB54" s="107" t="e">
        <f>T54-HLOOKUP(V54,Minimas!$C$1:$BN$10,2,FALSE)</f>
        <v>#VALUE!</v>
      </c>
      <c r="AC54" s="107" t="e">
        <f>T54-HLOOKUP(V54,Minimas!$C$1:$BN$10,3,FALSE)</f>
        <v>#VALUE!</v>
      </c>
      <c r="AD54" s="107" t="e">
        <f>T54-HLOOKUP(V54,Minimas!$C$1:$BN$10,4,FALSE)</f>
        <v>#VALUE!</v>
      </c>
      <c r="AE54" s="107" t="e">
        <f>T54-HLOOKUP(V54,Minimas!$C$1:$BN$10,5,FALSE)</f>
        <v>#VALUE!</v>
      </c>
      <c r="AF54" s="107" t="e">
        <f>T54-HLOOKUP(V54,Minimas!$C$1:$BN$10,6,FALSE)</f>
        <v>#VALUE!</v>
      </c>
      <c r="AG54" s="107" t="e">
        <f>T54-HLOOKUP(V54,Minimas!$C$1:$BN$10,7,FALSE)</f>
        <v>#VALUE!</v>
      </c>
      <c r="AH54" s="107" t="e">
        <f>T54-HLOOKUP(V54,Minimas!$C$1:$BN$10,8,FALSE)</f>
        <v>#VALUE!</v>
      </c>
      <c r="AI54" s="107" t="e">
        <f>T54-HLOOKUP(V54,Minimas!$C$1:$BN$10,9,FALSE)</f>
        <v>#VALUE!</v>
      </c>
      <c r="AJ54" s="107" t="e">
        <f>T54-HLOOKUP(V54,Minimas!$C$1:$BN$10,10,FALSE)</f>
        <v>#VALUE!</v>
      </c>
      <c r="AK54" s="108" t="str">
        <f t="shared" si="21"/>
        <v xml:space="preserve"> </v>
      </c>
      <c r="AM54" s="5" t="str">
        <f t="shared" si="22"/>
        <v xml:space="preserve"> </v>
      </c>
      <c r="AN54" s="5" t="str">
        <f t="shared" si="23"/>
        <v xml:space="preserve"> </v>
      </c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</row>
    <row r="55" spans="2:76" s="5" customFormat="1" ht="30" customHeight="1" x14ac:dyDescent="0.2">
      <c r="B55" s="71"/>
      <c r="C55" s="40"/>
      <c r="D55" s="41"/>
      <c r="E55" s="101"/>
      <c r="F55" s="42" t="s">
        <v>71</v>
      </c>
      <c r="G55" s="43" t="s">
        <v>71</v>
      </c>
      <c r="H55" s="109"/>
      <c r="I55" s="46" t="s">
        <v>71</v>
      </c>
      <c r="J55" s="41" t="s">
        <v>71</v>
      </c>
      <c r="K55" s="117"/>
      <c r="L55" s="44"/>
      <c r="M55" s="45"/>
      <c r="N55" s="45"/>
      <c r="O55" s="67" t="str">
        <f t="shared" si="16"/>
        <v/>
      </c>
      <c r="P55" s="66"/>
      <c r="Q55" s="66"/>
      <c r="R55" s="66"/>
      <c r="S55" s="67" t="str">
        <f t="shared" si="17"/>
        <v/>
      </c>
      <c r="T55" s="68" t="str">
        <f t="shared" si="18"/>
        <v/>
      </c>
      <c r="U55" s="69" t="str">
        <f t="shared" si="19"/>
        <v xml:space="preserve">   </v>
      </c>
      <c r="V55" s="103" t="str">
        <f>IF(E55=0," ",IF(E55="H",IF(OR(E55="SEN",H55&lt;1998),VLOOKUP(K55,Minimas!$A$11:$G$29,6),IF(AND(H55&gt;1997,H55&lt;2001),VLOOKUP(K55,Minimas!$A$11:$G$29,5),IF(AND(H55&gt;2000,H55&lt;2003),VLOOKUP(K55,Minimas!$A$11:$G$29,4),IF(AND(H55&gt;2002,H55&lt;2005),VLOOKUP(K55,Minimas!$A$11:$G$29,3),VLOOKUP(K55,Minimas!$A$11:$G$29,2))))),IF(OR(H55="SEN",H55&lt;1998),VLOOKUP(K55,Minimas!$G$11:$L$26,6),IF(AND(H55&gt;1997,H55&lt;2001),VLOOKUP(K55,Minimas!$G$11:$L$26,5),IF(AND(H55&gt;2000,H55&lt;2003),VLOOKUP(K55,Minimas!$G$11:$L$26,4),IF(AND(H55&gt;2002,H55&lt;2005),VLOOKUP(K55,Minimas!$G$11:$L$26,3),VLOOKUP(K55,Minimas!$G$11:$L$26,2)))))))</f>
        <v xml:space="preserve"> </v>
      </c>
      <c r="W55" s="77" t="str">
        <f t="shared" si="20"/>
        <v/>
      </c>
      <c r="X55" s="78"/>
      <c r="AB55" s="107" t="e">
        <f>T55-HLOOKUP(V55,Minimas!$C$1:$BN$10,2,FALSE)</f>
        <v>#VALUE!</v>
      </c>
      <c r="AC55" s="107" t="e">
        <f>T55-HLOOKUP(V55,Minimas!$C$1:$BN$10,3,FALSE)</f>
        <v>#VALUE!</v>
      </c>
      <c r="AD55" s="107" t="e">
        <f>T55-HLOOKUP(V55,Minimas!$C$1:$BN$10,4,FALSE)</f>
        <v>#VALUE!</v>
      </c>
      <c r="AE55" s="107" t="e">
        <f>T55-HLOOKUP(V55,Minimas!$C$1:$BN$10,5,FALSE)</f>
        <v>#VALUE!</v>
      </c>
      <c r="AF55" s="107" t="e">
        <f>T55-HLOOKUP(V55,Minimas!$C$1:$BN$10,6,FALSE)</f>
        <v>#VALUE!</v>
      </c>
      <c r="AG55" s="107" t="e">
        <f>T55-HLOOKUP(V55,Minimas!$C$1:$BN$10,7,FALSE)</f>
        <v>#VALUE!</v>
      </c>
      <c r="AH55" s="107" t="e">
        <f>T55-HLOOKUP(V55,Minimas!$C$1:$BN$10,8,FALSE)</f>
        <v>#VALUE!</v>
      </c>
      <c r="AI55" s="107" t="e">
        <f>T55-HLOOKUP(V55,Minimas!$C$1:$BN$10,9,FALSE)</f>
        <v>#VALUE!</v>
      </c>
      <c r="AJ55" s="107" t="e">
        <f>T55-HLOOKUP(V55,Minimas!$C$1:$BN$10,10,FALSE)</f>
        <v>#VALUE!</v>
      </c>
      <c r="AK55" s="108" t="str">
        <f t="shared" si="21"/>
        <v xml:space="preserve"> </v>
      </c>
      <c r="AM55" s="5" t="str">
        <f t="shared" si="22"/>
        <v xml:space="preserve"> </v>
      </c>
      <c r="AN55" s="5" t="str">
        <f t="shared" si="23"/>
        <v xml:space="preserve"> </v>
      </c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</row>
    <row r="56" spans="2:76" s="5" customFormat="1" ht="30" customHeight="1" x14ac:dyDescent="0.2">
      <c r="B56" s="71"/>
      <c r="C56" s="40"/>
      <c r="D56" s="41"/>
      <c r="E56" s="101"/>
      <c r="F56" s="42" t="s">
        <v>71</v>
      </c>
      <c r="G56" s="43" t="s">
        <v>71</v>
      </c>
      <c r="H56" s="109"/>
      <c r="I56" s="46" t="s">
        <v>71</v>
      </c>
      <c r="J56" s="41" t="s">
        <v>71</v>
      </c>
      <c r="K56" s="117"/>
      <c r="L56" s="44"/>
      <c r="M56" s="45"/>
      <c r="N56" s="45"/>
      <c r="O56" s="67" t="str">
        <f t="shared" si="16"/>
        <v/>
      </c>
      <c r="P56" s="66"/>
      <c r="Q56" s="66"/>
      <c r="R56" s="66"/>
      <c r="S56" s="67" t="str">
        <f t="shared" si="17"/>
        <v/>
      </c>
      <c r="T56" s="68" t="str">
        <f t="shared" si="18"/>
        <v/>
      </c>
      <c r="U56" s="69" t="str">
        <f t="shared" si="19"/>
        <v xml:space="preserve">   </v>
      </c>
      <c r="V56" s="103" t="str">
        <f>IF(E56=0," ",IF(E56="H",IF(OR(E56="SEN",H56&lt;1998),VLOOKUP(K56,Minimas!$A$11:$G$29,6),IF(AND(H56&gt;1997,H56&lt;2001),VLOOKUP(K56,Minimas!$A$11:$G$29,5),IF(AND(H56&gt;2000,H56&lt;2003),VLOOKUP(K56,Minimas!$A$11:$G$29,4),IF(AND(H56&gt;2002,H56&lt;2005),VLOOKUP(K56,Minimas!$A$11:$G$29,3),VLOOKUP(K56,Minimas!$A$11:$G$29,2))))),IF(OR(H56="SEN",H56&lt;1998),VLOOKUP(K56,Minimas!$G$11:$L$26,6),IF(AND(H56&gt;1997,H56&lt;2001),VLOOKUP(K56,Minimas!$G$11:$L$26,5),IF(AND(H56&gt;2000,H56&lt;2003),VLOOKUP(K56,Minimas!$G$11:$L$26,4),IF(AND(H56&gt;2002,H56&lt;2005),VLOOKUP(K56,Minimas!$G$11:$L$26,3),VLOOKUP(K56,Minimas!$G$11:$L$26,2)))))))</f>
        <v xml:space="preserve"> </v>
      </c>
      <c r="W56" s="77" t="str">
        <f t="shared" si="20"/>
        <v/>
      </c>
      <c r="X56" s="78"/>
      <c r="AB56" s="107" t="e">
        <f>T56-HLOOKUP(V56,Minimas!$C$1:$BN$10,2,FALSE)</f>
        <v>#VALUE!</v>
      </c>
      <c r="AC56" s="107" t="e">
        <f>T56-HLOOKUP(V56,Minimas!$C$1:$BN$10,3,FALSE)</f>
        <v>#VALUE!</v>
      </c>
      <c r="AD56" s="107" t="e">
        <f>T56-HLOOKUP(V56,Minimas!$C$1:$BN$10,4,FALSE)</f>
        <v>#VALUE!</v>
      </c>
      <c r="AE56" s="107" t="e">
        <f>T56-HLOOKUP(V56,Minimas!$C$1:$BN$10,5,FALSE)</f>
        <v>#VALUE!</v>
      </c>
      <c r="AF56" s="107" t="e">
        <f>T56-HLOOKUP(V56,Minimas!$C$1:$BN$10,6,FALSE)</f>
        <v>#VALUE!</v>
      </c>
      <c r="AG56" s="107" t="e">
        <f>T56-HLOOKUP(V56,Minimas!$C$1:$BN$10,7,FALSE)</f>
        <v>#VALUE!</v>
      </c>
      <c r="AH56" s="107" t="e">
        <f>T56-HLOOKUP(V56,Minimas!$C$1:$BN$10,8,FALSE)</f>
        <v>#VALUE!</v>
      </c>
      <c r="AI56" s="107" t="e">
        <f>T56-HLOOKUP(V56,Minimas!$C$1:$BN$10,9,FALSE)</f>
        <v>#VALUE!</v>
      </c>
      <c r="AJ56" s="107" t="e">
        <f>T56-HLOOKUP(V56,Minimas!$C$1:$BN$10,10,FALSE)</f>
        <v>#VALUE!</v>
      </c>
      <c r="AK56" s="108" t="str">
        <f t="shared" si="21"/>
        <v xml:space="preserve"> </v>
      </c>
      <c r="AM56" s="5" t="str">
        <f t="shared" si="22"/>
        <v xml:space="preserve"> </v>
      </c>
      <c r="AN56" s="5" t="str">
        <f t="shared" si="23"/>
        <v xml:space="preserve"> </v>
      </c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</row>
    <row r="57" spans="2:76" s="5" customFormat="1" ht="30" customHeight="1" x14ac:dyDescent="0.2">
      <c r="B57" s="71"/>
      <c r="C57" s="40"/>
      <c r="D57" s="41"/>
      <c r="E57" s="101"/>
      <c r="F57" s="42" t="s">
        <v>71</v>
      </c>
      <c r="G57" s="43" t="s">
        <v>71</v>
      </c>
      <c r="H57" s="109"/>
      <c r="I57" s="46" t="s">
        <v>71</v>
      </c>
      <c r="J57" s="41" t="s">
        <v>71</v>
      </c>
      <c r="K57" s="117"/>
      <c r="L57" s="44"/>
      <c r="M57" s="45"/>
      <c r="N57" s="45"/>
      <c r="O57" s="67" t="str">
        <f t="shared" si="16"/>
        <v/>
      </c>
      <c r="P57" s="66"/>
      <c r="Q57" s="66"/>
      <c r="R57" s="66"/>
      <c r="S57" s="67" t="str">
        <f t="shared" si="17"/>
        <v/>
      </c>
      <c r="T57" s="68" t="str">
        <f t="shared" si="18"/>
        <v/>
      </c>
      <c r="U57" s="69" t="str">
        <f t="shared" si="19"/>
        <v xml:space="preserve">   </v>
      </c>
      <c r="V57" s="103" t="str">
        <f>IF(E57=0," ",IF(E57="H",IF(OR(E57="SEN",H57&lt;1998),VLOOKUP(K57,Minimas!$A$11:$G$29,6),IF(AND(H57&gt;1997,H57&lt;2001),VLOOKUP(K57,Minimas!$A$11:$G$29,5),IF(AND(H57&gt;2000,H57&lt;2003),VLOOKUP(K57,Minimas!$A$11:$G$29,4),IF(AND(H57&gt;2002,H57&lt;2005),VLOOKUP(K57,Minimas!$A$11:$G$29,3),VLOOKUP(K57,Minimas!$A$11:$G$29,2))))),IF(OR(H57="SEN",H57&lt;1998),VLOOKUP(K57,Minimas!$G$11:$L$26,6),IF(AND(H57&gt;1997,H57&lt;2001),VLOOKUP(K57,Minimas!$G$11:$L$26,5),IF(AND(H57&gt;2000,H57&lt;2003),VLOOKUP(K57,Minimas!$G$11:$L$26,4),IF(AND(H57&gt;2002,H57&lt;2005),VLOOKUP(K57,Minimas!$G$11:$L$26,3),VLOOKUP(K57,Minimas!$G$11:$L$26,2)))))))</f>
        <v xml:space="preserve"> </v>
      </c>
      <c r="W57" s="77" t="str">
        <f t="shared" si="20"/>
        <v/>
      </c>
      <c r="X57" s="78"/>
      <c r="AB57" s="107" t="e">
        <f>T57-HLOOKUP(V57,Minimas!$C$1:$BN$10,2,FALSE)</f>
        <v>#VALUE!</v>
      </c>
      <c r="AC57" s="107" t="e">
        <f>T57-HLOOKUP(V57,Minimas!$C$1:$BN$10,3,FALSE)</f>
        <v>#VALUE!</v>
      </c>
      <c r="AD57" s="107" t="e">
        <f>T57-HLOOKUP(V57,Minimas!$C$1:$BN$10,4,FALSE)</f>
        <v>#VALUE!</v>
      </c>
      <c r="AE57" s="107" t="e">
        <f>T57-HLOOKUP(V57,Minimas!$C$1:$BN$10,5,FALSE)</f>
        <v>#VALUE!</v>
      </c>
      <c r="AF57" s="107" t="e">
        <f>T57-HLOOKUP(V57,Minimas!$C$1:$BN$10,6,FALSE)</f>
        <v>#VALUE!</v>
      </c>
      <c r="AG57" s="107" t="e">
        <f>T57-HLOOKUP(V57,Minimas!$C$1:$BN$10,7,FALSE)</f>
        <v>#VALUE!</v>
      </c>
      <c r="AH57" s="107" t="e">
        <f>T57-HLOOKUP(V57,Minimas!$C$1:$BN$10,8,FALSE)</f>
        <v>#VALUE!</v>
      </c>
      <c r="AI57" s="107" t="e">
        <f>T57-HLOOKUP(V57,Minimas!$C$1:$BN$10,9,FALSE)</f>
        <v>#VALUE!</v>
      </c>
      <c r="AJ57" s="107" t="e">
        <f>T57-HLOOKUP(V57,Minimas!$C$1:$BN$10,10,FALSE)</f>
        <v>#VALUE!</v>
      </c>
      <c r="AK57" s="108" t="str">
        <f t="shared" si="21"/>
        <v xml:space="preserve"> </v>
      </c>
      <c r="AM57" s="5" t="str">
        <f t="shared" si="22"/>
        <v xml:space="preserve"> </v>
      </c>
      <c r="AN57" s="5" t="str">
        <f t="shared" si="23"/>
        <v xml:space="preserve"> </v>
      </c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</row>
    <row r="58" spans="2:76" s="5" customFormat="1" ht="30" customHeight="1" x14ac:dyDescent="0.2">
      <c r="B58" s="71"/>
      <c r="C58" s="40"/>
      <c r="D58" s="41"/>
      <c r="E58" s="101"/>
      <c r="F58" s="42" t="s">
        <v>71</v>
      </c>
      <c r="G58" s="43" t="s">
        <v>71</v>
      </c>
      <c r="H58" s="109"/>
      <c r="I58" s="46" t="s">
        <v>71</v>
      </c>
      <c r="J58" s="41" t="s">
        <v>71</v>
      </c>
      <c r="K58" s="117"/>
      <c r="L58" s="44"/>
      <c r="M58" s="45"/>
      <c r="N58" s="45"/>
      <c r="O58" s="67" t="str">
        <f t="shared" si="16"/>
        <v/>
      </c>
      <c r="P58" s="66"/>
      <c r="Q58" s="66"/>
      <c r="R58" s="66"/>
      <c r="S58" s="67" t="str">
        <f t="shared" si="17"/>
        <v/>
      </c>
      <c r="T58" s="68" t="str">
        <f t="shared" si="18"/>
        <v/>
      </c>
      <c r="U58" s="69" t="str">
        <f t="shared" si="19"/>
        <v xml:space="preserve">   </v>
      </c>
      <c r="V58" s="103" t="str">
        <f>IF(E58=0," ",IF(E58="H",IF(OR(E58="SEN",H58&lt;1998),VLOOKUP(K58,Minimas!$A$11:$G$29,6),IF(AND(H58&gt;1997,H58&lt;2001),VLOOKUP(K58,Minimas!$A$11:$G$29,5),IF(AND(H58&gt;2000,H58&lt;2003),VLOOKUP(K58,Minimas!$A$11:$G$29,4),IF(AND(H58&gt;2002,H58&lt;2005),VLOOKUP(K58,Minimas!$A$11:$G$29,3),VLOOKUP(K58,Minimas!$A$11:$G$29,2))))),IF(OR(H58="SEN",H58&lt;1998),VLOOKUP(K58,Minimas!$G$11:$L$26,6),IF(AND(H58&gt;1997,H58&lt;2001),VLOOKUP(K58,Minimas!$G$11:$L$26,5),IF(AND(H58&gt;2000,H58&lt;2003),VLOOKUP(K58,Minimas!$G$11:$L$26,4),IF(AND(H58&gt;2002,H58&lt;2005),VLOOKUP(K58,Minimas!$G$11:$L$26,3),VLOOKUP(K58,Minimas!$G$11:$L$26,2)))))))</f>
        <v xml:space="preserve"> </v>
      </c>
      <c r="W58" s="77" t="str">
        <f t="shared" si="20"/>
        <v/>
      </c>
      <c r="X58" s="78"/>
      <c r="AB58" s="107" t="e">
        <f>T58-HLOOKUP(V58,Minimas!$C$1:$BN$10,2,FALSE)</f>
        <v>#VALUE!</v>
      </c>
      <c r="AC58" s="107" t="e">
        <f>T58-HLOOKUP(V58,Minimas!$C$1:$BN$10,3,FALSE)</f>
        <v>#VALUE!</v>
      </c>
      <c r="AD58" s="107" t="e">
        <f>T58-HLOOKUP(V58,Minimas!$C$1:$BN$10,4,FALSE)</f>
        <v>#VALUE!</v>
      </c>
      <c r="AE58" s="107" t="e">
        <f>T58-HLOOKUP(V58,Minimas!$C$1:$BN$10,5,FALSE)</f>
        <v>#VALUE!</v>
      </c>
      <c r="AF58" s="107" t="e">
        <f>T58-HLOOKUP(V58,Minimas!$C$1:$BN$10,6,FALSE)</f>
        <v>#VALUE!</v>
      </c>
      <c r="AG58" s="107" t="e">
        <f>T58-HLOOKUP(V58,Minimas!$C$1:$BN$10,7,FALSE)</f>
        <v>#VALUE!</v>
      </c>
      <c r="AH58" s="107" t="e">
        <f>T58-HLOOKUP(V58,Minimas!$C$1:$BN$10,8,FALSE)</f>
        <v>#VALUE!</v>
      </c>
      <c r="AI58" s="107" t="e">
        <f>T58-HLOOKUP(V58,Minimas!$C$1:$BN$10,9,FALSE)</f>
        <v>#VALUE!</v>
      </c>
      <c r="AJ58" s="107" t="e">
        <f>T58-HLOOKUP(V58,Minimas!$C$1:$BN$10,10,FALSE)</f>
        <v>#VALUE!</v>
      </c>
      <c r="AK58" s="108" t="str">
        <f t="shared" si="21"/>
        <v xml:space="preserve"> </v>
      </c>
      <c r="AM58" s="5" t="str">
        <f t="shared" si="22"/>
        <v xml:space="preserve"> </v>
      </c>
      <c r="AN58" s="5" t="str">
        <f t="shared" si="23"/>
        <v xml:space="preserve"> </v>
      </c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</row>
    <row r="59" spans="2:76" s="5" customFormat="1" ht="30" customHeight="1" x14ac:dyDescent="0.2">
      <c r="B59" s="71"/>
      <c r="C59" s="40"/>
      <c r="D59" s="41"/>
      <c r="E59" s="101"/>
      <c r="F59" s="42" t="s">
        <v>71</v>
      </c>
      <c r="G59" s="43" t="s">
        <v>71</v>
      </c>
      <c r="H59" s="109"/>
      <c r="I59" s="46" t="s">
        <v>71</v>
      </c>
      <c r="J59" s="41" t="s">
        <v>71</v>
      </c>
      <c r="K59" s="117"/>
      <c r="L59" s="44"/>
      <c r="M59" s="45"/>
      <c r="N59" s="45"/>
      <c r="O59" s="67" t="str">
        <f t="shared" si="16"/>
        <v/>
      </c>
      <c r="P59" s="66"/>
      <c r="Q59" s="66"/>
      <c r="R59" s="66"/>
      <c r="S59" s="67" t="str">
        <f t="shared" si="17"/>
        <v/>
      </c>
      <c r="T59" s="68" t="str">
        <f t="shared" si="18"/>
        <v/>
      </c>
      <c r="U59" s="69" t="str">
        <f t="shared" si="19"/>
        <v xml:space="preserve">   </v>
      </c>
      <c r="V59" s="103" t="str">
        <f>IF(E59=0," ",IF(E59="H",IF(OR(E59="SEN",H59&lt;1998),VLOOKUP(K59,Minimas!$A$11:$G$29,6),IF(AND(H59&gt;1997,H59&lt;2001),VLOOKUP(K59,Minimas!$A$11:$G$29,5),IF(AND(H59&gt;2000,H59&lt;2003),VLOOKUP(K59,Minimas!$A$11:$G$29,4),IF(AND(H59&gt;2002,H59&lt;2005),VLOOKUP(K59,Minimas!$A$11:$G$29,3),VLOOKUP(K59,Minimas!$A$11:$G$29,2))))),IF(OR(H59="SEN",H59&lt;1998),VLOOKUP(K59,Minimas!$G$11:$L$26,6),IF(AND(H59&gt;1997,H59&lt;2001),VLOOKUP(K59,Minimas!$G$11:$L$26,5),IF(AND(H59&gt;2000,H59&lt;2003),VLOOKUP(K59,Minimas!$G$11:$L$26,4),IF(AND(H59&gt;2002,H59&lt;2005),VLOOKUP(K59,Minimas!$G$11:$L$26,3),VLOOKUP(K59,Minimas!$G$11:$L$26,2)))))))</f>
        <v xml:space="preserve"> </v>
      </c>
      <c r="W59" s="77" t="str">
        <f t="shared" si="20"/>
        <v/>
      </c>
      <c r="X59" s="78"/>
      <c r="AB59" s="107" t="e">
        <f>T59-HLOOKUP(V59,Minimas!$C$1:$BN$10,2,FALSE)</f>
        <v>#VALUE!</v>
      </c>
      <c r="AC59" s="107" t="e">
        <f>T59-HLOOKUP(V59,Minimas!$C$1:$BN$10,3,FALSE)</f>
        <v>#VALUE!</v>
      </c>
      <c r="AD59" s="107" t="e">
        <f>T59-HLOOKUP(V59,Minimas!$C$1:$BN$10,4,FALSE)</f>
        <v>#VALUE!</v>
      </c>
      <c r="AE59" s="107" t="e">
        <f>T59-HLOOKUP(V59,Minimas!$C$1:$BN$10,5,FALSE)</f>
        <v>#VALUE!</v>
      </c>
      <c r="AF59" s="107" t="e">
        <f>T59-HLOOKUP(V59,Minimas!$C$1:$BN$10,6,FALSE)</f>
        <v>#VALUE!</v>
      </c>
      <c r="AG59" s="107" t="e">
        <f>T59-HLOOKUP(V59,Minimas!$C$1:$BN$10,7,FALSE)</f>
        <v>#VALUE!</v>
      </c>
      <c r="AH59" s="107" t="e">
        <f>T59-HLOOKUP(V59,Minimas!$C$1:$BN$10,8,FALSE)</f>
        <v>#VALUE!</v>
      </c>
      <c r="AI59" s="107" t="e">
        <f>T59-HLOOKUP(V59,Minimas!$C$1:$BN$10,9,FALSE)</f>
        <v>#VALUE!</v>
      </c>
      <c r="AJ59" s="107" t="e">
        <f>T59-HLOOKUP(V59,Minimas!$C$1:$BN$10,10,FALSE)</f>
        <v>#VALUE!</v>
      </c>
      <c r="AK59" s="108" t="str">
        <f t="shared" si="21"/>
        <v xml:space="preserve"> </v>
      </c>
      <c r="AM59" s="5" t="str">
        <f t="shared" si="22"/>
        <v xml:space="preserve"> </v>
      </c>
      <c r="AN59" s="5" t="str">
        <f t="shared" si="23"/>
        <v xml:space="preserve"> </v>
      </c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</row>
    <row r="60" spans="2:76" s="5" customFormat="1" ht="30" customHeight="1" x14ac:dyDescent="0.2">
      <c r="B60" s="70"/>
      <c r="C60" s="60"/>
      <c r="D60" s="61"/>
      <c r="E60" s="100"/>
      <c r="F60" s="62" t="s">
        <v>71</v>
      </c>
      <c r="G60" s="63" t="s">
        <v>71</v>
      </c>
      <c r="H60" s="102"/>
      <c r="I60" s="64" t="s">
        <v>71</v>
      </c>
      <c r="J60" s="61" t="s">
        <v>71</v>
      </c>
      <c r="K60" s="116"/>
      <c r="L60" s="65"/>
      <c r="M60" s="66"/>
      <c r="N60" s="66"/>
      <c r="O60" s="67" t="str">
        <f t="shared" si="16"/>
        <v/>
      </c>
      <c r="P60" s="66"/>
      <c r="Q60" s="66"/>
      <c r="R60" s="66"/>
      <c r="S60" s="67" t="str">
        <f t="shared" si="17"/>
        <v/>
      </c>
      <c r="T60" s="68" t="str">
        <f t="shared" si="18"/>
        <v/>
      </c>
      <c r="U60" s="69" t="str">
        <f t="shared" si="19"/>
        <v xml:space="preserve">   </v>
      </c>
      <c r="V60" s="103" t="str">
        <f>IF(E60=0," ",IF(E60="H",IF(OR(E60="SEN",H60&lt;1998),VLOOKUP(K60,Minimas!$A$11:$G$29,6),IF(AND(H60&gt;1997,H60&lt;2001),VLOOKUP(K60,Minimas!$A$11:$G$29,5),IF(AND(H60&gt;2000,H60&lt;2003),VLOOKUP(K60,Minimas!$A$11:$G$29,4),IF(AND(H60&gt;2002,H60&lt;2005),VLOOKUP(K60,Minimas!$A$11:$G$29,3),VLOOKUP(K60,Minimas!$A$11:$G$29,2))))),IF(OR(H60="SEN",H60&lt;1998),VLOOKUP(K60,Minimas!$G$11:$L$26,6),IF(AND(H60&gt;1997,H60&lt;2001),VLOOKUP(K60,Minimas!$G$11:$L$26,5),IF(AND(H60&gt;2000,H60&lt;2003),VLOOKUP(K60,Minimas!$G$11:$L$26,4),IF(AND(H60&gt;2002,H60&lt;2005),VLOOKUP(K60,Minimas!$G$11:$L$26,3),VLOOKUP(K60,Minimas!$G$11:$L$26,2)))))))</f>
        <v xml:space="preserve"> </v>
      </c>
      <c r="W60" s="77" t="str">
        <f t="shared" si="20"/>
        <v/>
      </c>
      <c r="X60" s="78"/>
      <c r="AB60" s="107" t="e">
        <f>T60-HLOOKUP(V60,Minimas!$C$1:$BN$10,2,FALSE)</f>
        <v>#VALUE!</v>
      </c>
      <c r="AC60" s="107" t="e">
        <f>T60-HLOOKUP(V60,Minimas!$C$1:$BN$10,3,FALSE)</f>
        <v>#VALUE!</v>
      </c>
      <c r="AD60" s="107" t="e">
        <f>T60-HLOOKUP(V60,Minimas!$C$1:$BN$10,4,FALSE)</f>
        <v>#VALUE!</v>
      </c>
      <c r="AE60" s="107" t="e">
        <f>T60-HLOOKUP(V60,Minimas!$C$1:$BN$10,5,FALSE)</f>
        <v>#VALUE!</v>
      </c>
      <c r="AF60" s="107" t="e">
        <f>T60-HLOOKUP(V60,Minimas!$C$1:$BN$10,6,FALSE)</f>
        <v>#VALUE!</v>
      </c>
      <c r="AG60" s="107" t="e">
        <f>T60-HLOOKUP(V60,Minimas!$C$1:$BN$10,7,FALSE)</f>
        <v>#VALUE!</v>
      </c>
      <c r="AH60" s="107" t="e">
        <f>T60-HLOOKUP(V60,Minimas!$C$1:$BN$10,8,FALSE)</f>
        <v>#VALUE!</v>
      </c>
      <c r="AI60" s="107" t="e">
        <f>T60-HLOOKUP(V60,Minimas!$C$1:$BN$10,9,FALSE)</f>
        <v>#VALUE!</v>
      </c>
      <c r="AJ60" s="107" t="e">
        <f>T60-HLOOKUP(V60,Minimas!$C$1:$BN$10,10,FALSE)</f>
        <v>#VALUE!</v>
      </c>
      <c r="AK60" s="108" t="str">
        <f t="shared" si="21"/>
        <v xml:space="preserve"> </v>
      </c>
      <c r="AM60" s="5" t="str">
        <f t="shared" si="22"/>
        <v xml:space="preserve"> </v>
      </c>
      <c r="AN60" s="5" t="str">
        <f t="shared" si="23"/>
        <v xml:space="preserve"> </v>
      </c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</row>
    <row r="61" spans="2:76" s="5" customFormat="1" ht="30" customHeight="1" x14ac:dyDescent="0.2">
      <c r="B61" s="71"/>
      <c r="C61" s="40"/>
      <c r="D61" s="41"/>
      <c r="E61" s="101"/>
      <c r="F61" s="42" t="s">
        <v>71</v>
      </c>
      <c r="G61" s="43" t="s">
        <v>71</v>
      </c>
      <c r="H61" s="109"/>
      <c r="I61" s="46" t="s">
        <v>71</v>
      </c>
      <c r="J61" s="41" t="s">
        <v>71</v>
      </c>
      <c r="K61" s="117"/>
      <c r="L61" s="44"/>
      <c r="M61" s="45"/>
      <c r="N61" s="45"/>
      <c r="O61" s="67" t="str">
        <f t="shared" si="16"/>
        <v/>
      </c>
      <c r="P61" s="66"/>
      <c r="Q61" s="66"/>
      <c r="R61" s="66"/>
      <c r="S61" s="67" t="str">
        <f t="shared" si="17"/>
        <v/>
      </c>
      <c r="T61" s="68" t="str">
        <f t="shared" si="18"/>
        <v/>
      </c>
      <c r="U61" s="69" t="str">
        <f t="shared" si="19"/>
        <v xml:space="preserve">   </v>
      </c>
      <c r="V61" s="103" t="str">
        <f>IF(E61=0," ",IF(E61="H",IF(OR(E61="SEN",H61&lt;1998),VLOOKUP(K61,Minimas!$A$11:$G$29,6),IF(AND(H61&gt;1997,H61&lt;2001),VLOOKUP(K61,Minimas!$A$11:$G$29,5),IF(AND(H61&gt;2000,H61&lt;2003),VLOOKUP(K61,Minimas!$A$11:$G$29,4),IF(AND(H61&gt;2002,H61&lt;2005),VLOOKUP(K61,Minimas!$A$11:$G$29,3),VLOOKUP(K61,Minimas!$A$11:$G$29,2))))),IF(OR(H61="SEN",H61&lt;1998),VLOOKUP(K61,Minimas!$G$11:$L$26,6),IF(AND(H61&gt;1997,H61&lt;2001),VLOOKUP(K61,Minimas!$G$11:$L$26,5),IF(AND(H61&gt;2000,H61&lt;2003),VLOOKUP(K61,Minimas!$G$11:$L$26,4),IF(AND(H61&gt;2002,H61&lt;2005),VLOOKUP(K61,Minimas!$G$11:$L$26,3),VLOOKUP(K61,Minimas!$G$11:$L$26,2)))))))</f>
        <v xml:space="preserve"> </v>
      </c>
      <c r="W61" s="77" t="str">
        <f t="shared" si="20"/>
        <v/>
      </c>
      <c r="X61" s="78"/>
      <c r="AB61" s="107" t="e">
        <f>T61-HLOOKUP(V61,Minimas!$C$1:$BN$10,2,FALSE)</f>
        <v>#VALUE!</v>
      </c>
      <c r="AC61" s="107" t="e">
        <f>T61-HLOOKUP(V61,Minimas!$C$1:$BN$10,3,FALSE)</f>
        <v>#VALUE!</v>
      </c>
      <c r="AD61" s="107" t="e">
        <f>T61-HLOOKUP(V61,Minimas!$C$1:$BN$10,4,FALSE)</f>
        <v>#VALUE!</v>
      </c>
      <c r="AE61" s="107" t="e">
        <f>T61-HLOOKUP(V61,Minimas!$C$1:$BN$10,5,FALSE)</f>
        <v>#VALUE!</v>
      </c>
      <c r="AF61" s="107" t="e">
        <f>T61-HLOOKUP(V61,Minimas!$C$1:$BN$10,6,FALSE)</f>
        <v>#VALUE!</v>
      </c>
      <c r="AG61" s="107" t="e">
        <f>T61-HLOOKUP(V61,Minimas!$C$1:$BN$10,7,FALSE)</f>
        <v>#VALUE!</v>
      </c>
      <c r="AH61" s="107" t="e">
        <f>T61-HLOOKUP(V61,Minimas!$C$1:$BN$10,8,FALSE)</f>
        <v>#VALUE!</v>
      </c>
      <c r="AI61" s="107" t="e">
        <f>T61-HLOOKUP(V61,Minimas!$C$1:$BN$10,9,FALSE)</f>
        <v>#VALUE!</v>
      </c>
      <c r="AJ61" s="107" t="e">
        <f>T61-HLOOKUP(V61,Minimas!$C$1:$BN$10,10,FALSE)</f>
        <v>#VALUE!</v>
      </c>
      <c r="AK61" s="108" t="str">
        <f t="shared" si="21"/>
        <v xml:space="preserve"> </v>
      </c>
      <c r="AM61" s="5" t="str">
        <f t="shared" si="22"/>
        <v xml:space="preserve"> </v>
      </c>
      <c r="AN61" s="5" t="str">
        <f t="shared" si="23"/>
        <v xml:space="preserve"> </v>
      </c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</row>
    <row r="62" spans="2:76" s="5" customFormat="1" ht="30" customHeight="1" x14ac:dyDescent="0.2">
      <c r="B62" s="71"/>
      <c r="C62" s="40"/>
      <c r="D62" s="41"/>
      <c r="E62" s="101"/>
      <c r="F62" s="42" t="s">
        <v>71</v>
      </c>
      <c r="G62" s="43" t="s">
        <v>71</v>
      </c>
      <c r="H62" s="109"/>
      <c r="I62" s="46" t="s">
        <v>71</v>
      </c>
      <c r="J62" s="41" t="s">
        <v>71</v>
      </c>
      <c r="K62" s="117"/>
      <c r="L62" s="44"/>
      <c r="M62" s="45"/>
      <c r="N62" s="45"/>
      <c r="O62" s="67" t="str">
        <f t="shared" si="16"/>
        <v/>
      </c>
      <c r="P62" s="66"/>
      <c r="Q62" s="66"/>
      <c r="R62" s="66"/>
      <c r="S62" s="67" t="str">
        <f t="shared" si="17"/>
        <v/>
      </c>
      <c r="T62" s="68" t="str">
        <f t="shared" si="18"/>
        <v/>
      </c>
      <c r="U62" s="69" t="str">
        <f t="shared" si="19"/>
        <v xml:space="preserve">   </v>
      </c>
      <c r="V62" s="103" t="str">
        <f>IF(E62=0," ",IF(E62="H",IF(OR(E62="SEN",H62&lt;1998),VLOOKUP(K62,Minimas!$A$11:$G$29,6),IF(AND(H62&gt;1997,H62&lt;2001),VLOOKUP(K62,Minimas!$A$11:$G$29,5),IF(AND(H62&gt;2000,H62&lt;2003),VLOOKUP(K62,Minimas!$A$11:$G$29,4),IF(AND(H62&gt;2002,H62&lt;2005),VLOOKUP(K62,Minimas!$A$11:$G$29,3),VLOOKUP(K62,Minimas!$A$11:$G$29,2))))),IF(OR(H62="SEN",H62&lt;1998),VLOOKUP(K62,Minimas!$G$11:$L$26,6),IF(AND(H62&gt;1997,H62&lt;2001),VLOOKUP(K62,Minimas!$G$11:$L$26,5),IF(AND(H62&gt;2000,H62&lt;2003),VLOOKUP(K62,Minimas!$G$11:$L$26,4),IF(AND(H62&gt;2002,H62&lt;2005),VLOOKUP(K62,Minimas!$G$11:$L$26,3),VLOOKUP(K62,Minimas!$G$11:$L$26,2)))))))</f>
        <v xml:space="preserve"> </v>
      </c>
      <c r="W62" s="77" t="str">
        <f t="shared" si="20"/>
        <v/>
      </c>
      <c r="X62" s="78"/>
      <c r="AB62" s="107" t="e">
        <f>T62-HLOOKUP(V62,Minimas!$C$1:$BN$10,2,FALSE)</f>
        <v>#VALUE!</v>
      </c>
      <c r="AC62" s="107" t="e">
        <f>T62-HLOOKUP(V62,Minimas!$C$1:$BN$10,3,FALSE)</f>
        <v>#VALUE!</v>
      </c>
      <c r="AD62" s="107" t="e">
        <f>T62-HLOOKUP(V62,Minimas!$C$1:$BN$10,4,FALSE)</f>
        <v>#VALUE!</v>
      </c>
      <c r="AE62" s="107" t="e">
        <f>T62-HLOOKUP(V62,Minimas!$C$1:$BN$10,5,FALSE)</f>
        <v>#VALUE!</v>
      </c>
      <c r="AF62" s="107" t="e">
        <f>T62-HLOOKUP(V62,Minimas!$C$1:$BN$10,6,FALSE)</f>
        <v>#VALUE!</v>
      </c>
      <c r="AG62" s="107" t="e">
        <f>T62-HLOOKUP(V62,Minimas!$C$1:$BN$10,7,FALSE)</f>
        <v>#VALUE!</v>
      </c>
      <c r="AH62" s="107" t="e">
        <f>T62-HLOOKUP(V62,Minimas!$C$1:$BN$10,8,FALSE)</f>
        <v>#VALUE!</v>
      </c>
      <c r="AI62" s="107" t="e">
        <f>T62-HLOOKUP(V62,Minimas!$C$1:$BN$10,9,FALSE)</f>
        <v>#VALUE!</v>
      </c>
      <c r="AJ62" s="107" t="e">
        <f>T62-HLOOKUP(V62,Minimas!$C$1:$BN$10,10,FALSE)</f>
        <v>#VALUE!</v>
      </c>
      <c r="AK62" s="108" t="str">
        <f t="shared" si="21"/>
        <v xml:space="preserve"> </v>
      </c>
      <c r="AM62" s="5" t="str">
        <f t="shared" si="22"/>
        <v xml:space="preserve"> </v>
      </c>
      <c r="AN62" s="5" t="str">
        <f t="shared" si="23"/>
        <v xml:space="preserve"> </v>
      </c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</row>
    <row r="63" spans="2:76" s="5" customFormat="1" ht="30" customHeight="1" x14ac:dyDescent="0.2">
      <c r="B63" s="71"/>
      <c r="C63" s="40"/>
      <c r="D63" s="41"/>
      <c r="E63" s="101"/>
      <c r="F63" s="42" t="s">
        <v>71</v>
      </c>
      <c r="G63" s="43" t="s">
        <v>71</v>
      </c>
      <c r="H63" s="109"/>
      <c r="I63" s="46" t="s">
        <v>71</v>
      </c>
      <c r="J63" s="41" t="s">
        <v>71</v>
      </c>
      <c r="K63" s="117"/>
      <c r="L63" s="44"/>
      <c r="M63" s="45"/>
      <c r="N63" s="45"/>
      <c r="O63" s="67" t="str">
        <f t="shared" si="16"/>
        <v/>
      </c>
      <c r="P63" s="66"/>
      <c r="Q63" s="66"/>
      <c r="R63" s="66"/>
      <c r="S63" s="67" t="str">
        <f t="shared" si="17"/>
        <v/>
      </c>
      <c r="T63" s="68" t="str">
        <f t="shared" si="18"/>
        <v/>
      </c>
      <c r="U63" s="69" t="str">
        <f t="shared" si="19"/>
        <v xml:space="preserve">   </v>
      </c>
      <c r="V63" s="103" t="str">
        <f>IF(E63=0," ",IF(E63="H",IF(OR(E63="SEN",H63&lt;1998),VLOOKUP(K63,Minimas!$A$11:$G$29,6),IF(AND(H63&gt;1997,H63&lt;2001),VLOOKUP(K63,Minimas!$A$11:$G$29,5),IF(AND(H63&gt;2000,H63&lt;2003),VLOOKUP(K63,Minimas!$A$11:$G$29,4),IF(AND(H63&gt;2002,H63&lt;2005),VLOOKUP(K63,Minimas!$A$11:$G$29,3),VLOOKUP(K63,Minimas!$A$11:$G$29,2))))),IF(OR(H63="SEN",H63&lt;1998),VLOOKUP(K63,Minimas!$G$11:$L$26,6),IF(AND(H63&gt;1997,H63&lt;2001),VLOOKUP(K63,Minimas!$G$11:$L$26,5),IF(AND(H63&gt;2000,H63&lt;2003),VLOOKUP(K63,Minimas!$G$11:$L$26,4),IF(AND(H63&gt;2002,H63&lt;2005),VLOOKUP(K63,Minimas!$G$11:$L$26,3),VLOOKUP(K63,Minimas!$G$11:$L$26,2)))))))</f>
        <v xml:space="preserve"> </v>
      </c>
      <c r="W63" s="77" t="str">
        <f t="shared" si="20"/>
        <v/>
      </c>
      <c r="X63" s="78"/>
      <c r="AB63" s="107" t="e">
        <f>T63-HLOOKUP(V63,Minimas!$C$1:$BN$10,2,FALSE)</f>
        <v>#VALUE!</v>
      </c>
      <c r="AC63" s="107" t="e">
        <f>T63-HLOOKUP(V63,Minimas!$C$1:$BN$10,3,FALSE)</f>
        <v>#VALUE!</v>
      </c>
      <c r="AD63" s="107" t="e">
        <f>T63-HLOOKUP(V63,Minimas!$C$1:$BN$10,4,FALSE)</f>
        <v>#VALUE!</v>
      </c>
      <c r="AE63" s="107" t="e">
        <f>T63-HLOOKUP(V63,Minimas!$C$1:$BN$10,5,FALSE)</f>
        <v>#VALUE!</v>
      </c>
      <c r="AF63" s="107" t="e">
        <f>T63-HLOOKUP(V63,Minimas!$C$1:$BN$10,6,FALSE)</f>
        <v>#VALUE!</v>
      </c>
      <c r="AG63" s="107" t="e">
        <f>T63-HLOOKUP(V63,Minimas!$C$1:$BN$10,7,FALSE)</f>
        <v>#VALUE!</v>
      </c>
      <c r="AH63" s="107" t="e">
        <f>T63-HLOOKUP(V63,Minimas!$C$1:$BN$10,8,FALSE)</f>
        <v>#VALUE!</v>
      </c>
      <c r="AI63" s="107" t="e">
        <f>T63-HLOOKUP(V63,Minimas!$C$1:$BN$10,9,FALSE)</f>
        <v>#VALUE!</v>
      </c>
      <c r="AJ63" s="107" t="e">
        <f>T63-HLOOKUP(V63,Minimas!$C$1:$BN$10,10,FALSE)</f>
        <v>#VALUE!</v>
      </c>
      <c r="AK63" s="108" t="str">
        <f t="shared" si="21"/>
        <v xml:space="preserve"> </v>
      </c>
      <c r="AM63" s="5" t="str">
        <f t="shared" si="22"/>
        <v xml:space="preserve"> </v>
      </c>
      <c r="AN63" s="5" t="str">
        <f t="shared" si="23"/>
        <v xml:space="preserve"> </v>
      </c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</row>
    <row r="64" spans="2:76" s="5" customFormat="1" ht="30" customHeight="1" x14ac:dyDescent="0.2">
      <c r="B64" s="71"/>
      <c r="C64" s="40"/>
      <c r="D64" s="41"/>
      <c r="E64" s="101"/>
      <c r="F64" s="42" t="s">
        <v>71</v>
      </c>
      <c r="G64" s="43" t="s">
        <v>71</v>
      </c>
      <c r="H64" s="109"/>
      <c r="I64" s="46" t="s">
        <v>71</v>
      </c>
      <c r="J64" s="41" t="s">
        <v>71</v>
      </c>
      <c r="K64" s="117"/>
      <c r="L64" s="44"/>
      <c r="M64" s="45"/>
      <c r="N64" s="45"/>
      <c r="O64" s="67" t="str">
        <f t="shared" si="16"/>
        <v/>
      </c>
      <c r="P64" s="66"/>
      <c r="Q64" s="66"/>
      <c r="R64" s="66"/>
      <c r="S64" s="67" t="str">
        <f t="shared" si="17"/>
        <v/>
      </c>
      <c r="T64" s="68" t="str">
        <f t="shared" si="18"/>
        <v/>
      </c>
      <c r="U64" s="69" t="str">
        <f t="shared" si="19"/>
        <v xml:space="preserve">   </v>
      </c>
      <c r="V64" s="103" t="str">
        <f>IF(E64=0," ",IF(E64="H",IF(OR(E64="SEN",H64&lt;1998),VLOOKUP(K64,Minimas!$A$11:$G$29,6),IF(AND(H64&gt;1997,H64&lt;2001),VLOOKUP(K64,Minimas!$A$11:$G$29,5),IF(AND(H64&gt;2000,H64&lt;2003),VLOOKUP(K64,Minimas!$A$11:$G$29,4),IF(AND(H64&gt;2002,H64&lt;2005),VLOOKUP(K64,Minimas!$A$11:$G$29,3),VLOOKUP(K64,Minimas!$A$11:$G$29,2))))),IF(OR(H64="SEN",H64&lt;1998),VLOOKUP(K64,Minimas!$G$11:$L$26,6),IF(AND(H64&gt;1997,H64&lt;2001),VLOOKUP(K64,Minimas!$G$11:$L$26,5),IF(AND(H64&gt;2000,H64&lt;2003),VLOOKUP(K64,Minimas!$G$11:$L$26,4),IF(AND(H64&gt;2002,H64&lt;2005),VLOOKUP(K64,Minimas!$G$11:$L$26,3),VLOOKUP(K64,Minimas!$G$11:$L$26,2)))))))</f>
        <v xml:space="preserve"> </v>
      </c>
      <c r="W64" s="77" t="str">
        <f t="shared" si="20"/>
        <v/>
      </c>
      <c r="X64" s="78"/>
      <c r="AB64" s="107" t="e">
        <f>T64-HLOOKUP(V64,Minimas!$C$1:$BN$10,2,FALSE)</f>
        <v>#VALUE!</v>
      </c>
      <c r="AC64" s="107" t="e">
        <f>T64-HLOOKUP(V64,Minimas!$C$1:$BN$10,3,FALSE)</f>
        <v>#VALUE!</v>
      </c>
      <c r="AD64" s="107" t="e">
        <f>T64-HLOOKUP(V64,Minimas!$C$1:$BN$10,4,FALSE)</f>
        <v>#VALUE!</v>
      </c>
      <c r="AE64" s="107" t="e">
        <f>T64-HLOOKUP(V64,Minimas!$C$1:$BN$10,5,FALSE)</f>
        <v>#VALUE!</v>
      </c>
      <c r="AF64" s="107" t="e">
        <f>T64-HLOOKUP(V64,Minimas!$C$1:$BN$10,6,FALSE)</f>
        <v>#VALUE!</v>
      </c>
      <c r="AG64" s="107" t="e">
        <f>T64-HLOOKUP(V64,Minimas!$C$1:$BN$10,7,FALSE)</f>
        <v>#VALUE!</v>
      </c>
      <c r="AH64" s="107" t="e">
        <f>T64-HLOOKUP(V64,Minimas!$C$1:$BN$10,8,FALSE)</f>
        <v>#VALUE!</v>
      </c>
      <c r="AI64" s="107" t="e">
        <f>T64-HLOOKUP(V64,Minimas!$C$1:$BN$10,9,FALSE)</f>
        <v>#VALUE!</v>
      </c>
      <c r="AJ64" s="107" t="e">
        <f>T64-HLOOKUP(V64,Minimas!$C$1:$BN$10,10,FALSE)</f>
        <v>#VALUE!</v>
      </c>
      <c r="AK64" s="108" t="str">
        <f t="shared" si="21"/>
        <v xml:space="preserve"> </v>
      </c>
      <c r="AM64" s="5" t="str">
        <f t="shared" si="22"/>
        <v xml:space="preserve"> </v>
      </c>
      <c r="AN64" s="5" t="str">
        <f t="shared" si="23"/>
        <v xml:space="preserve"> </v>
      </c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</row>
    <row r="65" spans="2:76" s="5" customFormat="1" ht="30" customHeight="1" x14ac:dyDescent="0.2">
      <c r="B65" s="71"/>
      <c r="C65" s="40"/>
      <c r="D65" s="41"/>
      <c r="E65" s="101"/>
      <c r="F65" s="42" t="s">
        <v>71</v>
      </c>
      <c r="G65" s="43" t="s">
        <v>71</v>
      </c>
      <c r="H65" s="109"/>
      <c r="I65" s="46" t="s">
        <v>71</v>
      </c>
      <c r="J65" s="41" t="s">
        <v>71</v>
      </c>
      <c r="K65" s="117"/>
      <c r="L65" s="44"/>
      <c r="M65" s="45"/>
      <c r="N65" s="45"/>
      <c r="O65" s="67" t="str">
        <f t="shared" si="16"/>
        <v/>
      </c>
      <c r="P65" s="66"/>
      <c r="Q65" s="66"/>
      <c r="R65" s="66"/>
      <c r="S65" s="67" t="str">
        <f t="shared" si="17"/>
        <v/>
      </c>
      <c r="T65" s="68" t="str">
        <f t="shared" si="18"/>
        <v/>
      </c>
      <c r="U65" s="69" t="str">
        <f t="shared" si="19"/>
        <v xml:space="preserve">   </v>
      </c>
      <c r="V65" s="103" t="str">
        <f>IF(E65=0," ",IF(E65="H",IF(OR(E65="SEN",H65&lt;1998),VLOOKUP(K65,Minimas!$A$11:$G$29,6),IF(AND(H65&gt;1997,H65&lt;2001),VLOOKUP(K65,Minimas!$A$11:$G$29,5),IF(AND(H65&gt;2000,H65&lt;2003),VLOOKUP(K65,Minimas!$A$11:$G$29,4),IF(AND(H65&gt;2002,H65&lt;2005),VLOOKUP(K65,Minimas!$A$11:$G$29,3),VLOOKUP(K65,Minimas!$A$11:$G$29,2))))),IF(OR(H65="SEN",H65&lt;1998),VLOOKUP(K65,Minimas!$G$11:$L$26,6),IF(AND(H65&gt;1997,H65&lt;2001),VLOOKUP(K65,Minimas!$G$11:$L$26,5),IF(AND(H65&gt;2000,H65&lt;2003),VLOOKUP(K65,Minimas!$G$11:$L$26,4),IF(AND(H65&gt;2002,H65&lt;2005),VLOOKUP(K65,Minimas!$G$11:$L$26,3),VLOOKUP(K65,Minimas!$G$11:$L$26,2)))))))</f>
        <v xml:space="preserve"> </v>
      </c>
      <c r="W65" s="77" t="str">
        <f t="shared" si="20"/>
        <v/>
      </c>
      <c r="X65" s="78"/>
      <c r="AB65" s="107" t="e">
        <f>T65-HLOOKUP(V65,Minimas!$C$1:$BN$10,2,FALSE)</f>
        <v>#VALUE!</v>
      </c>
      <c r="AC65" s="107" t="e">
        <f>T65-HLOOKUP(V65,Minimas!$C$1:$BN$10,3,FALSE)</f>
        <v>#VALUE!</v>
      </c>
      <c r="AD65" s="107" t="e">
        <f>T65-HLOOKUP(V65,Minimas!$C$1:$BN$10,4,FALSE)</f>
        <v>#VALUE!</v>
      </c>
      <c r="AE65" s="107" t="e">
        <f>T65-HLOOKUP(V65,Minimas!$C$1:$BN$10,5,FALSE)</f>
        <v>#VALUE!</v>
      </c>
      <c r="AF65" s="107" t="e">
        <f>T65-HLOOKUP(V65,Minimas!$C$1:$BN$10,6,FALSE)</f>
        <v>#VALUE!</v>
      </c>
      <c r="AG65" s="107" t="e">
        <f>T65-HLOOKUP(V65,Minimas!$C$1:$BN$10,7,FALSE)</f>
        <v>#VALUE!</v>
      </c>
      <c r="AH65" s="107" t="e">
        <f>T65-HLOOKUP(V65,Minimas!$C$1:$BN$10,8,FALSE)</f>
        <v>#VALUE!</v>
      </c>
      <c r="AI65" s="107" t="e">
        <f>T65-HLOOKUP(V65,Minimas!$C$1:$BN$10,9,FALSE)</f>
        <v>#VALUE!</v>
      </c>
      <c r="AJ65" s="107" t="e">
        <f>T65-HLOOKUP(V65,Minimas!$C$1:$BN$10,10,FALSE)</f>
        <v>#VALUE!</v>
      </c>
      <c r="AK65" s="108" t="str">
        <f t="shared" si="21"/>
        <v xml:space="preserve"> </v>
      </c>
      <c r="AM65" s="5" t="str">
        <f t="shared" si="22"/>
        <v xml:space="preserve"> </v>
      </c>
      <c r="AN65" s="5" t="str">
        <f t="shared" si="23"/>
        <v xml:space="preserve"> </v>
      </c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</row>
    <row r="66" spans="2:76" s="5" customFormat="1" ht="30" customHeight="1" x14ac:dyDescent="0.2">
      <c r="B66" s="71"/>
      <c r="C66" s="40"/>
      <c r="D66" s="41"/>
      <c r="E66" s="101"/>
      <c r="F66" s="42" t="s">
        <v>71</v>
      </c>
      <c r="G66" s="43" t="s">
        <v>71</v>
      </c>
      <c r="H66" s="109"/>
      <c r="I66" s="46" t="s">
        <v>71</v>
      </c>
      <c r="J66" s="41" t="s">
        <v>71</v>
      </c>
      <c r="K66" s="117"/>
      <c r="L66" s="44"/>
      <c r="M66" s="45"/>
      <c r="N66" s="45"/>
      <c r="O66" s="67" t="str">
        <f t="shared" si="16"/>
        <v/>
      </c>
      <c r="P66" s="66"/>
      <c r="Q66" s="66"/>
      <c r="R66" s="66"/>
      <c r="S66" s="67" t="str">
        <f t="shared" si="17"/>
        <v/>
      </c>
      <c r="T66" s="68" t="str">
        <f t="shared" si="18"/>
        <v/>
      </c>
      <c r="U66" s="69" t="str">
        <f t="shared" si="19"/>
        <v xml:space="preserve">   </v>
      </c>
      <c r="V66" s="103" t="str">
        <f>IF(E66=0," ",IF(E66="H",IF(OR(E66="SEN",H66&lt;1998),VLOOKUP(K66,Minimas!$A$11:$G$29,6),IF(AND(H66&gt;1997,H66&lt;2001),VLOOKUP(K66,Minimas!$A$11:$G$29,5),IF(AND(H66&gt;2000,H66&lt;2003),VLOOKUP(K66,Minimas!$A$11:$G$29,4),IF(AND(H66&gt;2002,H66&lt;2005),VLOOKUP(K66,Minimas!$A$11:$G$29,3),VLOOKUP(K66,Minimas!$A$11:$G$29,2))))),IF(OR(H66="SEN",H66&lt;1998),VLOOKUP(K66,Minimas!$G$11:$L$26,6),IF(AND(H66&gt;1997,H66&lt;2001),VLOOKUP(K66,Minimas!$G$11:$L$26,5),IF(AND(H66&gt;2000,H66&lt;2003),VLOOKUP(K66,Minimas!$G$11:$L$26,4),IF(AND(H66&gt;2002,H66&lt;2005),VLOOKUP(K66,Minimas!$G$11:$L$26,3),VLOOKUP(K66,Minimas!$G$11:$L$26,2)))))))</f>
        <v xml:space="preserve"> </v>
      </c>
      <c r="W66" s="77" t="str">
        <f t="shared" si="20"/>
        <v/>
      </c>
      <c r="X66" s="78"/>
      <c r="AB66" s="107" t="e">
        <f>T66-HLOOKUP(V66,Minimas!$C$1:$BN$10,2,FALSE)</f>
        <v>#VALUE!</v>
      </c>
      <c r="AC66" s="107" t="e">
        <f>T66-HLOOKUP(V66,Minimas!$C$1:$BN$10,3,FALSE)</f>
        <v>#VALUE!</v>
      </c>
      <c r="AD66" s="107" t="e">
        <f>T66-HLOOKUP(V66,Minimas!$C$1:$BN$10,4,FALSE)</f>
        <v>#VALUE!</v>
      </c>
      <c r="AE66" s="107" t="e">
        <f>T66-HLOOKUP(V66,Minimas!$C$1:$BN$10,5,FALSE)</f>
        <v>#VALUE!</v>
      </c>
      <c r="AF66" s="107" t="e">
        <f>T66-HLOOKUP(V66,Minimas!$C$1:$BN$10,6,FALSE)</f>
        <v>#VALUE!</v>
      </c>
      <c r="AG66" s="107" t="e">
        <f>T66-HLOOKUP(V66,Minimas!$C$1:$BN$10,7,FALSE)</f>
        <v>#VALUE!</v>
      </c>
      <c r="AH66" s="107" t="e">
        <f>T66-HLOOKUP(V66,Minimas!$C$1:$BN$10,8,FALSE)</f>
        <v>#VALUE!</v>
      </c>
      <c r="AI66" s="107" t="e">
        <f>T66-HLOOKUP(V66,Minimas!$C$1:$BN$10,9,FALSE)</f>
        <v>#VALUE!</v>
      </c>
      <c r="AJ66" s="107" t="e">
        <f>T66-HLOOKUP(V66,Minimas!$C$1:$BN$10,10,FALSE)</f>
        <v>#VALUE!</v>
      </c>
      <c r="AK66" s="108" t="str">
        <f t="shared" si="21"/>
        <v xml:space="preserve"> </v>
      </c>
      <c r="AM66" s="5" t="str">
        <f t="shared" si="22"/>
        <v xml:space="preserve"> </v>
      </c>
      <c r="AN66" s="5" t="str">
        <f t="shared" si="23"/>
        <v xml:space="preserve"> </v>
      </c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</row>
    <row r="67" spans="2:76" s="5" customFormat="1" ht="30" customHeight="1" x14ac:dyDescent="0.2">
      <c r="B67" s="71"/>
      <c r="C67" s="40"/>
      <c r="D67" s="41"/>
      <c r="E67" s="101"/>
      <c r="F67" s="42" t="s">
        <v>71</v>
      </c>
      <c r="G67" s="43" t="s">
        <v>71</v>
      </c>
      <c r="H67" s="109"/>
      <c r="I67" s="46" t="s">
        <v>71</v>
      </c>
      <c r="J67" s="41" t="s">
        <v>71</v>
      </c>
      <c r="K67" s="117"/>
      <c r="L67" s="44"/>
      <c r="M67" s="45"/>
      <c r="N67" s="45"/>
      <c r="O67" s="67" t="str">
        <f t="shared" si="16"/>
        <v/>
      </c>
      <c r="P67" s="66"/>
      <c r="Q67" s="66"/>
      <c r="R67" s="66"/>
      <c r="S67" s="67" t="str">
        <f t="shared" si="17"/>
        <v/>
      </c>
      <c r="T67" s="68" t="str">
        <f t="shared" si="18"/>
        <v/>
      </c>
      <c r="U67" s="69" t="str">
        <f t="shared" si="19"/>
        <v xml:space="preserve">   </v>
      </c>
      <c r="V67" s="103" t="str">
        <f>IF(E67=0," ",IF(E67="H",IF(OR(E67="SEN",H67&lt;1998),VLOOKUP(K67,Minimas!$A$11:$G$29,6),IF(AND(H67&gt;1997,H67&lt;2001),VLOOKUP(K67,Minimas!$A$11:$G$29,5),IF(AND(H67&gt;2000,H67&lt;2003),VLOOKUP(K67,Minimas!$A$11:$G$29,4),IF(AND(H67&gt;2002,H67&lt;2005),VLOOKUP(K67,Minimas!$A$11:$G$29,3),VLOOKUP(K67,Minimas!$A$11:$G$29,2))))),IF(OR(H67="SEN",H67&lt;1998),VLOOKUP(K67,Minimas!$G$11:$L$26,6),IF(AND(H67&gt;1997,H67&lt;2001),VLOOKUP(K67,Minimas!$G$11:$L$26,5),IF(AND(H67&gt;2000,H67&lt;2003),VLOOKUP(K67,Minimas!$G$11:$L$26,4),IF(AND(H67&gt;2002,H67&lt;2005),VLOOKUP(K67,Minimas!$G$11:$L$26,3),VLOOKUP(K67,Minimas!$G$11:$L$26,2)))))))</f>
        <v xml:space="preserve"> </v>
      </c>
      <c r="W67" s="77" t="str">
        <f t="shared" si="20"/>
        <v/>
      </c>
      <c r="X67" s="78"/>
      <c r="AB67" s="107" t="e">
        <f>T67-HLOOKUP(V67,Minimas!$C$1:$BN$10,2,FALSE)</f>
        <v>#VALUE!</v>
      </c>
      <c r="AC67" s="107" t="e">
        <f>T67-HLOOKUP(V67,Minimas!$C$1:$BN$10,3,FALSE)</f>
        <v>#VALUE!</v>
      </c>
      <c r="AD67" s="107" t="e">
        <f>T67-HLOOKUP(V67,Minimas!$C$1:$BN$10,4,FALSE)</f>
        <v>#VALUE!</v>
      </c>
      <c r="AE67" s="107" t="e">
        <f>T67-HLOOKUP(V67,Minimas!$C$1:$BN$10,5,FALSE)</f>
        <v>#VALUE!</v>
      </c>
      <c r="AF67" s="107" t="e">
        <f>T67-HLOOKUP(V67,Minimas!$C$1:$BN$10,6,FALSE)</f>
        <v>#VALUE!</v>
      </c>
      <c r="AG67" s="107" t="e">
        <f>T67-HLOOKUP(V67,Minimas!$C$1:$BN$10,7,FALSE)</f>
        <v>#VALUE!</v>
      </c>
      <c r="AH67" s="107" t="e">
        <f>T67-HLOOKUP(V67,Minimas!$C$1:$BN$10,8,FALSE)</f>
        <v>#VALUE!</v>
      </c>
      <c r="AI67" s="107" t="e">
        <f>T67-HLOOKUP(V67,Minimas!$C$1:$BN$10,9,FALSE)</f>
        <v>#VALUE!</v>
      </c>
      <c r="AJ67" s="107" t="e">
        <f>T67-HLOOKUP(V67,Minimas!$C$1:$BN$10,10,FALSE)</f>
        <v>#VALUE!</v>
      </c>
      <c r="AK67" s="108" t="str">
        <f t="shared" si="21"/>
        <v xml:space="preserve"> </v>
      </c>
      <c r="AM67" s="5" t="str">
        <f t="shared" si="22"/>
        <v xml:space="preserve"> </v>
      </c>
      <c r="AN67" s="5" t="str">
        <f t="shared" si="23"/>
        <v xml:space="preserve"> </v>
      </c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</row>
    <row r="68" spans="2:76" s="5" customFormat="1" ht="30" customHeight="1" x14ac:dyDescent="0.2">
      <c r="B68" s="71"/>
      <c r="C68" s="40"/>
      <c r="D68" s="41"/>
      <c r="E68" s="101"/>
      <c r="F68" s="42" t="s">
        <v>71</v>
      </c>
      <c r="G68" s="43" t="s">
        <v>71</v>
      </c>
      <c r="H68" s="109"/>
      <c r="I68" s="46" t="s">
        <v>71</v>
      </c>
      <c r="J68" s="41" t="s">
        <v>71</v>
      </c>
      <c r="K68" s="117"/>
      <c r="L68" s="44"/>
      <c r="M68" s="45"/>
      <c r="N68" s="45"/>
      <c r="O68" s="67" t="str">
        <f t="shared" si="16"/>
        <v/>
      </c>
      <c r="P68" s="66"/>
      <c r="Q68" s="66"/>
      <c r="R68" s="66"/>
      <c r="S68" s="67" t="str">
        <f t="shared" si="17"/>
        <v/>
      </c>
      <c r="T68" s="68" t="str">
        <f t="shared" si="18"/>
        <v/>
      </c>
      <c r="U68" s="69" t="str">
        <f t="shared" si="19"/>
        <v xml:space="preserve">   </v>
      </c>
      <c r="V68" s="103" t="str">
        <f>IF(E68=0," ",IF(E68="H",IF(OR(E68="SEN",H68&lt;1998),VLOOKUP(K68,Minimas!$A$11:$G$29,6),IF(AND(H68&gt;1997,H68&lt;2001),VLOOKUP(K68,Minimas!$A$11:$G$29,5),IF(AND(H68&gt;2000,H68&lt;2003),VLOOKUP(K68,Minimas!$A$11:$G$29,4),IF(AND(H68&gt;2002,H68&lt;2005),VLOOKUP(K68,Minimas!$A$11:$G$29,3),VLOOKUP(K68,Minimas!$A$11:$G$29,2))))),IF(OR(H68="SEN",H68&lt;1998),VLOOKUP(K68,Minimas!$G$11:$L$26,6),IF(AND(H68&gt;1997,H68&lt;2001),VLOOKUP(K68,Minimas!$G$11:$L$26,5),IF(AND(H68&gt;2000,H68&lt;2003),VLOOKUP(K68,Minimas!$G$11:$L$26,4),IF(AND(H68&gt;2002,H68&lt;2005),VLOOKUP(K68,Minimas!$G$11:$L$26,3),VLOOKUP(K68,Minimas!$G$11:$L$26,2)))))))</f>
        <v xml:space="preserve"> </v>
      </c>
      <c r="W68" s="77" t="str">
        <f t="shared" si="20"/>
        <v/>
      </c>
      <c r="X68" s="78"/>
      <c r="AB68" s="107" t="e">
        <f>T68-HLOOKUP(V68,Minimas!$C$1:$BN$10,2,FALSE)</f>
        <v>#VALUE!</v>
      </c>
      <c r="AC68" s="107" t="e">
        <f>T68-HLOOKUP(V68,Minimas!$C$1:$BN$10,3,FALSE)</f>
        <v>#VALUE!</v>
      </c>
      <c r="AD68" s="107" t="e">
        <f>T68-HLOOKUP(V68,Minimas!$C$1:$BN$10,4,FALSE)</f>
        <v>#VALUE!</v>
      </c>
      <c r="AE68" s="107" t="e">
        <f>T68-HLOOKUP(V68,Minimas!$C$1:$BN$10,5,FALSE)</f>
        <v>#VALUE!</v>
      </c>
      <c r="AF68" s="107" t="e">
        <f>T68-HLOOKUP(V68,Minimas!$C$1:$BN$10,6,FALSE)</f>
        <v>#VALUE!</v>
      </c>
      <c r="AG68" s="107" t="e">
        <f>T68-HLOOKUP(V68,Minimas!$C$1:$BN$10,7,FALSE)</f>
        <v>#VALUE!</v>
      </c>
      <c r="AH68" s="107" t="e">
        <f>T68-HLOOKUP(V68,Minimas!$C$1:$BN$10,8,FALSE)</f>
        <v>#VALUE!</v>
      </c>
      <c r="AI68" s="107" t="e">
        <f>T68-HLOOKUP(V68,Minimas!$C$1:$BN$10,9,FALSE)</f>
        <v>#VALUE!</v>
      </c>
      <c r="AJ68" s="107" t="e">
        <f>T68-HLOOKUP(V68,Minimas!$C$1:$BN$10,10,FALSE)</f>
        <v>#VALUE!</v>
      </c>
      <c r="AK68" s="108" t="str">
        <f t="shared" si="21"/>
        <v xml:space="preserve"> </v>
      </c>
      <c r="AM68" s="5" t="str">
        <f t="shared" si="22"/>
        <v xml:space="preserve"> </v>
      </c>
      <c r="AN68" s="5" t="str">
        <f t="shared" si="23"/>
        <v xml:space="preserve"> </v>
      </c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</row>
    <row r="69" spans="2:76" s="5" customFormat="1" ht="30" customHeight="1" x14ac:dyDescent="0.2">
      <c r="B69" s="71"/>
      <c r="C69" s="40"/>
      <c r="D69" s="41"/>
      <c r="E69" s="101"/>
      <c r="F69" s="42" t="s">
        <v>71</v>
      </c>
      <c r="G69" s="43" t="s">
        <v>71</v>
      </c>
      <c r="H69" s="109"/>
      <c r="I69" s="46" t="s">
        <v>71</v>
      </c>
      <c r="J69" s="41" t="s">
        <v>71</v>
      </c>
      <c r="K69" s="117"/>
      <c r="L69" s="44"/>
      <c r="M69" s="45"/>
      <c r="N69" s="45"/>
      <c r="O69" s="67" t="str">
        <f t="shared" si="16"/>
        <v/>
      </c>
      <c r="P69" s="66"/>
      <c r="Q69" s="66"/>
      <c r="R69" s="66"/>
      <c r="S69" s="67" t="str">
        <f t="shared" si="17"/>
        <v/>
      </c>
      <c r="T69" s="68" t="str">
        <f t="shared" si="18"/>
        <v/>
      </c>
      <c r="U69" s="69" t="str">
        <f t="shared" si="19"/>
        <v xml:space="preserve">   </v>
      </c>
      <c r="V69" s="103" t="str">
        <f>IF(E69=0," ",IF(E69="H",IF(OR(E69="SEN",H69&lt;1998),VLOOKUP(K69,Minimas!$A$11:$G$29,6),IF(AND(H69&gt;1997,H69&lt;2001),VLOOKUP(K69,Minimas!$A$11:$G$29,5),IF(AND(H69&gt;2000,H69&lt;2003),VLOOKUP(K69,Minimas!$A$11:$G$29,4),IF(AND(H69&gt;2002,H69&lt;2005),VLOOKUP(K69,Minimas!$A$11:$G$29,3),VLOOKUP(K69,Minimas!$A$11:$G$29,2))))),IF(OR(H69="SEN",H69&lt;1998),VLOOKUP(K69,Minimas!$G$11:$L$26,6),IF(AND(H69&gt;1997,H69&lt;2001),VLOOKUP(K69,Minimas!$G$11:$L$26,5),IF(AND(H69&gt;2000,H69&lt;2003),VLOOKUP(K69,Minimas!$G$11:$L$26,4),IF(AND(H69&gt;2002,H69&lt;2005),VLOOKUP(K69,Minimas!$G$11:$L$26,3),VLOOKUP(K69,Minimas!$G$11:$L$26,2)))))))</f>
        <v xml:space="preserve"> </v>
      </c>
      <c r="W69" s="77" t="str">
        <f t="shared" si="20"/>
        <v/>
      </c>
      <c r="X69" s="78"/>
      <c r="AB69" s="107" t="e">
        <f>T69-HLOOKUP(V69,Minimas!$C$1:$BN$10,2,FALSE)</f>
        <v>#VALUE!</v>
      </c>
      <c r="AC69" s="107" t="e">
        <f>T69-HLOOKUP(V69,Minimas!$C$1:$BN$10,3,FALSE)</f>
        <v>#VALUE!</v>
      </c>
      <c r="AD69" s="107" t="e">
        <f>T69-HLOOKUP(V69,Minimas!$C$1:$BN$10,4,FALSE)</f>
        <v>#VALUE!</v>
      </c>
      <c r="AE69" s="107" t="e">
        <f>T69-HLOOKUP(V69,Minimas!$C$1:$BN$10,5,FALSE)</f>
        <v>#VALUE!</v>
      </c>
      <c r="AF69" s="107" t="e">
        <f>T69-HLOOKUP(V69,Minimas!$C$1:$BN$10,6,FALSE)</f>
        <v>#VALUE!</v>
      </c>
      <c r="AG69" s="107" t="e">
        <f>T69-HLOOKUP(V69,Minimas!$C$1:$BN$10,7,FALSE)</f>
        <v>#VALUE!</v>
      </c>
      <c r="AH69" s="107" t="e">
        <f>T69-HLOOKUP(V69,Minimas!$C$1:$BN$10,8,FALSE)</f>
        <v>#VALUE!</v>
      </c>
      <c r="AI69" s="107" t="e">
        <f>T69-HLOOKUP(V69,Minimas!$C$1:$BN$10,9,FALSE)</f>
        <v>#VALUE!</v>
      </c>
      <c r="AJ69" s="107" t="e">
        <f>T69-HLOOKUP(V69,Minimas!$C$1:$BN$10,10,FALSE)</f>
        <v>#VALUE!</v>
      </c>
      <c r="AK69" s="108" t="str">
        <f t="shared" si="21"/>
        <v xml:space="preserve"> </v>
      </c>
      <c r="AM69" s="5" t="str">
        <f t="shared" si="22"/>
        <v xml:space="preserve"> </v>
      </c>
      <c r="AN69" s="5" t="str">
        <f t="shared" si="23"/>
        <v xml:space="preserve"> </v>
      </c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</row>
    <row r="70" spans="2:76" s="5" customFormat="1" ht="30" customHeight="1" x14ac:dyDescent="0.2">
      <c r="B70" s="71"/>
      <c r="C70" s="40"/>
      <c r="D70" s="41"/>
      <c r="E70" s="101"/>
      <c r="F70" s="42" t="s">
        <v>71</v>
      </c>
      <c r="G70" s="43" t="s">
        <v>71</v>
      </c>
      <c r="H70" s="109"/>
      <c r="I70" s="46" t="s">
        <v>71</v>
      </c>
      <c r="J70" s="41" t="s">
        <v>71</v>
      </c>
      <c r="K70" s="117"/>
      <c r="L70" s="44"/>
      <c r="M70" s="45"/>
      <c r="N70" s="45"/>
      <c r="O70" s="67" t="str">
        <f t="shared" si="16"/>
        <v/>
      </c>
      <c r="P70" s="66"/>
      <c r="Q70" s="66"/>
      <c r="R70" s="66"/>
      <c r="S70" s="67" t="str">
        <f t="shared" si="17"/>
        <v/>
      </c>
      <c r="T70" s="68" t="str">
        <f t="shared" si="18"/>
        <v/>
      </c>
      <c r="U70" s="69" t="str">
        <f t="shared" si="19"/>
        <v xml:space="preserve">   </v>
      </c>
      <c r="V70" s="103" t="str">
        <f>IF(E70=0," ",IF(E70="H",IF(OR(E70="SEN",H70&lt;1998),VLOOKUP(K70,Minimas!$A$11:$G$29,6),IF(AND(H70&gt;1997,H70&lt;2001),VLOOKUP(K70,Minimas!$A$11:$G$29,5),IF(AND(H70&gt;2000,H70&lt;2003),VLOOKUP(K70,Minimas!$A$11:$G$29,4),IF(AND(H70&gt;2002,H70&lt;2005),VLOOKUP(K70,Minimas!$A$11:$G$29,3),VLOOKUP(K70,Minimas!$A$11:$G$29,2))))),IF(OR(H70="SEN",H70&lt;1998),VLOOKUP(K70,Minimas!$G$11:$L$26,6),IF(AND(H70&gt;1997,H70&lt;2001),VLOOKUP(K70,Minimas!$G$11:$L$26,5),IF(AND(H70&gt;2000,H70&lt;2003),VLOOKUP(K70,Minimas!$G$11:$L$26,4),IF(AND(H70&gt;2002,H70&lt;2005),VLOOKUP(K70,Minimas!$G$11:$L$26,3),VLOOKUP(K70,Minimas!$G$11:$L$26,2)))))))</f>
        <v xml:space="preserve"> </v>
      </c>
      <c r="W70" s="77" t="str">
        <f t="shared" si="20"/>
        <v/>
      </c>
      <c r="X70" s="78"/>
      <c r="AB70" s="107" t="e">
        <f>T70-HLOOKUP(V70,Minimas!$C$1:$BN$10,2,FALSE)</f>
        <v>#VALUE!</v>
      </c>
      <c r="AC70" s="107" t="e">
        <f>T70-HLOOKUP(V70,Minimas!$C$1:$BN$10,3,FALSE)</f>
        <v>#VALUE!</v>
      </c>
      <c r="AD70" s="107" t="e">
        <f>T70-HLOOKUP(V70,Minimas!$C$1:$BN$10,4,FALSE)</f>
        <v>#VALUE!</v>
      </c>
      <c r="AE70" s="107" t="e">
        <f>T70-HLOOKUP(V70,Minimas!$C$1:$BN$10,5,FALSE)</f>
        <v>#VALUE!</v>
      </c>
      <c r="AF70" s="107" t="e">
        <f>T70-HLOOKUP(V70,Minimas!$C$1:$BN$10,6,FALSE)</f>
        <v>#VALUE!</v>
      </c>
      <c r="AG70" s="107" t="e">
        <f>T70-HLOOKUP(V70,Minimas!$C$1:$BN$10,7,FALSE)</f>
        <v>#VALUE!</v>
      </c>
      <c r="AH70" s="107" t="e">
        <f>T70-HLOOKUP(V70,Minimas!$C$1:$BN$10,8,FALSE)</f>
        <v>#VALUE!</v>
      </c>
      <c r="AI70" s="107" t="e">
        <f>T70-HLOOKUP(V70,Minimas!$C$1:$BN$10,9,FALSE)</f>
        <v>#VALUE!</v>
      </c>
      <c r="AJ70" s="107" t="e">
        <f>T70-HLOOKUP(V70,Minimas!$C$1:$BN$10,10,FALSE)</f>
        <v>#VALUE!</v>
      </c>
      <c r="AK70" s="108" t="str">
        <f t="shared" si="21"/>
        <v xml:space="preserve"> </v>
      </c>
      <c r="AM70" s="5" t="str">
        <f t="shared" si="22"/>
        <v xml:space="preserve"> </v>
      </c>
      <c r="AN70" s="5" t="str">
        <f t="shared" si="23"/>
        <v xml:space="preserve"> </v>
      </c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</row>
    <row r="71" spans="2:76" s="5" customFormat="1" ht="30" customHeight="1" x14ac:dyDescent="0.2">
      <c r="B71" s="71"/>
      <c r="C71" s="40"/>
      <c r="D71" s="41"/>
      <c r="E71" s="101"/>
      <c r="F71" s="42" t="s">
        <v>71</v>
      </c>
      <c r="G71" s="43" t="s">
        <v>71</v>
      </c>
      <c r="H71" s="109"/>
      <c r="I71" s="46" t="s">
        <v>71</v>
      </c>
      <c r="J71" s="41" t="s">
        <v>71</v>
      </c>
      <c r="K71" s="117"/>
      <c r="L71" s="44"/>
      <c r="M71" s="45"/>
      <c r="N71" s="45"/>
      <c r="O71" s="67" t="str">
        <f t="shared" si="16"/>
        <v/>
      </c>
      <c r="P71" s="66"/>
      <c r="Q71" s="66"/>
      <c r="R71" s="66"/>
      <c r="S71" s="67" t="str">
        <f t="shared" si="17"/>
        <v/>
      </c>
      <c r="T71" s="68" t="str">
        <f t="shared" si="18"/>
        <v/>
      </c>
      <c r="U71" s="69" t="str">
        <f t="shared" si="19"/>
        <v xml:space="preserve">   </v>
      </c>
      <c r="V71" s="103" t="str">
        <f>IF(E71=0," ",IF(E71="H",IF(OR(E71="SEN",H71&lt;1998),VLOOKUP(K71,Minimas!$A$11:$G$29,6),IF(AND(H71&gt;1997,H71&lt;2001),VLOOKUP(K71,Minimas!$A$11:$G$29,5),IF(AND(H71&gt;2000,H71&lt;2003),VLOOKUP(K71,Minimas!$A$11:$G$29,4),IF(AND(H71&gt;2002,H71&lt;2005),VLOOKUP(K71,Minimas!$A$11:$G$29,3),VLOOKUP(K71,Minimas!$A$11:$G$29,2))))),IF(OR(H71="SEN",H71&lt;1998),VLOOKUP(K71,Minimas!$G$11:$L$26,6),IF(AND(H71&gt;1997,H71&lt;2001),VLOOKUP(K71,Minimas!$G$11:$L$26,5),IF(AND(H71&gt;2000,H71&lt;2003),VLOOKUP(K71,Minimas!$G$11:$L$26,4),IF(AND(H71&gt;2002,H71&lt;2005),VLOOKUP(K71,Minimas!$G$11:$L$26,3),VLOOKUP(K71,Minimas!$G$11:$L$26,2)))))))</f>
        <v xml:space="preserve"> </v>
      </c>
      <c r="W71" s="77" t="str">
        <f t="shared" si="20"/>
        <v/>
      </c>
      <c r="X71" s="78"/>
      <c r="AB71" s="107" t="e">
        <f>T71-HLOOKUP(V71,Minimas!$C$1:$BN$10,2,FALSE)</f>
        <v>#VALUE!</v>
      </c>
      <c r="AC71" s="107" t="e">
        <f>T71-HLOOKUP(V71,Minimas!$C$1:$BN$10,3,FALSE)</f>
        <v>#VALUE!</v>
      </c>
      <c r="AD71" s="107" t="e">
        <f>T71-HLOOKUP(V71,Minimas!$C$1:$BN$10,4,FALSE)</f>
        <v>#VALUE!</v>
      </c>
      <c r="AE71" s="107" t="e">
        <f>T71-HLOOKUP(V71,Minimas!$C$1:$BN$10,5,FALSE)</f>
        <v>#VALUE!</v>
      </c>
      <c r="AF71" s="107" t="e">
        <f>T71-HLOOKUP(V71,Minimas!$C$1:$BN$10,6,FALSE)</f>
        <v>#VALUE!</v>
      </c>
      <c r="AG71" s="107" t="e">
        <f>T71-HLOOKUP(V71,Minimas!$C$1:$BN$10,7,FALSE)</f>
        <v>#VALUE!</v>
      </c>
      <c r="AH71" s="107" t="e">
        <f>T71-HLOOKUP(V71,Minimas!$C$1:$BN$10,8,FALSE)</f>
        <v>#VALUE!</v>
      </c>
      <c r="AI71" s="107" t="e">
        <f>T71-HLOOKUP(V71,Minimas!$C$1:$BN$10,9,FALSE)</f>
        <v>#VALUE!</v>
      </c>
      <c r="AJ71" s="107" t="e">
        <f>T71-HLOOKUP(V71,Minimas!$C$1:$BN$10,10,FALSE)</f>
        <v>#VALUE!</v>
      </c>
      <c r="AK71" s="108" t="str">
        <f t="shared" si="21"/>
        <v xml:space="preserve"> </v>
      </c>
      <c r="AM71" s="5" t="str">
        <f t="shared" si="22"/>
        <v xml:space="preserve"> </v>
      </c>
      <c r="AN71" s="5" t="str">
        <f t="shared" si="23"/>
        <v xml:space="preserve"> </v>
      </c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</row>
    <row r="72" spans="2:76" s="5" customFormat="1" ht="30" customHeight="1" x14ac:dyDescent="0.2">
      <c r="B72" s="71"/>
      <c r="C72" s="40"/>
      <c r="D72" s="41"/>
      <c r="E72" s="101"/>
      <c r="F72" s="42" t="s">
        <v>71</v>
      </c>
      <c r="G72" s="43" t="s">
        <v>71</v>
      </c>
      <c r="H72" s="109"/>
      <c r="I72" s="46" t="s">
        <v>71</v>
      </c>
      <c r="J72" s="41" t="s">
        <v>71</v>
      </c>
      <c r="K72" s="117"/>
      <c r="L72" s="44"/>
      <c r="M72" s="45"/>
      <c r="N72" s="45"/>
      <c r="O72" s="67" t="str">
        <f t="shared" si="16"/>
        <v/>
      </c>
      <c r="P72" s="66"/>
      <c r="Q72" s="66"/>
      <c r="R72" s="66"/>
      <c r="S72" s="67" t="str">
        <f t="shared" si="17"/>
        <v/>
      </c>
      <c r="T72" s="68" t="str">
        <f t="shared" si="18"/>
        <v/>
      </c>
      <c r="U72" s="69" t="str">
        <f t="shared" si="19"/>
        <v xml:space="preserve">   </v>
      </c>
      <c r="V72" s="103" t="str">
        <f>IF(E72=0," ",IF(E72="H",IF(OR(E72="SEN",H72&lt;1998),VLOOKUP(K72,Minimas!$A$11:$G$29,6),IF(AND(H72&gt;1997,H72&lt;2001),VLOOKUP(K72,Minimas!$A$11:$G$29,5),IF(AND(H72&gt;2000,H72&lt;2003),VLOOKUP(K72,Minimas!$A$11:$G$29,4),IF(AND(H72&gt;2002,H72&lt;2005),VLOOKUP(K72,Minimas!$A$11:$G$29,3),VLOOKUP(K72,Minimas!$A$11:$G$29,2))))),IF(OR(H72="SEN",H72&lt;1998),VLOOKUP(K72,Minimas!$G$11:$L$26,6),IF(AND(H72&gt;1997,H72&lt;2001),VLOOKUP(K72,Minimas!$G$11:$L$26,5),IF(AND(H72&gt;2000,H72&lt;2003),VLOOKUP(K72,Minimas!$G$11:$L$26,4),IF(AND(H72&gt;2002,H72&lt;2005),VLOOKUP(K72,Minimas!$G$11:$L$26,3),VLOOKUP(K72,Minimas!$G$11:$L$26,2)))))))</f>
        <v xml:space="preserve"> </v>
      </c>
      <c r="W72" s="77" t="str">
        <f t="shared" si="20"/>
        <v/>
      </c>
      <c r="X72" s="78"/>
      <c r="AB72" s="107" t="e">
        <f>T72-HLOOKUP(V72,Minimas!$C$1:$BN$10,2,FALSE)</f>
        <v>#VALUE!</v>
      </c>
      <c r="AC72" s="107" t="e">
        <f>T72-HLOOKUP(V72,Minimas!$C$1:$BN$10,3,FALSE)</f>
        <v>#VALUE!</v>
      </c>
      <c r="AD72" s="107" t="e">
        <f>T72-HLOOKUP(V72,Minimas!$C$1:$BN$10,4,FALSE)</f>
        <v>#VALUE!</v>
      </c>
      <c r="AE72" s="107" t="e">
        <f>T72-HLOOKUP(V72,Minimas!$C$1:$BN$10,5,FALSE)</f>
        <v>#VALUE!</v>
      </c>
      <c r="AF72" s="107" t="e">
        <f>T72-HLOOKUP(V72,Minimas!$C$1:$BN$10,6,FALSE)</f>
        <v>#VALUE!</v>
      </c>
      <c r="AG72" s="107" t="e">
        <f>T72-HLOOKUP(V72,Minimas!$C$1:$BN$10,7,FALSE)</f>
        <v>#VALUE!</v>
      </c>
      <c r="AH72" s="107" t="e">
        <f>T72-HLOOKUP(V72,Minimas!$C$1:$BN$10,8,FALSE)</f>
        <v>#VALUE!</v>
      </c>
      <c r="AI72" s="107" t="e">
        <f>T72-HLOOKUP(V72,Minimas!$C$1:$BN$10,9,FALSE)</f>
        <v>#VALUE!</v>
      </c>
      <c r="AJ72" s="107" t="e">
        <f>T72-HLOOKUP(V72,Minimas!$C$1:$BN$10,10,FALSE)</f>
        <v>#VALUE!</v>
      </c>
      <c r="AK72" s="108" t="str">
        <f t="shared" si="21"/>
        <v xml:space="preserve"> </v>
      </c>
      <c r="AM72" s="5" t="str">
        <f t="shared" si="22"/>
        <v xml:space="preserve"> </v>
      </c>
      <c r="AN72" s="5" t="str">
        <f t="shared" si="23"/>
        <v xml:space="preserve"> </v>
      </c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</row>
    <row r="73" spans="2:76" s="5" customFormat="1" ht="30" customHeight="1" x14ac:dyDescent="0.2">
      <c r="B73" s="71"/>
      <c r="C73" s="40"/>
      <c r="D73" s="41"/>
      <c r="E73" s="101"/>
      <c r="F73" s="42" t="s">
        <v>71</v>
      </c>
      <c r="G73" s="43" t="s">
        <v>71</v>
      </c>
      <c r="H73" s="109"/>
      <c r="I73" s="46" t="s">
        <v>71</v>
      </c>
      <c r="J73" s="41" t="s">
        <v>71</v>
      </c>
      <c r="K73" s="117"/>
      <c r="L73" s="44"/>
      <c r="M73" s="45"/>
      <c r="N73" s="45"/>
      <c r="O73" s="67" t="str">
        <f t="shared" si="16"/>
        <v/>
      </c>
      <c r="P73" s="66"/>
      <c r="Q73" s="66"/>
      <c r="R73" s="66"/>
      <c r="S73" s="67" t="str">
        <f t="shared" si="17"/>
        <v/>
      </c>
      <c r="T73" s="68" t="str">
        <f t="shared" si="18"/>
        <v/>
      </c>
      <c r="U73" s="69" t="str">
        <f t="shared" si="19"/>
        <v xml:space="preserve">   </v>
      </c>
      <c r="V73" s="103" t="str">
        <f>IF(E73=0," ",IF(E73="H",IF(OR(E73="SEN",H73&lt;1998),VLOOKUP(K73,Minimas!$A$11:$G$29,6),IF(AND(H73&gt;1997,H73&lt;2001),VLOOKUP(K73,Minimas!$A$11:$G$29,5),IF(AND(H73&gt;2000,H73&lt;2003),VLOOKUP(K73,Minimas!$A$11:$G$29,4),IF(AND(H73&gt;2002,H73&lt;2005),VLOOKUP(K73,Minimas!$A$11:$G$29,3),VLOOKUP(K73,Minimas!$A$11:$G$29,2))))),IF(OR(H73="SEN",H73&lt;1998),VLOOKUP(K73,Minimas!$G$11:$L$26,6),IF(AND(H73&gt;1997,H73&lt;2001),VLOOKUP(K73,Minimas!$G$11:$L$26,5),IF(AND(H73&gt;2000,H73&lt;2003),VLOOKUP(K73,Minimas!$G$11:$L$26,4),IF(AND(H73&gt;2002,H73&lt;2005),VLOOKUP(K73,Minimas!$G$11:$L$26,3),VLOOKUP(K73,Minimas!$G$11:$L$26,2)))))))</f>
        <v xml:space="preserve"> </v>
      </c>
      <c r="W73" s="77" t="str">
        <f t="shared" si="20"/>
        <v/>
      </c>
      <c r="X73" s="78"/>
      <c r="AB73" s="107" t="e">
        <f>T73-HLOOKUP(V73,Minimas!$C$1:$BN$10,2,FALSE)</f>
        <v>#VALUE!</v>
      </c>
      <c r="AC73" s="107" t="e">
        <f>T73-HLOOKUP(V73,Minimas!$C$1:$BN$10,3,FALSE)</f>
        <v>#VALUE!</v>
      </c>
      <c r="AD73" s="107" t="e">
        <f>T73-HLOOKUP(V73,Minimas!$C$1:$BN$10,4,FALSE)</f>
        <v>#VALUE!</v>
      </c>
      <c r="AE73" s="107" t="e">
        <f>T73-HLOOKUP(V73,Minimas!$C$1:$BN$10,5,FALSE)</f>
        <v>#VALUE!</v>
      </c>
      <c r="AF73" s="107" t="e">
        <f>T73-HLOOKUP(V73,Minimas!$C$1:$BN$10,6,FALSE)</f>
        <v>#VALUE!</v>
      </c>
      <c r="AG73" s="107" t="e">
        <f>T73-HLOOKUP(V73,Minimas!$C$1:$BN$10,7,FALSE)</f>
        <v>#VALUE!</v>
      </c>
      <c r="AH73" s="107" t="e">
        <f>T73-HLOOKUP(V73,Minimas!$C$1:$BN$10,8,FALSE)</f>
        <v>#VALUE!</v>
      </c>
      <c r="AI73" s="107" t="e">
        <f>T73-HLOOKUP(V73,Minimas!$C$1:$BN$10,9,FALSE)</f>
        <v>#VALUE!</v>
      </c>
      <c r="AJ73" s="107" t="e">
        <f>T73-HLOOKUP(V73,Minimas!$C$1:$BN$10,10,FALSE)</f>
        <v>#VALUE!</v>
      </c>
      <c r="AK73" s="108" t="str">
        <f t="shared" si="21"/>
        <v xml:space="preserve"> </v>
      </c>
      <c r="AM73" s="5" t="str">
        <f t="shared" si="22"/>
        <v xml:space="preserve"> </v>
      </c>
      <c r="AN73" s="5" t="str">
        <f t="shared" si="23"/>
        <v xml:space="preserve"> </v>
      </c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</row>
    <row r="74" spans="2:76" s="5" customFormat="1" ht="30" customHeight="1" x14ac:dyDescent="0.2">
      <c r="B74" s="71"/>
      <c r="C74" s="40"/>
      <c r="D74" s="41"/>
      <c r="E74" s="101"/>
      <c r="F74" s="42" t="s">
        <v>71</v>
      </c>
      <c r="G74" s="43" t="s">
        <v>71</v>
      </c>
      <c r="H74" s="109"/>
      <c r="I74" s="46" t="s">
        <v>71</v>
      </c>
      <c r="J74" s="41" t="s">
        <v>71</v>
      </c>
      <c r="K74" s="117"/>
      <c r="L74" s="44"/>
      <c r="M74" s="45"/>
      <c r="N74" s="45"/>
      <c r="O74" s="67" t="str">
        <f t="shared" si="16"/>
        <v/>
      </c>
      <c r="P74" s="66"/>
      <c r="Q74" s="66"/>
      <c r="R74" s="66"/>
      <c r="S74" s="67" t="str">
        <f t="shared" si="17"/>
        <v/>
      </c>
      <c r="T74" s="68" t="str">
        <f t="shared" si="18"/>
        <v/>
      </c>
      <c r="U74" s="69" t="str">
        <f t="shared" si="19"/>
        <v xml:space="preserve">   </v>
      </c>
      <c r="V74" s="103" t="str">
        <f>IF(E74=0," ",IF(E74="H",IF(OR(E74="SEN",H74&lt;1998),VLOOKUP(K74,Minimas!$A$11:$G$29,6),IF(AND(H74&gt;1997,H74&lt;2001),VLOOKUP(K74,Minimas!$A$11:$G$29,5),IF(AND(H74&gt;2000,H74&lt;2003),VLOOKUP(K74,Minimas!$A$11:$G$29,4),IF(AND(H74&gt;2002,H74&lt;2005),VLOOKUP(K74,Minimas!$A$11:$G$29,3),VLOOKUP(K74,Minimas!$A$11:$G$29,2))))),IF(OR(H74="SEN",H74&lt;1998),VLOOKUP(K74,Minimas!$G$11:$L$26,6),IF(AND(H74&gt;1997,H74&lt;2001),VLOOKUP(K74,Minimas!$G$11:$L$26,5),IF(AND(H74&gt;2000,H74&lt;2003),VLOOKUP(K74,Minimas!$G$11:$L$26,4),IF(AND(H74&gt;2002,H74&lt;2005),VLOOKUP(K74,Minimas!$G$11:$L$26,3),VLOOKUP(K74,Minimas!$G$11:$L$26,2)))))))</f>
        <v xml:space="preserve"> </v>
      </c>
      <c r="W74" s="77" t="str">
        <f t="shared" si="20"/>
        <v/>
      </c>
      <c r="X74" s="78"/>
      <c r="AB74" s="107" t="e">
        <f>T74-HLOOKUP(V74,Minimas!$C$1:$BN$10,2,FALSE)</f>
        <v>#VALUE!</v>
      </c>
      <c r="AC74" s="107" t="e">
        <f>T74-HLOOKUP(V74,Minimas!$C$1:$BN$10,3,FALSE)</f>
        <v>#VALUE!</v>
      </c>
      <c r="AD74" s="107" t="e">
        <f>T74-HLOOKUP(V74,Minimas!$C$1:$BN$10,4,FALSE)</f>
        <v>#VALUE!</v>
      </c>
      <c r="AE74" s="107" t="e">
        <f>T74-HLOOKUP(V74,Minimas!$C$1:$BN$10,5,FALSE)</f>
        <v>#VALUE!</v>
      </c>
      <c r="AF74" s="107" t="e">
        <f>T74-HLOOKUP(V74,Minimas!$C$1:$BN$10,6,FALSE)</f>
        <v>#VALUE!</v>
      </c>
      <c r="AG74" s="107" t="e">
        <f>T74-HLOOKUP(V74,Minimas!$C$1:$BN$10,7,FALSE)</f>
        <v>#VALUE!</v>
      </c>
      <c r="AH74" s="107" t="e">
        <f>T74-HLOOKUP(V74,Minimas!$C$1:$BN$10,8,FALSE)</f>
        <v>#VALUE!</v>
      </c>
      <c r="AI74" s="107" t="e">
        <f>T74-HLOOKUP(V74,Minimas!$C$1:$BN$10,9,FALSE)</f>
        <v>#VALUE!</v>
      </c>
      <c r="AJ74" s="107" t="e">
        <f>T74-HLOOKUP(V74,Minimas!$C$1:$BN$10,10,FALSE)</f>
        <v>#VALUE!</v>
      </c>
      <c r="AK74" s="108" t="str">
        <f t="shared" si="21"/>
        <v xml:space="preserve"> </v>
      </c>
      <c r="AM74" s="5" t="str">
        <f t="shared" si="22"/>
        <v xml:space="preserve"> </v>
      </c>
      <c r="AN74" s="5" t="str">
        <f t="shared" si="23"/>
        <v xml:space="preserve"> </v>
      </c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</row>
    <row r="75" spans="2:76" s="5" customFormat="1" ht="30" customHeight="1" x14ac:dyDescent="0.2">
      <c r="B75" s="70"/>
      <c r="C75" s="60"/>
      <c r="D75" s="61"/>
      <c r="E75" s="100"/>
      <c r="F75" s="62" t="s">
        <v>71</v>
      </c>
      <c r="G75" s="63" t="s">
        <v>71</v>
      </c>
      <c r="H75" s="102"/>
      <c r="I75" s="64" t="s">
        <v>71</v>
      </c>
      <c r="J75" s="61" t="s">
        <v>71</v>
      </c>
      <c r="K75" s="116"/>
      <c r="L75" s="65"/>
      <c r="M75" s="66"/>
      <c r="N75" s="66"/>
      <c r="O75" s="67" t="str">
        <f t="shared" si="16"/>
        <v/>
      </c>
      <c r="P75" s="66"/>
      <c r="Q75" s="66"/>
      <c r="R75" s="66"/>
      <c r="S75" s="67" t="str">
        <f t="shared" si="17"/>
        <v/>
      </c>
      <c r="T75" s="68" t="str">
        <f t="shared" si="18"/>
        <v/>
      </c>
      <c r="U75" s="69" t="str">
        <f t="shared" si="19"/>
        <v xml:space="preserve">   </v>
      </c>
      <c r="V75" s="103" t="str">
        <f>IF(E75=0," ",IF(E75="H",IF(OR(E75="SEN",H75&lt;1998),VLOOKUP(K75,Minimas!$A$11:$G$29,6),IF(AND(H75&gt;1997,H75&lt;2001),VLOOKUP(K75,Minimas!$A$11:$G$29,5),IF(AND(H75&gt;2000,H75&lt;2003),VLOOKUP(K75,Minimas!$A$11:$G$29,4),IF(AND(H75&gt;2002,H75&lt;2005),VLOOKUP(K75,Minimas!$A$11:$G$29,3),VLOOKUP(K75,Minimas!$A$11:$G$29,2))))),IF(OR(H75="SEN",H75&lt;1998),VLOOKUP(K75,Minimas!$G$11:$L$26,6),IF(AND(H75&gt;1997,H75&lt;2001),VLOOKUP(K75,Minimas!$G$11:$L$26,5),IF(AND(H75&gt;2000,H75&lt;2003),VLOOKUP(K75,Minimas!$G$11:$L$26,4),IF(AND(H75&gt;2002,H75&lt;2005),VLOOKUP(K75,Minimas!$G$11:$L$26,3),VLOOKUP(K75,Minimas!$G$11:$L$26,2)))))))</f>
        <v xml:space="preserve"> </v>
      </c>
      <c r="W75" s="77" t="str">
        <f t="shared" si="20"/>
        <v/>
      </c>
      <c r="X75" s="78"/>
      <c r="AB75" s="107" t="e">
        <f>T75-HLOOKUP(V75,Minimas!$C$1:$BN$10,2,FALSE)</f>
        <v>#VALUE!</v>
      </c>
      <c r="AC75" s="107" t="e">
        <f>T75-HLOOKUP(V75,Minimas!$C$1:$BN$10,3,FALSE)</f>
        <v>#VALUE!</v>
      </c>
      <c r="AD75" s="107" t="e">
        <f>T75-HLOOKUP(V75,Minimas!$C$1:$BN$10,4,FALSE)</f>
        <v>#VALUE!</v>
      </c>
      <c r="AE75" s="107" t="e">
        <f>T75-HLOOKUP(V75,Minimas!$C$1:$BN$10,5,FALSE)</f>
        <v>#VALUE!</v>
      </c>
      <c r="AF75" s="107" t="e">
        <f>T75-HLOOKUP(V75,Minimas!$C$1:$BN$10,6,FALSE)</f>
        <v>#VALUE!</v>
      </c>
      <c r="AG75" s="107" t="e">
        <f>T75-HLOOKUP(V75,Minimas!$C$1:$BN$10,7,FALSE)</f>
        <v>#VALUE!</v>
      </c>
      <c r="AH75" s="107" t="e">
        <f>T75-HLOOKUP(V75,Minimas!$C$1:$BN$10,8,FALSE)</f>
        <v>#VALUE!</v>
      </c>
      <c r="AI75" s="107" t="e">
        <f>T75-HLOOKUP(V75,Minimas!$C$1:$BN$10,9,FALSE)</f>
        <v>#VALUE!</v>
      </c>
      <c r="AJ75" s="107" t="e">
        <f>T75-HLOOKUP(V75,Minimas!$C$1:$BN$10,10,FALSE)</f>
        <v>#VALUE!</v>
      </c>
      <c r="AK75" s="108" t="str">
        <f t="shared" si="21"/>
        <v xml:space="preserve"> </v>
      </c>
      <c r="AM75" s="5" t="str">
        <f t="shared" si="22"/>
        <v xml:space="preserve"> </v>
      </c>
      <c r="AN75" s="5" t="str">
        <f t="shared" si="23"/>
        <v xml:space="preserve"> </v>
      </c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</row>
    <row r="76" spans="2:76" s="5" customFormat="1" ht="30" customHeight="1" x14ac:dyDescent="0.2">
      <c r="B76" s="71"/>
      <c r="C76" s="40"/>
      <c r="D76" s="41"/>
      <c r="E76" s="101"/>
      <c r="F76" s="42" t="s">
        <v>71</v>
      </c>
      <c r="G76" s="43" t="s">
        <v>71</v>
      </c>
      <c r="H76" s="109"/>
      <c r="I76" s="46" t="s">
        <v>71</v>
      </c>
      <c r="J76" s="41" t="s">
        <v>71</v>
      </c>
      <c r="K76" s="117"/>
      <c r="L76" s="44"/>
      <c r="M76" s="45"/>
      <c r="N76" s="45"/>
      <c r="O76" s="67" t="str">
        <f t="shared" si="16"/>
        <v/>
      </c>
      <c r="P76" s="66"/>
      <c r="Q76" s="66"/>
      <c r="R76" s="66"/>
      <c r="S76" s="67" t="str">
        <f t="shared" si="17"/>
        <v/>
      </c>
      <c r="T76" s="68" t="str">
        <f t="shared" si="18"/>
        <v/>
      </c>
      <c r="U76" s="69" t="str">
        <f t="shared" si="19"/>
        <v xml:space="preserve">   </v>
      </c>
      <c r="V76" s="103" t="str">
        <f>IF(E76=0," ",IF(E76="H",IF(OR(E76="SEN",H76&lt;1998),VLOOKUP(K76,Minimas!$A$11:$G$29,6),IF(AND(H76&gt;1997,H76&lt;2001),VLOOKUP(K76,Minimas!$A$11:$G$29,5),IF(AND(H76&gt;2000,H76&lt;2003),VLOOKUP(K76,Minimas!$A$11:$G$29,4),IF(AND(H76&gt;2002,H76&lt;2005),VLOOKUP(K76,Minimas!$A$11:$G$29,3),VLOOKUP(K76,Minimas!$A$11:$G$29,2))))),IF(OR(H76="SEN",H76&lt;1998),VLOOKUP(K76,Minimas!$G$11:$L$26,6),IF(AND(H76&gt;1997,H76&lt;2001),VLOOKUP(K76,Minimas!$G$11:$L$26,5),IF(AND(H76&gt;2000,H76&lt;2003),VLOOKUP(K76,Minimas!$G$11:$L$26,4),IF(AND(H76&gt;2002,H76&lt;2005),VLOOKUP(K76,Minimas!$G$11:$L$26,3),VLOOKUP(K76,Minimas!$G$11:$L$26,2)))))))</f>
        <v xml:space="preserve"> </v>
      </c>
      <c r="W76" s="77" t="str">
        <f t="shared" si="20"/>
        <v/>
      </c>
      <c r="X76" s="78"/>
      <c r="AB76" s="107" t="e">
        <f>T76-HLOOKUP(V76,Minimas!$C$1:$BN$10,2,FALSE)</f>
        <v>#VALUE!</v>
      </c>
      <c r="AC76" s="107" t="e">
        <f>T76-HLOOKUP(V76,Minimas!$C$1:$BN$10,3,FALSE)</f>
        <v>#VALUE!</v>
      </c>
      <c r="AD76" s="107" t="e">
        <f>T76-HLOOKUP(V76,Minimas!$C$1:$BN$10,4,FALSE)</f>
        <v>#VALUE!</v>
      </c>
      <c r="AE76" s="107" t="e">
        <f>T76-HLOOKUP(V76,Minimas!$C$1:$BN$10,5,FALSE)</f>
        <v>#VALUE!</v>
      </c>
      <c r="AF76" s="107" t="e">
        <f>T76-HLOOKUP(V76,Minimas!$C$1:$BN$10,6,FALSE)</f>
        <v>#VALUE!</v>
      </c>
      <c r="AG76" s="107" t="e">
        <f>T76-HLOOKUP(V76,Minimas!$C$1:$BN$10,7,FALSE)</f>
        <v>#VALUE!</v>
      </c>
      <c r="AH76" s="107" t="e">
        <f>T76-HLOOKUP(V76,Minimas!$C$1:$BN$10,8,FALSE)</f>
        <v>#VALUE!</v>
      </c>
      <c r="AI76" s="107" t="e">
        <f>T76-HLOOKUP(V76,Minimas!$C$1:$BN$10,9,FALSE)</f>
        <v>#VALUE!</v>
      </c>
      <c r="AJ76" s="107" t="e">
        <f>T76-HLOOKUP(V76,Minimas!$C$1:$BN$10,10,FALSE)</f>
        <v>#VALUE!</v>
      </c>
      <c r="AK76" s="108" t="str">
        <f t="shared" si="21"/>
        <v xml:space="preserve"> </v>
      </c>
      <c r="AM76" s="5" t="str">
        <f t="shared" si="22"/>
        <v xml:space="preserve"> </v>
      </c>
      <c r="AN76" s="5" t="str">
        <f t="shared" si="23"/>
        <v xml:space="preserve"> </v>
      </c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</row>
    <row r="77" spans="2:76" s="5" customFormat="1" ht="30" customHeight="1" x14ac:dyDescent="0.2">
      <c r="B77" s="71"/>
      <c r="C77" s="40"/>
      <c r="D77" s="41"/>
      <c r="E77" s="101"/>
      <c r="F77" s="42" t="s">
        <v>71</v>
      </c>
      <c r="G77" s="43" t="s">
        <v>71</v>
      </c>
      <c r="H77" s="109"/>
      <c r="I77" s="46" t="s">
        <v>71</v>
      </c>
      <c r="J77" s="41" t="s">
        <v>71</v>
      </c>
      <c r="K77" s="117"/>
      <c r="L77" s="44"/>
      <c r="M77" s="45"/>
      <c r="N77" s="45"/>
      <c r="O77" s="67" t="str">
        <f t="shared" si="16"/>
        <v/>
      </c>
      <c r="P77" s="66"/>
      <c r="Q77" s="66"/>
      <c r="R77" s="66"/>
      <c r="S77" s="67" t="str">
        <f t="shared" si="17"/>
        <v/>
      </c>
      <c r="T77" s="68" t="str">
        <f t="shared" si="18"/>
        <v/>
      </c>
      <c r="U77" s="69" t="str">
        <f t="shared" si="19"/>
        <v xml:space="preserve">   </v>
      </c>
      <c r="V77" s="103" t="str">
        <f>IF(E77=0," ",IF(E77="H",IF(OR(E77="SEN",H77&lt;1998),VLOOKUP(K77,Minimas!$A$11:$G$29,6),IF(AND(H77&gt;1997,H77&lt;2001),VLOOKUP(K77,Minimas!$A$11:$G$29,5),IF(AND(H77&gt;2000,H77&lt;2003),VLOOKUP(K77,Minimas!$A$11:$G$29,4),IF(AND(H77&gt;2002,H77&lt;2005),VLOOKUP(K77,Minimas!$A$11:$G$29,3),VLOOKUP(K77,Minimas!$A$11:$G$29,2))))),IF(OR(H77="SEN",H77&lt;1998),VLOOKUP(K77,Minimas!$G$11:$L$26,6),IF(AND(H77&gt;1997,H77&lt;2001),VLOOKUP(K77,Minimas!$G$11:$L$26,5),IF(AND(H77&gt;2000,H77&lt;2003),VLOOKUP(K77,Minimas!$G$11:$L$26,4),IF(AND(H77&gt;2002,H77&lt;2005),VLOOKUP(K77,Minimas!$G$11:$L$26,3),VLOOKUP(K77,Minimas!$G$11:$L$26,2)))))))</f>
        <v xml:space="preserve"> </v>
      </c>
      <c r="W77" s="77" t="str">
        <f t="shared" si="20"/>
        <v/>
      </c>
      <c r="X77" s="78"/>
      <c r="AB77" s="107" t="e">
        <f>T77-HLOOKUP(V77,Minimas!$C$1:$BN$10,2,FALSE)</f>
        <v>#VALUE!</v>
      </c>
      <c r="AC77" s="107" t="e">
        <f>T77-HLOOKUP(V77,Minimas!$C$1:$BN$10,3,FALSE)</f>
        <v>#VALUE!</v>
      </c>
      <c r="AD77" s="107" t="e">
        <f>T77-HLOOKUP(V77,Minimas!$C$1:$BN$10,4,FALSE)</f>
        <v>#VALUE!</v>
      </c>
      <c r="AE77" s="107" t="e">
        <f>T77-HLOOKUP(V77,Minimas!$C$1:$BN$10,5,FALSE)</f>
        <v>#VALUE!</v>
      </c>
      <c r="AF77" s="107" t="e">
        <f>T77-HLOOKUP(V77,Minimas!$C$1:$BN$10,6,FALSE)</f>
        <v>#VALUE!</v>
      </c>
      <c r="AG77" s="107" t="e">
        <f>T77-HLOOKUP(V77,Minimas!$C$1:$BN$10,7,FALSE)</f>
        <v>#VALUE!</v>
      </c>
      <c r="AH77" s="107" t="e">
        <f>T77-HLOOKUP(V77,Minimas!$C$1:$BN$10,8,FALSE)</f>
        <v>#VALUE!</v>
      </c>
      <c r="AI77" s="107" t="e">
        <f>T77-HLOOKUP(V77,Minimas!$C$1:$BN$10,9,FALSE)</f>
        <v>#VALUE!</v>
      </c>
      <c r="AJ77" s="107" t="e">
        <f>T77-HLOOKUP(V77,Minimas!$C$1:$BN$10,10,FALSE)</f>
        <v>#VALUE!</v>
      </c>
      <c r="AK77" s="108" t="str">
        <f t="shared" si="21"/>
        <v xml:space="preserve"> </v>
      </c>
      <c r="AM77" s="5" t="str">
        <f t="shared" si="22"/>
        <v xml:space="preserve"> </v>
      </c>
      <c r="AN77" s="5" t="str">
        <f t="shared" si="23"/>
        <v xml:space="preserve"> </v>
      </c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</row>
    <row r="78" spans="2:76" s="5" customFormat="1" ht="30" customHeight="1" x14ac:dyDescent="0.2">
      <c r="B78" s="71"/>
      <c r="C78" s="40"/>
      <c r="D78" s="41"/>
      <c r="E78" s="101"/>
      <c r="F78" s="42" t="s">
        <v>71</v>
      </c>
      <c r="G78" s="43" t="s">
        <v>71</v>
      </c>
      <c r="H78" s="109"/>
      <c r="I78" s="46" t="s">
        <v>71</v>
      </c>
      <c r="J78" s="41" t="s">
        <v>71</v>
      </c>
      <c r="K78" s="117"/>
      <c r="L78" s="44"/>
      <c r="M78" s="45"/>
      <c r="N78" s="45"/>
      <c r="O78" s="67" t="str">
        <f t="shared" si="16"/>
        <v/>
      </c>
      <c r="P78" s="66"/>
      <c r="Q78" s="66"/>
      <c r="R78" s="66"/>
      <c r="S78" s="67" t="str">
        <f t="shared" si="17"/>
        <v/>
      </c>
      <c r="T78" s="68" t="str">
        <f t="shared" si="18"/>
        <v/>
      </c>
      <c r="U78" s="69" t="str">
        <f t="shared" si="19"/>
        <v xml:space="preserve">   </v>
      </c>
      <c r="V78" s="103" t="str">
        <f>IF(E78=0," ",IF(E78="H",IF(OR(E78="SEN",H78&lt;1998),VLOOKUP(K78,Minimas!$A$11:$G$29,6),IF(AND(H78&gt;1997,H78&lt;2001),VLOOKUP(K78,Minimas!$A$11:$G$29,5),IF(AND(H78&gt;2000,H78&lt;2003),VLOOKUP(K78,Minimas!$A$11:$G$29,4),IF(AND(H78&gt;2002,H78&lt;2005),VLOOKUP(K78,Minimas!$A$11:$G$29,3),VLOOKUP(K78,Minimas!$A$11:$G$29,2))))),IF(OR(H78="SEN",H78&lt;1998),VLOOKUP(K78,Minimas!$G$11:$L$26,6),IF(AND(H78&gt;1997,H78&lt;2001),VLOOKUP(K78,Minimas!$G$11:$L$26,5),IF(AND(H78&gt;2000,H78&lt;2003),VLOOKUP(K78,Minimas!$G$11:$L$26,4),IF(AND(H78&gt;2002,H78&lt;2005),VLOOKUP(K78,Minimas!$G$11:$L$26,3),VLOOKUP(K78,Minimas!$G$11:$L$26,2)))))))</f>
        <v xml:space="preserve"> </v>
      </c>
      <c r="W78" s="77" t="str">
        <f t="shared" si="20"/>
        <v/>
      </c>
      <c r="X78" s="78"/>
      <c r="AB78" s="107" t="e">
        <f>T78-HLOOKUP(V78,Minimas!$C$1:$BN$10,2,FALSE)</f>
        <v>#VALUE!</v>
      </c>
      <c r="AC78" s="107" t="e">
        <f>T78-HLOOKUP(V78,Minimas!$C$1:$BN$10,3,FALSE)</f>
        <v>#VALUE!</v>
      </c>
      <c r="AD78" s="107" t="e">
        <f>T78-HLOOKUP(V78,Minimas!$C$1:$BN$10,4,FALSE)</f>
        <v>#VALUE!</v>
      </c>
      <c r="AE78" s="107" t="e">
        <f>T78-HLOOKUP(V78,Minimas!$C$1:$BN$10,5,FALSE)</f>
        <v>#VALUE!</v>
      </c>
      <c r="AF78" s="107" t="e">
        <f>T78-HLOOKUP(V78,Minimas!$C$1:$BN$10,6,FALSE)</f>
        <v>#VALUE!</v>
      </c>
      <c r="AG78" s="107" t="e">
        <f>T78-HLOOKUP(V78,Minimas!$C$1:$BN$10,7,FALSE)</f>
        <v>#VALUE!</v>
      </c>
      <c r="AH78" s="107" t="e">
        <f>T78-HLOOKUP(V78,Minimas!$C$1:$BN$10,8,FALSE)</f>
        <v>#VALUE!</v>
      </c>
      <c r="AI78" s="107" t="e">
        <f>T78-HLOOKUP(V78,Minimas!$C$1:$BN$10,9,FALSE)</f>
        <v>#VALUE!</v>
      </c>
      <c r="AJ78" s="107" t="e">
        <f>T78-HLOOKUP(V78,Minimas!$C$1:$BN$10,10,FALSE)</f>
        <v>#VALUE!</v>
      </c>
      <c r="AK78" s="108" t="str">
        <f t="shared" si="21"/>
        <v xml:space="preserve"> </v>
      </c>
      <c r="AM78" s="5" t="str">
        <f t="shared" si="22"/>
        <v xml:space="preserve"> </v>
      </c>
      <c r="AN78" s="5" t="str">
        <f t="shared" si="23"/>
        <v xml:space="preserve"> </v>
      </c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</row>
    <row r="79" spans="2:76" s="5" customFormat="1" ht="30" customHeight="1" x14ac:dyDescent="0.2">
      <c r="B79" s="71"/>
      <c r="C79" s="40"/>
      <c r="D79" s="41"/>
      <c r="E79" s="101"/>
      <c r="F79" s="42" t="s">
        <v>71</v>
      </c>
      <c r="G79" s="43" t="s">
        <v>71</v>
      </c>
      <c r="H79" s="109"/>
      <c r="I79" s="46" t="s">
        <v>71</v>
      </c>
      <c r="J79" s="41" t="s">
        <v>71</v>
      </c>
      <c r="K79" s="117"/>
      <c r="L79" s="44"/>
      <c r="M79" s="45"/>
      <c r="N79" s="45"/>
      <c r="O79" s="67" t="str">
        <f t="shared" si="16"/>
        <v/>
      </c>
      <c r="P79" s="66"/>
      <c r="Q79" s="66"/>
      <c r="R79" s="66"/>
      <c r="S79" s="67" t="str">
        <f t="shared" si="17"/>
        <v/>
      </c>
      <c r="T79" s="68" t="str">
        <f t="shared" si="18"/>
        <v/>
      </c>
      <c r="U79" s="69" t="str">
        <f t="shared" si="19"/>
        <v xml:space="preserve">   </v>
      </c>
      <c r="V79" s="103" t="str">
        <f>IF(E79=0," ",IF(E79="H",IF(OR(E79="SEN",H79&lt;1998),VLOOKUP(K79,Minimas!$A$11:$G$29,6),IF(AND(H79&gt;1997,H79&lt;2001),VLOOKUP(K79,Minimas!$A$11:$G$29,5),IF(AND(H79&gt;2000,H79&lt;2003),VLOOKUP(K79,Minimas!$A$11:$G$29,4),IF(AND(H79&gt;2002,H79&lt;2005),VLOOKUP(K79,Minimas!$A$11:$G$29,3),VLOOKUP(K79,Minimas!$A$11:$G$29,2))))),IF(OR(H79="SEN",H79&lt;1998),VLOOKUP(K79,Minimas!$G$11:$L$26,6),IF(AND(H79&gt;1997,H79&lt;2001),VLOOKUP(K79,Minimas!$G$11:$L$26,5),IF(AND(H79&gt;2000,H79&lt;2003),VLOOKUP(K79,Minimas!$G$11:$L$26,4),IF(AND(H79&gt;2002,H79&lt;2005),VLOOKUP(K79,Minimas!$G$11:$L$26,3),VLOOKUP(K79,Minimas!$G$11:$L$26,2)))))))</f>
        <v xml:space="preserve"> </v>
      </c>
      <c r="W79" s="77" t="str">
        <f t="shared" si="20"/>
        <v/>
      </c>
      <c r="X79" s="78"/>
      <c r="AB79" s="107" t="e">
        <f>T79-HLOOKUP(V79,Minimas!$C$1:$BN$10,2,FALSE)</f>
        <v>#VALUE!</v>
      </c>
      <c r="AC79" s="107" t="e">
        <f>T79-HLOOKUP(V79,Minimas!$C$1:$BN$10,3,FALSE)</f>
        <v>#VALUE!</v>
      </c>
      <c r="AD79" s="107" t="e">
        <f>T79-HLOOKUP(V79,Minimas!$C$1:$BN$10,4,FALSE)</f>
        <v>#VALUE!</v>
      </c>
      <c r="AE79" s="107" t="e">
        <f>T79-HLOOKUP(V79,Minimas!$C$1:$BN$10,5,FALSE)</f>
        <v>#VALUE!</v>
      </c>
      <c r="AF79" s="107" t="e">
        <f>T79-HLOOKUP(V79,Minimas!$C$1:$BN$10,6,FALSE)</f>
        <v>#VALUE!</v>
      </c>
      <c r="AG79" s="107" t="e">
        <f>T79-HLOOKUP(V79,Minimas!$C$1:$BN$10,7,FALSE)</f>
        <v>#VALUE!</v>
      </c>
      <c r="AH79" s="107" t="e">
        <f>T79-HLOOKUP(V79,Minimas!$C$1:$BN$10,8,FALSE)</f>
        <v>#VALUE!</v>
      </c>
      <c r="AI79" s="107" t="e">
        <f>T79-HLOOKUP(V79,Minimas!$C$1:$BN$10,9,FALSE)</f>
        <v>#VALUE!</v>
      </c>
      <c r="AJ79" s="107" t="e">
        <f>T79-HLOOKUP(V79,Minimas!$C$1:$BN$10,10,FALSE)</f>
        <v>#VALUE!</v>
      </c>
      <c r="AK79" s="108" t="str">
        <f t="shared" si="21"/>
        <v xml:space="preserve"> </v>
      </c>
      <c r="AM79" s="5" t="str">
        <f t="shared" si="22"/>
        <v xml:space="preserve"> </v>
      </c>
      <c r="AN79" s="5" t="str">
        <f t="shared" si="23"/>
        <v xml:space="preserve"> </v>
      </c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</row>
    <row r="80" spans="2:76" s="5" customFormat="1" ht="30" customHeight="1" x14ac:dyDescent="0.2">
      <c r="B80" s="71"/>
      <c r="C80" s="40"/>
      <c r="D80" s="41"/>
      <c r="E80" s="101"/>
      <c r="F80" s="42" t="s">
        <v>71</v>
      </c>
      <c r="G80" s="43" t="s">
        <v>71</v>
      </c>
      <c r="H80" s="109"/>
      <c r="I80" s="46" t="s">
        <v>71</v>
      </c>
      <c r="J80" s="41" t="s">
        <v>71</v>
      </c>
      <c r="K80" s="117"/>
      <c r="L80" s="44"/>
      <c r="M80" s="45"/>
      <c r="N80" s="45"/>
      <c r="O80" s="67" t="str">
        <f t="shared" si="16"/>
        <v/>
      </c>
      <c r="P80" s="66"/>
      <c r="Q80" s="66"/>
      <c r="R80" s="66"/>
      <c r="S80" s="67" t="str">
        <f t="shared" si="17"/>
        <v/>
      </c>
      <c r="T80" s="68" t="str">
        <f t="shared" si="18"/>
        <v/>
      </c>
      <c r="U80" s="69" t="str">
        <f t="shared" si="19"/>
        <v xml:space="preserve">   </v>
      </c>
      <c r="V80" s="103" t="str">
        <f>IF(E80=0," ",IF(E80="H",IF(OR(E80="SEN",H80&lt;1998),VLOOKUP(K80,Minimas!$A$11:$G$29,6),IF(AND(H80&gt;1997,H80&lt;2001),VLOOKUP(K80,Minimas!$A$11:$G$29,5),IF(AND(H80&gt;2000,H80&lt;2003),VLOOKUP(K80,Minimas!$A$11:$G$29,4),IF(AND(H80&gt;2002,H80&lt;2005),VLOOKUP(K80,Minimas!$A$11:$G$29,3),VLOOKUP(K80,Minimas!$A$11:$G$29,2))))),IF(OR(H80="SEN",H80&lt;1998),VLOOKUP(K80,Minimas!$G$11:$L$26,6),IF(AND(H80&gt;1997,H80&lt;2001),VLOOKUP(K80,Minimas!$G$11:$L$26,5),IF(AND(H80&gt;2000,H80&lt;2003),VLOOKUP(K80,Minimas!$G$11:$L$26,4),IF(AND(H80&gt;2002,H80&lt;2005),VLOOKUP(K80,Minimas!$G$11:$L$26,3),VLOOKUP(K80,Minimas!$G$11:$L$26,2)))))))</f>
        <v xml:space="preserve"> </v>
      </c>
      <c r="W80" s="77" t="str">
        <f t="shared" si="20"/>
        <v/>
      </c>
      <c r="X80" s="78"/>
      <c r="AB80" s="107" t="e">
        <f>T80-HLOOKUP(V80,Minimas!$C$1:$BN$10,2,FALSE)</f>
        <v>#VALUE!</v>
      </c>
      <c r="AC80" s="107" t="e">
        <f>T80-HLOOKUP(V80,Minimas!$C$1:$BN$10,3,FALSE)</f>
        <v>#VALUE!</v>
      </c>
      <c r="AD80" s="107" t="e">
        <f>T80-HLOOKUP(V80,Minimas!$C$1:$BN$10,4,FALSE)</f>
        <v>#VALUE!</v>
      </c>
      <c r="AE80" s="107" t="e">
        <f>T80-HLOOKUP(V80,Minimas!$C$1:$BN$10,5,FALSE)</f>
        <v>#VALUE!</v>
      </c>
      <c r="AF80" s="107" t="e">
        <f>T80-HLOOKUP(V80,Minimas!$C$1:$BN$10,6,FALSE)</f>
        <v>#VALUE!</v>
      </c>
      <c r="AG80" s="107" t="e">
        <f>T80-HLOOKUP(V80,Minimas!$C$1:$BN$10,7,FALSE)</f>
        <v>#VALUE!</v>
      </c>
      <c r="AH80" s="107" t="e">
        <f>T80-HLOOKUP(V80,Minimas!$C$1:$BN$10,8,FALSE)</f>
        <v>#VALUE!</v>
      </c>
      <c r="AI80" s="107" t="e">
        <f>T80-HLOOKUP(V80,Minimas!$C$1:$BN$10,9,FALSE)</f>
        <v>#VALUE!</v>
      </c>
      <c r="AJ80" s="107" t="e">
        <f>T80-HLOOKUP(V80,Minimas!$C$1:$BN$10,10,FALSE)</f>
        <v>#VALUE!</v>
      </c>
      <c r="AK80" s="108" t="str">
        <f t="shared" si="21"/>
        <v xml:space="preserve"> </v>
      </c>
      <c r="AM80" s="5" t="str">
        <f t="shared" si="22"/>
        <v xml:space="preserve"> </v>
      </c>
      <c r="AN80" s="5" t="str">
        <f t="shared" si="23"/>
        <v xml:space="preserve"> </v>
      </c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</row>
    <row r="81" spans="2:76" s="5" customFormat="1" ht="30" customHeight="1" x14ac:dyDescent="0.2">
      <c r="B81" s="71"/>
      <c r="C81" s="40"/>
      <c r="D81" s="41"/>
      <c r="E81" s="101"/>
      <c r="F81" s="42" t="s">
        <v>71</v>
      </c>
      <c r="G81" s="43" t="s">
        <v>71</v>
      </c>
      <c r="H81" s="109"/>
      <c r="I81" s="46" t="s">
        <v>71</v>
      </c>
      <c r="J81" s="41" t="s">
        <v>71</v>
      </c>
      <c r="K81" s="117"/>
      <c r="L81" s="44"/>
      <c r="M81" s="45"/>
      <c r="N81" s="45"/>
      <c r="O81" s="67" t="str">
        <f t="shared" si="16"/>
        <v/>
      </c>
      <c r="P81" s="66"/>
      <c r="Q81" s="66"/>
      <c r="R81" s="66"/>
      <c r="S81" s="67" t="str">
        <f t="shared" si="17"/>
        <v/>
      </c>
      <c r="T81" s="68" t="str">
        <f t="shared" si="18"/>
        <v/>
      </c>
      <c r="U81" s="69" t="str">
        <f t="shared" si="19"/>
        <v xml:space="preserve">   </v>
      </c>
      <c r="V81" s="103" t="str">
        <f>IF(E81=0," ",IF(E81="H",IF(OR(E81="SEN",H81&lt;1998),VLOOKUP(K81,Minimas!$A$11:$G$29,6),IF(AND(H81&gt;1997,H81&lt;2001),VLOOKUP(K81,Minimas!$A$11:$G$29,5),IF(AND(H81&gt;2000,H81&lt;2003),VLOOKUP(K81,Minimas!$A$11:$G$29,4),IF(AND(H81&gt;2002,H81&lt;2005),VLOOKUP(K81,Minimas!$A$11:$G$29,3),VLOOKUP(K81,Minimas!$A$11:$G$29,2))))),IF(OR(H81="SEN",H81&lt;1998),VLOOKUP(K81,Minimas!$G$11:$L$26,6),IF(AND(H81&gt;1997,H81&lt;2001),VLOOKUP(K81,Minimas!$G$11:$L$26,5),IF(AND(H81&gt;2000,H81&lt;2003),VLOOKUP(K81,Minimas!$G$11:$L$26,4),IF(AND(H81&gt;2002,H81&lt;2005),VLOOKUP(K81,Minimas!$G$11:$L$26,3),VLOOKUP(K81,Minimas!$G$11:$L$26,2)))))))</f>
        <v xml:space="preserve"> </v>
      </c>
      <c r="W81" s="77" t="str">
        <f t="shared" si="20"/>
        <v/>
      </c>
      <c r="X81" s="78"/>
      <c r="AB81" s="107" t="e">
        <f>T81-HLOOKUP(V81,Minimas!$C$1:$BN$10,2,FALSE)</f>
        <v>#VALUE!</v>
      </c>
      <c r="AC81" s="107" t="e">
        <f>T81-HLOOKUP(V81,Minimas!$C$1:$BN$10,3,FALSE)</f>
        <v>#VALUE!</v>
      </c>
      <c r="AD81" s="107" t="e">
        <f>T81-HLOOKUP(V81,Minimas!$C$1:$BN$10,4,FALSE)</f>
        <v>#VALUE!</v>
      </c>
      <c r="AE81" s="107" t="e">
        <f>T81-HLOOKUP(V81,Minimas!$C$1:$BN$10,5,FALSE)</f>
        <v>#VALUE!</v>
      </c>
      <c r="AF81" s="107" t="e">
        <f>T81-HLOOKUP(V81,Minimas!$C$1:$BN$10,6,FALSE)</f>
        <v>#VALUE!</v>
      </c>
      <c r="AG81" s="107" t="e">
        <f>T81-HLOOKUP(V81,Minimas!$C$1:$BN$10,7,FALSE)</f>
        <v>#VALUE!</v>
      </c>
      <c r="AH81" s="107" t="e">
        <f>T81-HLOOKUP(V81,Minimas!$C$1:$BN$10,8,FALSE)</f>
        <v>#VALUE!</v>
      </c>
      <c r="AI81" s="107" t="e">
        <f>T81-HLOOKUP(V81,Minimas!$C$1:$BN$10,9,FALSE)</f>
        <v>#VALUE!</v>
      </c>
      <c r="AJ81" s="107" t="e">
        <f>T81-HLOOKUP(V81,Minimas!$C$1:$BN$10,10,FALSE)</f>
        <v>#VALUE!</v>
      </c>
      <c r="AK81" s="108" t="str">
        <f t="shared" si="21"/>
        <v xml:space="preserve"> </v>
      </c>
      <c r="AM81" s="5" t="str">
        <f t="shared" si="22"/>
        <v xml:space="preserve"> </v>
      </c>
      <c r="AN81" s="5" t="str">
        <f t="shared" si="23"/>
        <v xml:space="preserve"> </v>
      </c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</row>
    <row r="82" spans="2:76" s="5" customFormat="1" ht="30" customHeight="1" x14ac:dyDescent="0.2">
      <c r="B82" s="71"/>
      <c r="C82" s="40"/>
      <c r="D82" s="41"/>
      <c r="E82" s="101"/>
      <c r="F82" s="42" t="s">
        <v>71</v>
      </c>
      <c r="G82" s="43" t="s">
        <v>71</v>
      </c>
      <c r="H82" s="109"/>
      <c r="I82" s="46" t="s">
        <v>71</v>
      </c>
      <c r="J82" s="41" t="s">
        <v>71</v>
      </c>
      <c r="K82" s="117"/>
      <c r="L82" s="44"/>
      <c r="M82" s="45"/>
      <c r="N82" s="45"/>
      <c r="O82" s="67" t="str">
        <f t="shared" si="16"/>
        <v/>
      </c>
      <c r="P82" s="66"/>
      <c r="Q82" s="66"/>
      <c r="R82" s="66"/>
      <c r="S82" s="67" t="str">
        <f t="shared" si="17"/>
        <v/>
      </c>
      <c r="T82" s="68" t="str">
        <f t="shared" si="18"/>
        <v/>
      </c>
      <c r="U82" s="69" t="str">
        <f t="shared" si="19"/>
        <v xml:space="preserve">   </v>
      </c>
      <c r="V82" s="103" t="str">
        <f>IF(E82=0," ",IF(E82="H",IF(OR(E82="SEN",H82&lt;1998),VLOOKUP(K82,Minimas!$A$11:$G$29,6),IF(AND(H82&gt;1997,H82&lt;2001),VLOOKUP(K82,Minimas!$A$11:$G$29,5),IF(AND(H82&gt;2000,H82&lt;2003),VLOOKUP(K82,Minimas!$A$11:$G$29,4),IF(AND(H82&gt;2002,H82&lt;2005),VLOOKUP(K82,Minimas!$A$11:$G$29,3),VLOOKUP(K82,Minimas!$A$11:$G$29,2))))),IF(OR(H82="SEN",H82&lt;1998),VLOOKUP(K82,Minimas!$G$11:$L$26,6),IF(AND(H82&gt;1997,H82&lt;2001),VLOOKUP(K82,Minimas!$G$11:$L$26,5),IF(AND(H82&gt;2000,H82&lt;2003),VLOOKUP(K82,Minimas!$G$11:$L$26,4),IF(AND(H82&gt;2002,H82&lt;2005),VLOOKUP(K82,Minimas!$G$11:$L$26,3),VLOOKUP(K82,Minimas!$G$11:$L$26,2)))))))</f>
        <v xml:space="preserve"> </v>
      </c>
      <c r="W82" s="77" t="str">
        <f t="shared" si="20"/>
        <v/>
      </c>
      <c r="X82" s="78"/>
      <c r="AB82" s="107" t="e">
        <f>T82-HLOOKUP(V82,Minimas!$C$1:$BN$10,2,FALSE)</f>
        <v>#VALUE!</v>
      </c>
      <c r="AC82" s="107" t="e">
        <f>T82-HLOOKUP(V82,Minimas!$C$1:$BN$10,3,FALSE)</f>
        <v>#VALUE!</v>
      </c>
      <c r="AD82" s="107" t="e">
        <f>T82-HLOOKUP(V82,Minimas!$C$1:$BN$10,4,FALSE)</f>
        <v>#VALUE!</v>
      </c>
      <c r="AE82" s="107" t="e">
        <f>T82-HLOOKUP(V82,Minimas!$C$1:$BN$10,5,FALSE)</f>
        <v>#VALUE!</v>
      </c>
      <c r="AF82" s="107" t="e">
        <f>T82-HLOOKUP(V82,Minimas!$C$1:$BN$10,6,FALSE)</f>
        <v>#VALUE!</v>
      </c>
      <c r="AG82" s="107" t="e">
        <f>T82-HLOOKUP(V82,Minimas!$C$1:$BN$10,7,FALSE)</f>
        <v>#VALUE!</v>
      </c>
      <c r="AH82" s="107" t="e">
        <f>T82-HLOOKUP(V82,Minimas!$C$1:$BN$10,8,FALSE)</f>
        <v>#VALUE!</v>
      </c>
      <c r="AI82" s="107" t="e">
        <f>T82-HLOOKUP(V82,Minimas!$C$1:$BN$10,9,FALSE)</f>
        <v>#VALUE!</v>
      </c>
      <c r="AJ82" s="107" t="e">
        <f>T82-HLOOKUP(V82,Minimas!$C$1:$BN$10,10,FALSE)</f>
        <v>#VALUE!</v>
      </c>
      <c r="AK82" s="108" t="str">
        <f t="shared" si="21"/>
        <v xml:space="preserve"> </v>
      </c>
      <c r="AM82" s="5" t="str">
        <f t="shared" si="22"/>
        <v xml:space="preserve"> </v>
      </c>
      <c r="AN82" s="5" t="str">
        <f t="shared" si="23"/>
        <v xml:space="preserve"> </v>
      </c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</row>
    <row r="83" spans="2:76" s="5" customFormat="1" ht="30" customHeight="1" x14ac:dyDescent="0.2">
      <c r="B83" s="71"/>
      <c r="C83" s="40"/>
      <c r="D83" s="41"/>
      <c r="E83" s="101"/>
      <c r="F83" s="42" t="s">
        <v>71</v>
      </c>
      <c r="G83" s="43" t="s">
        <v>71</v>
      </c>
      <c r="H83" s="109"/>
      <c r="I83" s="46" t="s">
        <v>71</v>
      </c>
      <c r="J83" s="41" t="s">
        <v>71</v>
      </c>
      <c r="K83" s="117"/>
      <c r="L83" s="44"/>
      <c r="M83" s="45"/>
      <c r="N83" s="45"/>
      <c r="O83" s="67" t="str">
        <f t="shared" si="16"/>
        <v/>
      </c>
      <c r="P83" s="66"/>
      <c r="Q83" s="66"/>
      <c r="R83" s="66"/>
      <c r="S83" s="67" t="str">
        <f t="shared" si="17"/>
        <v/>
      </c>
      <c r="T83" s="68" t="str">
        <f t="shared" si="18"/>
        <v/>
      </c>
      <c r="U83" s="69" t="str">
        <f t="shared" si="19"/>
        <v xml:space="preserve">   </v>
      </c>
      <c r="V83" s="103" t="str">
        <f>IF(E83=0," ",IF(E83="H",IF(OR(E83="SEN",H83&lt;1998),VLOOKUP(K83,Minimas!$A$11:$G$29,6),IF(AND(H83&gt;1997,H83&lt;2001),VLOOKUP(K83,Minimas!$A$11:$G$29,5),IF(AND(H83&gt;2000,H83&lt;2003),VLOOKUP(K83,Minimas!$A$11:$G$29,4),IF(AND(H83&gt;2002,H83&lt;2005),VLOOKUP(K83,Minimas!$A$11:$G$29,3),VLOOKUP(K83,Minimas!$A$11:$G$29,2))))),IF(OR(H83="SEN",H83&lt;1998),VLOOKUP(K83,Minimas!$G$11:$L$26,6),IF(AND(H83&gt;1997,H83&lt;2001),VLOOKUP(K83,Minimas!$G$11:$L$26,5),IF(AND(H83&gt;2000,H83&lt;2003),VLOOKUP(K83,Minimas!$G$11:$L$26,4),IF(AND(H83&gt;2002,H83&lt;2005),VLOOKUP(K83,Minimas!$G$11:$L$26,3),VLOOKUP(K83,Minimas!$G$11:$L$26,2)))))))</f>
        <v xml:space="preserve"> </v>
      </c>
      <c r="W83" s="77" t="str">
        <f t="shared" si="20"/>
        <v/>
      </c>
      <c r="X83" s="78"/>
      <c r="AB83" s="107" t="e">
        <f>T83-HLOOKUP(V83,Minimas!$C$1:$BN$10,2,FALSE)</f>
        <v>#VALUE!</v>
      </c>
      <c r="AC83" s="107" t="e">
        <f>T83-HLOOKUP(V83,Minimas!$C$1:$BN$10,3,FALSE)</f>
        <v>#VALUE!</v>
      </c>
      <c r="AD83" s="107" t="e">
        <f>T83-HLOOKUP(V83,Minimas!$C$1:$BN$10,4,FALSE)</f>
        <v>#VALUE!</v>
      </c>
      <c r="AE83" s="107" t="e">
        <f>T83-HLOOKUP(V83,Minimas!$C$1:$BN$10,5,FALSE)</f>
        <v>#VALUE!</v>
      </c>
      <c r="AF83" s="107" t="e">
        <f>T83-HLOOKUP(V83,Minimas!$C$1:$BN$10,6,FALSE)</f>
        <v>#VALUE!</v>
      </c>
      <c r="AG83" s="107" t="e">
        <f>T83-HLOOKUP(V83,Minimas!$C$1:$BN$10,7,FALSE)</f>
        <v>#VALUE!</v>
      </c>
      <c r="AH83" s="107" t="e">
        <f>T83-HLOOKUP(V83,Minimas!$C$1:$BN$10,8,FALSE)</f>
        <v>#VALUE!</v>
      </c>
      <c r="AI83" s="107" t="e">
        <f>T83-HLOOKUP(V83,Minimas!$C$1:$BN$10,9,FALSE)</f>
        <v>#VALUE!</v>
      </c>
      <c r="AJ83" s="107" t="e">
        <f>T83-HLOOKUP(V83,Minimas!$C$1:$BN$10,10,FALSE)</f>
        <v>#VALUE!</v>
      </c>
      <c r="AK83" s="108" t="str">
        <f t="shared" si="21"/>
        <v xml:space="preserve"> </v>
      </c>
      <c r="AM83" s="5" t="str">
        <f t="shared" si="22"/>
        <v xml:space="preserve"> </v>
      </c>
      <c r="AN83" s="5" t="str">
        <f t="shared" si="23"/>
        <v xml:space="preserve"> </v>
      </c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</row>
    <row r="84" spans="2:76" s="5" customFormat="1" ht="30" customHeight="1" x14ac:dyDescent="0.2">
      <c r="B84" s="71"/>
      <c r="C84" s="40"/>
      <c r="D84" s="41"/>
      <c r="E84" s="101"/>
      <c r="F84" s="42" t="s">
        <v>71</v>
      </c>
      <c r="G84" s="43" t="s">
        <v>71</v>
      </c>
      <c r="H84" s="109"/>
      <c r="I84" s="46" t="s">
        <v>71</v>
      </c>
      <c r="J84" s="41" t="s">
        <v>71</v>
      </c>
      <c r="K84" s="117"/>
      <c r="L84" s="44"/>
      <c r="M84" s="45"/>
      <c r="N84" s="45"/>
      <c r="O84" s="67" t="str">
        <f t="shared" si="16"/>
        <v/>
      </c>
      <c r="P84" s="66"/>
      <c r="Q84" s="66"/>
      <c r="R84" s="66"/>
      <c r="S84" s="67" t="str">
        <f t="shared" si="17"/>
        <v/>
      </c>
      <c r="T84" s="68" t="str">
        <f t="shared" si="18"/>
        <v/>
      </c>
      <c r="U84" s="69" t="str">
        <f t="shared" si="19"/>
        <v xml:space="preserve">   </v>
      </c>
      <c r="V84" s="103" t="str">
        <f>IF(E84=0," ",IF(E84="H",IF(OR(E84="SEN",H84&lt;1998),VLOOKUP(K84,Minimas!$A$11:$G$29,6),IF(AND(H84&gt;1997,H84&lt;2001),VLOOKUP(K84,Minimas!$A$11:$G$29,5),IF(AND(H84&gt;2000,H84&lt;2003),VLOOKUP(K84,Minimas!$A$11:$G$29,4),IF(AND(H84&gt;2002,H84&lt;2005),VLOOKUP(K84,Minimas!$A$11:$G$29,3),VLOOKUP(K84,Minimas!$A$11:$G$29,2))))),IF(OR(H84="SEN",H84&lt;1998),VLOOKUP(K84,Minimas!$G$11:$L$26,6),IF(AND(H84&gt;1997,H84&lt;2001),VLOOKUP(K84,Minimas!$G$11:$L$26,5),IF(AND(H84&gt;2000,H84&lt;2003),VLOOKUP(K84,Minimas!$G$11:$L$26,4),IF(AND(H84&gt;2002,H84&lt;2005),VLOOKUP(K84,Minimas!$G$11:$L$26,3),VLOOKUP(K84,Minimas!$G$11:$L$26,2)))))))</f>
        <v xml:space="preserve"> </v>
      </c>
      <c r="W84" s="77" t="str">
        <f t="shared" si="20"/>
        <v/>
      </c>
      <c r="X84" s="78"/>
      <c r="AB84" s="107" t="e">
        <f>T84-HLOOKUP(V84,Minimas!$C$1:$BN$10,2,FALSE)</f>
        <v>#VALUE!</v>
      </c>
      <c r="AC84" s="107" t="e">
        <f>T84-HLOOKUP(V84,Minimas!$C$1:$BN$10,3,FALSE)</f>
        <v>#VALUE!</v>
      </c>
      <c r="AD84" s="107" t="e">
        <f>T84-HLOOKUP(V84,Minimas!$C$1:$BN$10,4,FALSE)</f>
        <v>#VALUE!</v>
      </c>
      <c r="AE84" s="107" t="e">
        <f>T84-HLOOKUP(V84,Minimas!$C$1:$BN$10,5,FALSE)</f>
        <v>#VALUE!</v>
      </c>
      <c r="AF84" s="107" t="e">
        <f>T84-HLOOKUP(V84,Minimas!$C$1:$BN$10,6,FALSE)</f>
        <v>#VALUE!</v>
      </c>
      <c r="AG84" s="107" t="e">
        <f>T84-HLOOKUP(V84,Minimas!$C$1:$BN$10,7,FALSE)</f>
        <v>#VALUE!</v>
      </c>
      <c r="AH84" s="107" t="e">
        <f>T84-HLOOKUP(V84,Minimas!$C$1:$BN$10,8,FALSE)</f>
        <v>#VALUE!</v>
      </c>
      <c r="AI84" s="107" t="e">
        <f>T84-HLOOKUP(V84,Minimas!$C$1:$BN$10,9,FALSE)</f>
        <v>#VALUE!</v>
      </c>
      <c r="AJ84" s="107" t="e">
        <f>T84-HLOOKUP(V84,Minimas!$C$1:$BN$10,10,FALSE)</f>
        <v>#VALUE!</v>
      </c>
      <c r="AK84" s="108" t="str">
        <f t="shared" si="21"/>
        <v xml:space="preserve"> </v>
      </c>
      <c r="AM84" s="5" t="str">
        <f t="shared" si="22"/>
        <v xml:space="preserve"> </v>
      </c>
      <c r="AN84" s="5" t="str">
        <f t="shared" si="23"/>
        <v xml:space="preserve"> </v>
      </c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</row>
    <row r="85" spans="2:76" s="5" customFormat="1" ht="30" customHeight="1" x14ac:dyDescent="0.2">
      <c r="B85" s="71"/>
      <c r="C85" s="40"/>
      <c r="D85" s="41"/>
      <c r="E85" s="101"/>
      <c r="F85" s="42" t="s">
        <v>71</v>
      </c>
      <c r="G85" s="43" t="s">
        <v>71</v>
      </c>
      <c r="H85" s="109"/>
      <c r="I85" s="46" t="s">
        <v>71</v>
      </c>
      <c r="J85" s="41" t="s">
        <v>71</v>
      </c>
      <c r="K85" s="117"/>
      <c r="L85" s="44"/>
      <c r="M85" s="45"/>
      <c r="N85" s="45"/>
      <c r="O85" s="67" t="str">
        <f t="shared" si="16"/>
        <v/>
      </c>
      <c r="P85" s="66"/>
      <c r="Q85" s="66"/>
      <c r="R85" s="66"/>
      <c r="S85" s="67" t="str">
        <f t="shared" si="17"/>
        <v/>
      </c>
      <c r="T85" s="68" t="str">
        <f t="shared" si="18"/>
        <v/>
      </c>
      <c r="U85" s="69" t="str">
        <f t="shared" si="19"/>
        <v xml:space="preserve">   </v>
      </c>
      <c r="V85" s="103" t="str">
        <f>IF(E85=0," ",IF(E85="H",IF(OR(E85="SEN",H85&lt;1998),VLOOKUP(K85,Minimas!$A$11:$G$29,6),IF(AND(H85&gt;1997,H85&lt;2001),VLOOKUP(K85,Minimas!$A$11:$G$29,5),IF(AND(H85&gt;2000,H85&lt;2003),VLOOKUP(K85,Minimas!$A$11:$G$29,4),IF(AND(H85&gt;2002,H85&lt;2005),VLOOKUP(K85,Minimas!$A$11:$G$29,3),VLOOKUP(K85,Minimas!$A$11:$G$29,2))))),IF(OR(H85="SEN",H85&lt;1998),VLOOKUP(K85,Minimas!$G$11:$L$26,6),IF(AND(H85&gt;1997,H85&lt;2001),VLOOKUP(K85,Minimas!$G$11:$L$26,5),IF(AND(H85&gt;2000,H85&lt;2003),VLOOKUP(K85,Minimas!$G$11:$L$26,4),IF(AND(H85&gt;2002,H85&lt;2005),VLOOKUP(K85,Minimas!$G$11:$L$26,3),VLOOKUP(K85,Minimas!$G$11:$L$26,2)))))))</f>
        <v xml:space="preserve"> </v>
      </c>
      <c r="W85" s="77" t="str">
        <f t="shared" si="20"/>
        <v/>
      </c>
      <c r="X85" s="78"/>
      <c r="AB85" s="107" t="e">
        <f>T85-HLOOKUP(V85,Minimas!$C$1:$BN$10,2,FALSE)</f>
        <v>#VALUE!</v>
      </c>
      <c r="AC85" s="107" t="e">
        <f>T85-HLOOKUP(V85,Minimas!$C$1:$BN$10,3,FALSE)</f>
        <v>#VALUE!</v>
      </c>
      <c r="AD85" s="107" t="e">
        <f>T85-HLOOKUP(V85,Minimas!$C$1:$BN$10,4,FALSE)</f>
        <v>#VALUE!</v>
      </c>
      <c r="AE85" s="107" t="e">
        <f>T85-HLOOKUP(V85,Minimas!$C$1:$BN$10,5,FALSE)</f>
        <v>#VALUE!</v>
      </c>
      <c r="AF85" s="107" t="e">
        <f>T85-HLOOKUP(V85,Minimas!$C$1:$BN$10,6,FALSE)</f>
        <v>#VALUE!</v>
      </c>
      <c r="AG85" s="107" t="e">
        <f>T85-HLOOKUP(V85,Minimas!$C$1:$BN$10,7,FALSE)</f>
        <v>#VALUE!</v>
      </c>
      <c r="AH85" s="107" t="e">
        <f>T85-HLOOKUP(V85,Minimas!$C$1:$BN$10,8,FALSE)</f>
        <v>#VALUE!</v>
      </c>
      <c r="AI85" s="107" t="e">
        <f>T85-HLOOKUP(V85,Minimas!$C$1:$BN$10,9,FALSE)</f>
        <v>#VALUE!</v>
      </c>
      <c r="AJ85" s="107" t="e">
        <f>T85-HLOOKUP(V85,Minimas!$C$1:$BN$10,10,FALSE)</f>
        <v>#VALUE!</v>
      </c>
      <c r="AK85" s="108" t="str">
        <f t="shared" si="21"/>
        <v xml:space="preserve"> </v>
      </c>
      <c r="AM85" s="5" t="str">
        <f t="shared" si="22"/>
        <v xml:space="preserve"> </v>
      </c>
      <c r="AN85" s="5" t="str">
        <f t="shared" si="23"/>
        <v xml:space="preserve"> </v>
      </c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</row>
    <row r="86" spans="2:76" s="5" customFormat="1" ht="30" customHeight="1" x14ac:dyDescent="0.2">
      <c r="B86" s="71"/>
      <c r="C86" s="40"/>
      <c r="D86" s="41"/>
      <c r="E86" s="101"/>
      <c r="F86" s="42" t="s">
        <v>71</v>
      </c>
      <c r="G86" s="43" t="s">
        <v>71</v>
      </c>
      <c r="H86" s="109"/>
      <c r="I86" s="46" t="s">
        <v>71</v>
      </c>
      <c r="J86" s="41" t="s">
        <v>71</v>
      </c>
      <c r="K86" s="117"/>
      <c r="L86" s="44"/>
      <c r="M86" s="45"/>
      <c r="N86" s="45"/>
      <c r="O86" s="67" t="str">
        <f t="shared" si="16"/>
        <v/>
      </c>
      <c r="P86" s="66"/>
      <c r="Q86" s="66"/>
      <c r="R86" s="66"/>
      <c r="S86" s="67" t="str">
        <f t="shared" si="17"/>
        <v/>
      </c>
      <c r="T86" s="68" t="str">
        <f t="shared" si="18"/>
        <v/>
      </c>
      <c r="U86" s="69" t="str">
        <f t="shared" si="19"/>
        <v xml:space="preserve">   </v>
      </c>
      <c r="V86" s="103" t="str">
        <f>IF(E86=0," ",IF(E86="H",IF(OR(E86="SEN",H86&lt;1998),VLOOKUP(K86,Minimas!$A$11:$G$29,6),IF(AND(H86&gt;1997,H86&lt;2001),VLOOKUP(K86,Minimas!$A$11:$G$29,5),IF(AND(H86&gt;2000,H86&lt;2003),VLOOKUP(K86,Minimas!$A$11:$G$29,4),IF(AND(H86&gt;2002,H86&lt;2005),VLOOKUP(K86,Minimas!$A$11:$G$29,3),VLOOKUP(K86,Minimas!$A$11:$G$29,2))))),IF(OR(H86="SEN",H86&lt;1998),VLOOKUP(K86,Minimas!$G$11:$L$26,6),IF(AND(H86&gt;1997,H86&lt;2001),VLOOKUP(K86,Minimas!$G$11:$L$26,5),IF(AND(H86&gt;2000,H86&lt;2003),VLOOKUP(K86,Minimas!$G$11:$L$26,4),IF(AND(H86&gt;2002,H86&lt;2005),VLOOKUP(K86,Minimas!$G$11:$L$26,3),VLOOKUP(K86,Minimas!$G$11:$L$26,2)))))))</f>
        <v xml:space="preserve"> </v>
      </c>
      <c r="W86" s="77" t="str">
        <f t="shared" si="20"/>
        <v/>
      </c>
      <c r="X86" s="78"/>
      <c r="AB86" s="107" t="e">
        <f>T86-HLOOKUP(V86,Minimas!$C$1:$BN$10,2,FALSE)</f>
        <v>#VALUE!</v>
      </c>
      <c r="AC86" s="107" t="e">
        <f>T86-HLOOKUP(V86,Minimas!$C$1:$BN$10,3,FALSE)</f>
        <v>#VALUE!</v>
      </c>
      <c r="AD86" s="107" t="e">
        <f>T86-HLOOKUP(V86,Minimas!$C$1:$BN$10,4,FALSE)</f>
        <v>#VALUE!</v>
      </c>
      <c r="AE86" s="107" t="e">
        <f>T86-HLOOKUP(V86,Minimas!$C$1:$BN$10,5,FALSE)</f>
        <v>#VALUE!</v>
      </c>
      <c r="AF86" s="107" t="e">
        <f>T86-HLOOKUP(V86,Minimas!$C$1:$BN$10,6,FALSE)</f>
        <v>#VALUE!</v>
      </c>
      <c r="AG86" s="107" t="e">
        <f>T86-HLOOKUP(V86,Minimas!$C$1:$BN$10,7,FALSE)</f>
        <v>#VALUE!</v>
      </c>
      <c r="AH86" s="107" t="e">
        <f>T86-HLOOKUP(V86,Minimas!$C$1:$BN$10,8,FALSE)</f>
        <v>#VALUE!</v>
      </c>
      <c r="AI86" s="107" t="e">
        <f>T86-HLOOKUP(V86,Minimas!$C$1:$BN$10,9,FALSE)</f>
        <v>#VALUE!</v>
      </c>
      <c r="AJ86" s="107" t="e">
        <f>T86-HLOOKUP(V86,Minimas!$C$1:$BN$10,10,FALSE)</f>
        <v>#VALUE!</v>
      </c>
      <c r="AK86" s="108" t="str">
        <f t="shared" si="21"/>
        <v xml:space="preserve"> </v>
      </c>
      <c r="AM86" s="5" t="str">
        <f t="shared" si="22"/>
        <v xml:space="preserve"> </v>
      </c>
      <c r="AN86" s="5" t="str">
        <f t="shared" si="23"/>
        <v xml:space="preserve"> </v>
      </c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</row>
    <row r="87" spans="2:76" s="5" customFormat="1" ht="30" customHeight="1" x14ac:dyDescent="0.2">
      <c r="B87" s="71"/>
      <c r="C87" s="40"/>
      <c r="D87" s="41"/>
      <c r="E87" s="101"/>
      <c r="F87" s="42" t="s">
        <v>71</v>
      </c>
      <c r="G87" s="43" t="s">
        <v>71</v>
      </c>
      <c r="H87" s="109"/>
      <c r="I87" s="46" t="s">
        <v>71</v>
      </c>
      <c r="J87" s="41" t="s">
        <v>71</v>
      </c>
      <c r="K87" s="117"/>
      <c r="L87" s="44"/>
      <c r="M87" s="45"/>
      <c r="N87" s="45"/>
      <c r="O87" s="67" t="str">
        <f t="shared" si="16"/>
        <v/>
      </c>
      <c r="P87" s="66"/>
      <c r="Q87" s="66"/>
      <c r="R87" s="66"/>
      <c r="S87" s="67" t="str">
        <f t="shared" si="17"/>
        <v/>
      </c>
      <c r="T87" s="68" t="str">
        <f t="shared" si="18"/>
        <v/>
      </c>
      <c r="U87" s="69" t="str">
        <f t="shared" si="19"/>
        <v xml:space="preserve">   </v>
      </c>
      <c r="V87" s="103" t="str">
        <f>IF(E87=0," ",IF(E87="H",IF(OR(E87="SEN",H87&lt;1998),VLOOKUP(K87,Minimas!$A$11:$G$29,6),IF(AND(H87&gt;1997,H87&lt;2001),VLOOKUP(K87,Minimas!$A$11:$G$29,5),IF(AND(H87&gt;2000,H87&lt;2003),VLOOKUP(K87,Minimas!$A$11:$G$29,4),IF(AND(H87&gt;2002,H87&lt;2005),VLOOKUP(K87,Minimas!$A$11:$G$29,3),VLOOKUP(K87,Minimas!$A$11:$G$29,2))))),IF(OR(H87="SEN",H87&lt;1998),VLOOKUP(K87,Minimas!$G$11:$L$26,6),IF(AND(H87&gt;1997,H87&lt;2001),VLOOKUP(K87,Minimas!$G$11:$L$26,5),IF(AND(H87&gt;2000,H87&lt;2003),VLOOKUP(K87,Minimas!$G$11:$L$26,4),IF(AND(H87&gt;2002,H87&lt;2005),VLOOKUP(K87,Minimas!$G$11:$L$26,3),VLOOKUP(K87,Minimas!$G$11:$L$26,2)))))))</f>
        <v xml:space="preserve"> </v>
      </c>
      <c r="W87" s="77" t="str">
        <f t="shared" si="20"/>
        <v/>
      </c>
      <c r="X87" s="78"/>
      <c r="AB87" s="107" t="e">
        <f>T87-HLOOKUP(V87,Minimas!$C$1:$BN$10,2,FALSE)</f>
        <v>#VALUE!</v>
      </c>
      <c r="AC87" s="107" t="e">
        <f>T87-HLOOKUP(V87,Minimas!$C$1:$BN$10,3,FALSE)</f>
        <v>#VALUE!</v>
      </c>
      <c r="AD87" s="107" t="e">
        <f>T87-HLOOKUP(V87,Minimas!$C$1:$BN$10,4,FALSE)</f>
        <v>#VALUE!</v>
      </c>
      <c r="AE87" s="107" t="e">
        <f>T87-HLOOKUP(V87,Minimas!$C$1:$BN$10,5,FALSE)</f>
        <v>#VALUE!</v>
      </c>
      <c r="AF87" s="107" t="e">
        <f>T87-HLOOKUP(V87,Minimas!$C$1:$BN$10,6,FALSE)</f>
        <v>#VALUE!</v>
      </c>
      <c r="AG87" s="107" t="e">
        <f>T87-HLOOKUP(V87,Minimas!$C$1:$BN$10,7,FALSE)</f>
        <v>#VALUE!</v>
      </c>
      <c r="AH87" s="107" t="e">
        <f>T87-HLOOKUP(V87,Minimas!$C$1:$BN$10,8,FALSE)</f>
        <v>#VALUE!</v>
      </c>
      <c r="AI87" s="107" t="e">
        <f>T87-HLOOKUP(V87,Minimas!$C$1:$BN$10,9,FALSE)</f>
        <v>#VALUE!</v>
      </c>
      <c r="AJ87" s="107" t="e">
        <f>T87-HLOOKUP(V87,Minimas!$C$1:$BN$10,10,FALSE)</f>
        <v>#VALUE!</v>
      </c>
      <c r="AK87" s="108" t="str">
        <f t="shared" si="21"/>
        <v xml:space="preserve"> </v>
      </c>
      <c r="AM87" s="5" t="str">
        <f t="shared" si="22"/>
        <v xml:space="preserve"> </v>
      </c>
      <c r="AN87" s="5" t="str">
        <f t="shared" si="23"/>
        <v xml:space="preserve"> </v>
      </c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</row>
    <row r="88" spans="2:76" s="5" customFormat="1" ht="30" customHeight="1" x14ac:dyDescent="0.2">
      <c r="B88" s="71"/>
      <c r="C88" s="40"/>
      <c r="D88" s="41"/>
      <c r="E88" s="101"/>
      <c r="F88" s="42" t="s">
        <v>71</v>
      </c>
      <c r="G88" s="43" t="s">
        <v>71</v>
      </c>
      <c r="H88" s="109"/>
      <c r="I88" s="46" t="s">
        <v>71</v>
      </c>
      <c r="J88" s="41" t="s">
        <v>71</v>
      </c>
      <c r="K88" s="117"/>
      <c r="L88" s="44"/>
      <c r="M88" s="45"/>
      <c r="N88" s="45"/>
      <c r="O88" s="67" t="str">
        <f t="shared" si="16"/>
        <v/>
      </c>
      <c r="P88" s="66"/>
      <c r="Q88" s="66"/>
      <c r="R88" s="66"/>
      <c r="S88" s="67" t="str">
        <f t="shared" si="17"/>
        <v/>
      </c>
      <c r="T88" s="68" t="str">
        <f t="shared" si="18"/>
        <v/>
      </c>
      <c r="U88" s="69" t="str">
        <f t="shared" si="19"/>
        <v xml:space="preserve">   </v>
      </c>
      <c r="V88" s="103" t="str">
        <f>IF(E88=0," ",IF(E88="H",IF(OR(E88="SEN",H88&lt;1998),VLOOKUP(K88,Minimas!$A$11:$G$29,6),IF(AND(H88&gt;1997,H88&lt;2001),VLOOKUP(K88,Minimas!$A$11:$G$29,5),IF(AND(H88&gt;2000,H88&lt;2003),VLOOKUP(K88,Minimas!$A$11:$G$29,4),IF(AND(H88&gt;2002,H88&lt;2005),VLOOKUP(K88,Minimas!$A$11:$G$29,3),VLOOKUP(K88,Minimas!$A$11:$G$29,2))))),IF(OR(H88="SEN",H88&lt;1998),VLOOKUP(K88,Minimas!$G$11:$L$26,6),IF(AND(H88&gt;1997,H88&lt;2001),VLOOKUP(K88,Minimas!$G$11:$L$26,5),IF(AND(H88&gt;2000,H88&lt;2003),VLOOKUP(K88,Minimas!$G$11:$L$26,4),IF(AND(H88&gt;2002,H88&lt;2005),VLOOKUP(K88,Minimas!$G$11:$L$26,3),VLOOKUP(K88,Minimas!$G$11:$L$26,2)))))))</f>
        <v xml:space="preserve"> </v>
      </c>
      <c r="W88" s="77" t="str">
        <f t="shared" si="20"/>
        <v/>
      </c>
      <c r="X88" s="78"/>
      <c r="AB88" s="107" t="e">
        <f>T88-HLOOKUP(V88,Minimas!$C$1:$BN$10,2,FALSE)</f>
        <v>#VALUE!</v>
      </c>
      <c r="AC88" s="107" t="e">
        <f>T88-HLOOKUP(V88,Minimas!$C$1:$BN$10,3,FALSE)</f>
        <v>#VALUE!</v>
      </c>
      <c r="AD88" s="107" t="e">
        <f>T88-HLOOKUP(V88,Minimas!$C$1:$BN$10,4,FALSE)</f>
        <v>#VALUE!</v>
      </c>
      <c r="AE88" s="107" t="e">
        <f>T88-HLOOKUP(V88,Minimas!$C$1:$BN$10,5,FALSE)</f>
        <v>#VALUE!</v>
      </c>
      <c r="AF88" s="107" t="e">
        <f>T88-HLOOKUP(V88,Minimas!$C$1:$BN$10,6,FALSE)</f>
        <v>#VALUE!</v>
      </c>
      <c r="AG88" s="107" t="e">
        <f>T88-HLOOKUP(V88,Minimas!$C$1:$BN$10,7,FALSE)</f>
        <v>#VALUE!</v>
      </c>
      <c r="AH88" s="107" t="e">
        <f>T88-HLOOKUP(V88,Minimas!$C$1:$BN$10,8,FALSE)</f>
        <v>#VALUE!</v>
      </c>
      <c r="AI88" s="107" t="e">
        <f>T88-HLOOKUP(V88,Minimas!$C$1:$BN$10,9,FALSE)</f>
        <v>#VALUE!</v>
      </c>
      <c r="AJ88" s="107" t="e">
        <f>T88-HLOOKUP(V88,Minimas!$C$1:$BN$10,10,FALSE)</f>
        <v>#VALUE!</v>
      </c>
      <c r="AK88" s="108" t="str">
        <f t="shared" si="21"/>
        <v xml:space="preserve"> </v>
      </c>
      <c r="AM88" s="5" t="str">
        <f t="shared" si="22"/>
        <v xml:space="preserve"> </v>
      </c>
      <c r="AN88" s="5" t="str">
        <f t="shared" si="23"/>
        <v xml:space="preserve"> </v>
      </c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</row>
    <row r="89" spans="2:76" s="5" customFormat="1" ht="30" customHeight="1" x14ac:dyDescent="0.2">
      <c r="B89" s="71"/>
      <c r="C89" s="40"/>
      <c r="D89" s="41"/>
      <c r="E89" s="101"/>
      <c r="F89" s="42" t="s">
        <v>71</v>
      </c>
      <c r="G89" s="43" t="s">
        <v>71</v>
      </c>
      <c r="H89" s="109"/>
      <c r="I89" s="46" t="s">
        <v>71</v>
      </c>
      <c r="J89" s="41" t="s">
        <v>71</v>
      </c>
      <c r="K89" s="117"/>
      <c r="L89" s="44"/>
      <c r="M89" s="45"/>
      <c r="N89" s="45"/>
      <c r="O89" s="67" t="str">
        <f t="shared" si="16"/>
        <v/>
      </c>
      <c r="P89" s="66"/>
      <c r="Q89" s="66"/>
      <c r="R89" s="66"/>
      <c r="S89" s="67" t="str">
        <f t="shared" si="17"/>
        <v/>
      </c>
      <c r="T89" s="68" t="str">
        <f t="shared" si="18"/>
        <v/>
      </c>
      <c r="U89" s="69" t="str">
        <f t="shared" si="19"/>
        <v xml:space="preserve">   </v>
      </c>
      <c r="V89" s="103" t="str">
        <f>IF(E89=0," ",IF(E89="H",IF(OR(E89="SEN",H89&lt;1998),VLOOKUP(K89,Minimas!$A$11:$G$29,6),IF(AND(H89&gt;1997,H89&lt;2001),VLOOKUP(K89,Minimas!$A$11:$G$29,5),IF(AND(H89&gt;2000,H89&lt;2003),VLOOKUP(K89,Minimas!$A$11:$G$29,4),IF(AND(H89&gt;2002,H89&lt;2005),VLOOKUP(K89,Minimas!$A$11:$G$29,3),VLOOKUP(K89,Minimas!$A$11:$G$29,2))))),IF(OR(H89="SEN",H89&lt;1998),VLOOKUP(K89,Minimas!$G$11:$L$26,6),IF(AND(H89&gt;1997,H89&lt;2001),VLOOKUP(K89,Minimas!$G$11:$L$26,5),IF(AND(H89&gt;2000,H89&lt;2003),VLOOKUP(K89,Minimas!$G$11:$L$26,4),IF(AND(H89&gt;2002,H89&lt;2005),VLOOKUP(K89,Minimas!$G$11:$L$26,3),VLOOKUP(K89,Minimas!$G$11:$L$26,2)))))))</f>
        <v xml:space="preserve"> </v>
      </c>
      <c r="W89" s="77" t="str">
        <f t="shared" si="20"/>
        <v/>
      </c>
      <c r="X89" s="78"/>
      <c r="AB89" s="107" t="e">
        <f>T89-HLOOKUP(V89,Minimas!$C$1:$BN$10,2,FALSE)</f>
        <v>#VALUE!</v>
      </c>
      <c r="AC89" s="107" t="e">
        <f>T89-HLOOKUP(V89,Minimas!$C$1:$BN$10,3,FALSE)</f>
        <v>#VALUE!</v>
      </c>
      <c r="AD89" s="107" t="e">
        <f>T89-HLOOKUP(V89,Minimas!$C$1:$BN$10,4,FALSE)</f>
        <v>#VALUE!</v>
      </c>
      <c r="AE89" s="107" t="e">
        <f>T89-HLOOKUP(V89,Minimas!$C$1:$BN$10,5,FALSE)</f>
        <v>#VALUE!</v>
      </c>
      <c r="AF89" s="107" t="e">
        <f>T89-HLOOKUP(V89,Minimas!$C$1:$BN$10,6,FALSE)</f>
        <v>#VALUE!</v>
      </c>
      <c r="AG89" s="107" t="e">
        <f>T89-HLOOKUP(V89,Minimas!$C$1:$BN$10,7,FALSE)</f>
        <v>#VALUE!</v>
      </c>
      <c r="AH89" s="107" t="e">
        <f>T89-HLOOKUP(V89,Minimas!$C$1:$BN$10,8,FALSE)</f>
        <v>#VALUE!</v>
      </c>
      <c r="AI89" s="107" t="e">
        <f>T89-HLOOKUP(V89,Minimas!$C$1:$BN$10,9,FALSE)</f>
        <v>#VALUE!</v>
      </c>
      <c r="AJ89" s="107" t="e">
        <f>T89-HLOOKUP(V89,Minimas!$C$1:$BN$10,10,FALSE)</f>
        <v>#VALUE!</v>
      </c>
      <c r="AK89" s="108" t="str">
        <f t="shared" si="21"/>
        <v xml:space="preserve"> </v>
      </c>
      <c r="AM89" s="5" t="str">
        <f t="shared" si="22"/>
        <v xml:space="preserve"> </v>
      </c>
      <c r="AN89" s="5" t="str">
        <f t="shared" si="23"/>
        <v xml:space="preserve"> </v>
      </c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</row>
    <row r="90" spans="2:76" s="5" customFormat="1" ht="30" customHeight="1" x14ac:dyDescent="0.2">
      <c r="B90" s="71"/>
      <c r="C90" s="40"/>
      <c r="D90" s="41"/>
      <c r="E90" s="101"/>
      <c r="F90" s="42" t="s">
        <v>71</v>
      </c>
      <c r="G90" s="43" t="s">
        <v>71</v>
      </c>
      <c r="H90" s="109"/>
      <c r="I90" s="46" t="s">
        <v>71</v>
      </c>
      <c r="J90" s="41" t="s">
        <v>71</v>
      </c>
      <c r="K90" s="117"/>
      <c r="L90" s="44"/>
      <c r="M90" s="45"/>
      <c r="N90" s="45"/>
      <c r="O90" s="67" t="str">
        <f t="shared" si="16"/>
        <v/>
      </c>
      <c r="P90" s="66"/>
      <c r="Q90" s="66"/>
      <c r="R90" s="66"/>
      <c r="S90" s="67" t="str">
        <f t="shared" si="17"/>
        <v/>
      </c>
      <c r="T90" s="68" t="str">
        <f t="shared" si="18"/>
        <v/>
      </c>
      <c r="U90" s="69" t="str">
        <f t="shared" si="19"/>
        <v xml:space="preserve">   </v>
      </c>
      <c r="V90" s="103" t="str">
        <f>IF(E90=0," ",IF(E90="H",IF(OR(E90="SEN",H90&lt;1998),VLOOKUP(K90,Minimas!$A$11:$G$29,6),IF(AND(H90&gt;1997,H90&lt;2001),VLOOKUP(K90,Minimas!$A$11:$G$29,5),IF(AND(H90&gt;2000,H90&lt;2003),VLOOKUP(K90,Minimas!$A$11:$G$29,4),IF(AND(H90&gt;2002,H90&lt;2005),VLOOKUP(K90,Minimas!$A$11:$G$29,3),VLOOKUP(K90,Minimas!$A$11:$G$29,2))))),IF(OR(H90="SEN",H90&lt;1998),VLOOKUP(K90,Minimas!$G$11:$L$26,6),IF(AND(H90&gt;1997,H90&lt;2001),VLOOKUP(K90,Minimas!$G$11:$L$26,5),IF(AND(H90&gt;2000,H90&lt;2003),VLOOKUP(K90,Minimas!$G$11:$L$26,4),IF(AND(H90&gt;2002,H90&lt;2005),VLOOKUP(K90,Minimas!$G$11:$L$26,3),VLOOKUP(K90,Minimas!$G$11:$L$26,2)))))))</f>
        <v xml:space="preserve"> </v>
      </c>
      <c r="W90" s="77" t="str">
        <f t="shared" si="20"/>
        <v/>
      </c>
      <c r="X90" s="78"/>
      <c r="AB90" s="107" t="e">
        <f>T90-HLOOKUP(V90,Minimas!$C$1:$BN$10,2,FALSE)</f>
        <v>#VALUE!</v>
      </c>
      <c r="AC90" s="107" t="e">
        <f>T90-HLOOKUP(V90,Minimas!$C$1:$BN$10,3,FALSE)</f>
        <v>#VALUE!</v>
      </c>
      <c r="AD90" s="107" t="e">
        <f>T90-HLOOKUP(V90,Minimas!$C$1:$BN$10,4,FALSE)</f>
        <v>#VALUE!</v>
      </c>
      <c r="AE90" s="107" t="e">
        <f>T90-HLOOKUP(V90,Minimas!$C$1:$BN$10,5,FALSE)</f>
        <v>#VALUE!</v>
      </c>
      <c r="AF90" s="107" t="e">
        <f>T90-HLOOKUP(V90,Minimas!$C$1:$BN$10,6,FALSE)</f>
        <v>#VALUE!</v>
      </c>
      <c r="AG90" s="107" t="e">
        <f>T90-HLOOKUP(V90,Minimas!$C$1:$BN$10,7,FALSE)</f>
        <v>#VALUE!</v>
      </c>
      <c r="AH90" s="107" t="e">
        <f>T90-HLOOKUP(V90,Minimas!$C$1:$BN$10,8,FALSE)</f>
        <v>#VALUE!</v>
      </c>
      <c r="AI90" s="107" t="e">
        <f>T90-HLOOKUP(V90,Minimas!$C$1:$BN$10,9,FALSE)</f>
        <v>#VALUE!</v>
      </c>
      <c r="AJ90" s="107" t="e">
        <f>T90-HLOOKUP(V90,Minimas!$C$1:$BN$10,10,FALSE)</f>
        <v>#VALUE!</v>
      </c>
      <c r="AK90" s="108" t="str">
        <f t="shared" si="21"/>
        <v xml:space="preserve"> </v>
      </c>
      <c r="AM90" s="5" t="str">
        <f t="shared" si="22"/>
        <v xml:space="preserve"> </v>
      </c>
      <c r="AN90" s="5" t="str">
        <f t="shared" si="23"/>
        <v xml:space="preserve"> </v>
      </c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</row>
    <row r="91" spans="2:76" s="5" customFormat="1" ht="30" customHeight="1" x14ac:dyDescent="0.2">
      <c r="B91" s="70"/>
      <c r="C91" s="60"/>
      <c r="D91" s="61"/>
      <c r="E91" s="100"/>
      <c r="F91" s="62" t="s">
        <v>71</v>
      </c>
      <c r="G91" s="63" t="s">
        <v>71</v>
      </c>
      <c r="H91" s="102"/>
      <c r="I91" s="64" t="s">
        <v>71</v>
      </c>
      <c r="J91" s="61" t="s">
        <v>71</v>
      </c>
      <c r="K91" s="116"/>
      <c r="L91" s="65"/>
      <c r="M91" s="66"/>
      <c r="N91" s="66"/>
      <c r="O91" s="67" t="str">
        <f t="shared" si="16"/>
        <v/>
      </c>
      <c r="P91" s="66"/>
      <c r="Q91" s="66"/>
      <c r="R91" s="66"/>
      <c r="S91" s="67" t="str">
        <f t="shared" si="17"/>
        <v/>
      </c>
      <c r="T91" s="68" t="str">
        <f t="shared" si="18"/>
        <v/>
      </c>
      <c r="U91" s="69" t="str">
        <f t="shared" si="19"/>
        <v xml:space="preserve">   </v>
      </c>
      <c r="V91" s="103" t="str">
        <f>IF(E91=0," ",IF(E91="H",IF(OR(E91="SEN",H91&lt;1998),VLOOKUP(K91,Minimas!$A$11:$G$29,6),IF(AND(H91&gt;1997,H91&lt;2001),VLOOKUP(K91,Minimas!$A$11:$G$29,5),IF(AND(H91&gt;2000,H91&lt;2003),VLOOKUP(K91,Minimas!$A$11:$G$29,4),IF(AND(H91&gt;2002,H91&lt;2005),VLOOKUP(K91,Minimas!$A$11:$G$29,3),VLOOKUP(K91,Minimas!$A$11:$G$29,2))))),IF(OR(H91="SEN",H91&lt;1998),VLOOKUP(K91,Minimas!$G$11:$L$26,6),IF(AND(H91&gt;1997,H91&lt;2001),VLOOKUP(K91,Minimas!$G$11:$L$26,5),IF(AND(H91&gt;2000,H91&lt;2003),VLOOKUP(K91,Minimas!$G$11:$L$26,4),IF(AND(H91&gt;2002,H91&lt;2005),VLOOKUP(K91,Minimas!$G$11:$L$26,3),VLOOKUP(K91,Minimas!$G$11:$L$26,2)))))))</f>
        <v xml:space="preserve"> </v>
      </c>
      <c r="W91" s="77" t="str">
        <f t="shared" si="20"/>
        <v/>
      </c>
      <c r="X91" s="78"/>
      <c r="AB91" s="107" t="e">
        <f>T91-HLOOKUP(V91,Minimas!$C$1:$BN$10,2,FALSE)</f>
        <v>#VALUE!</v>
      </c>
      <c r="AC91" s="107" t="e">
        <f>T91-HLOOKUP(V91,Minimas!$C$1:$BN$10,3,FALSE)</f>
        <v>#VALUE!</v>
      </c>
      <c r="AD91" s="107" t="e">
        <f>T91-HLOOKUP(V91,Minimas!$C$1:$BN$10,4,FALSE)</f>
        <v>#VALUE!</v>
      </c>
      <c r="AE91" s="107" t="e">
        <f>T91-HLOOKUP(V91,Minimas!$C$1:$BN$10,5,FALSE)</f>
        <v>#VALUE!</v>
      </c>
      <c r="AF91" s="107" t="e">
        <f>T91-HLOOKUP(V91,Minimas!$C$1:$BN$10,6,FALSE)</f>
        <v>#VALUE!</v>
      </c>
      <c r="AG91" s="107" t="e">
        <f>T91-HLOOKUP(V91,Minimas!$C$1:$BN$10,7,FALSE)</f>
        <v>#VALUE!</v>
      </c>
      <c r="AH91" s="107" t="e">
        <f>T91-HLOOKUP(V91,Minimas!$C$1:$BN$10,8,FALSE)</f>
        <v>#VALUE!</v>
      </c>
      <c r="AI91" s="107" t="e">
        <f>T91-HLOOKUP(V91,Minimas!$C$1:$BN$10,9,FALSE)</f>
        <v>#VALUE!</v>
      </c>
      <c r="AJ91" s="107" t="e">
        <f>T91-HLOOKUP(V91,Minimas!$C$1:$BN$10,10,FALSE)</f>
        <v>#VALUE!</v>
      </c>
      <c r="AK91" s="108" t="str">
        <f t="shared" si="21"/>
        <v xml:space="preserve"> </v>
      </c>
      <c r="AM91" s="5" t="str">
        <f t="shared" si="22"/>
        <v xml:space="preserve"> </v>
      </c>
      <c r="AN91" s="5" t="str">
        <f t="shared" si="23"/>
        <v xml:space="preserve"> </v>
      </c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</row>
    <row r="92" spans="2:76" s="5" customFormat="1" ht="30" customHeight="1" x14ac:dyDescent="0.2">
      <c r="B92" s="71"/>
      <c r="C92" s="40"/>
      <c r="D92" s="41"/>
      <c r="E92" s="101"/>
      <c r="F92" s="42" t="s">
        <v>71</v>
      </c>
      <c r="G92" s="43" t="s">
        <v>71</v>
      </c>
      <c r="H92" s="109"/>
      <c r="I92" s="46" t="s">
        <v>71</v>
      </c>
      <c r="J92" s="41" t="s">
        <v>71</v>
      </c>
      <c r="K92" s="117"/>
      <c r="L92" s="44"/>
      <c r="M92" s="45"/>
      <c r="N92" s="45"/>
      <c r="O92" s="67" t="str">
        <f t="shared" si="16"/>
        <v/>
      </c>
      <c r="P92" s="66"/>
      <c r="Q92" s="66"/>
      <c r="R92" s="66"/>
      <c r="S92" s="67" t="str">
        <f t="shared" si="17"/>
        <v/>
      </c>
      <c r="T92" s="68" t="str">
        <f t="shared" si="18"/>
        <v/>
      </c>
      <c r="U92" s="69" t="str">
        <f t="shared" si="19"/>
        <v xml:space="preserve">   </v>
      </c>
      <c r="V92" s="103" t="str">
        <f>IF(E92=0," ",IF(E92="H",IF(OR(E92="SEN",H92&lt;1998),VLOOKUP(K92,Minimas!$A$11:$G$29,6),IF(AND(H92&gt;1997,H92&lt;2001),VLOOKUP(K92,Minimas!$A$11:$G$29,5),IF(AND(H92&gt;2000,H92&lt;2003),VLOOKUP(K92,Minimas!$A$11:$G$29,4),IF(AND(H92&gt;2002,H92&lt;2005),VLOOKUP(K92,Minimas!$A$11:$G$29,3),VLOOKUP(K92,Minimas!$A$11:$G$29,2))))),IF(OR(H92="SEN",H92&lt;1998),VLOOKUP(K92,Minimas!$G$11:$L$26,6),IF(AND(H92&gt;1997,H92&lt;2001),VLOOKUP(K92,Minimas!$G$11:$L$26,5),IF(AND(H92&gt;2000,H92&lt;2003),VLOOKUP(K92,Minimas!$G$11:$L$26,4),IF(AND(H92&gt;2002,H92&lt;2005),VLOOKUP(K92,Minimas!$G$11:$L$26,3),VLOOKUP(K92,Minimas!$G$11:$L$26,2)))))))</f>
        <v xml:space="preserve"> </v>
      </c>
      <c r="W92" s="77" t="str">
        <f t="shared" si="20"/>
        <v/>
      </c>
      <c r="X92" s="78"/>
      <c r="AB92" s="107" t="e">
        <f>T92-HLOOKUP(V92,Minimas!$C$1:$BN$10,2,FALSE)</f>
        <v>#VALUE!</v>
      </c>
      <c r="AC92" s="107" t="e">
        <f>T92-HLOOKUP(V92,Minimas!$C$1:$BN$10,3,FALSE)</f>
        <v>#VALUE!</v>
      </c>
      <c r="AD92" s="107" t="e">
        <f>T92-HLOOKUP(V92,Minimas!$C$1:$BN$10,4,FALSE)</f>
        <v>#VALUE!</v>
      </c>
      <c r="AE92" s="107" t="e">
        <f>T92-HLOOKUP(V92,Minimas!$C$1:$BN$10,5,FALSE)</f>
        <v>#VALUE!</v>
      </c>
      <c r="AF92" s="107" t="e">
        <f>T92-HLOOKUP(V92,Minimas!$C$1:$BN$10,6,FALSE)</f>
        <v>#VALUE!</v>
      </c>
      <c r="AG92" s="107" t="e">
        <f>T92-HLOOKUP(V92,Minimas!$C$1:$BN$10,7,FALSE)</f>
        <v>#VALUE!</v>
      </c>
      <c r="AH92" s="107" t="e">
        <f>T92-HLOOKUP(V92,Minimas!$C$1:$BN$10,8,FALSE)</f>
        <v>#VALUE!</v>
      </c>
      <c r="AI92" s="107" t="e">
        <f>T92-HLOOKUP(V92,Minimas!$C$1:$BN$10,9,FALSE)</f>
        <v>#VALUE!</v>
      </c>
      <c r="AJ92" s="107" t="e">
        <f>T92-HLOOKUP(V92,Minimas!$C$1:$BN$10,10,FALSE)</f>
        <v>#VALUE!</v>
      </c>
      <c r="AK92" s="108" t="str">
        <f t="shared" si="21"/>
        <v xml:space="preserve"> </v>
      </c>
      <c r="AM92" s="5" t="str">
        <f t="shared" si="22"/>
        <v xml:space="preserve"> </v>
      </c>
      <c r="AN92" s="5" t="str">
        <f t="shared" si="23"/>
        <v xml:space="preserve"> </v>
      </c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</row>
    <row r="93" spans="2:76" s="5" customFormat="1" ht="30" customHeight="1" x14ac:dyDescent="0.2">
      <c r="B93" s="71"/>
      <c r="C93" s="40"/>
      <c r="D93" s="41"/>
      <c r="E93" s="101"/>
      <c r="F93" s="42" t="s">
        <v>71</v>
      </c>
      <c r="G93" s="43" t="s">
        <v>71</v>
      </c>
      <c r="H93" s="109"/>
      <c r="I93" s="46" t="s">
        <v>71</v>
      </c>
      <c r="J93" s="41" t="s">
        <v>71</v>
      </c>
      <c r="K93" s="117"/>
      <c r="L93" s="44"/>
      <c r="M93" s="45"/>
      <c r="N93" s="45"/>
      <c r="O93" s="67" t="str">
        <f t="shared" si="16"/>
        <v/>
      </c>
      <c r="P93" s="66"/>
      <c r="Q93" s="66"/>
      <c r="R93" s="66"/>
      <c r="S93" s="67" t="str">
        <f t="shared" si="17"/>
        <v/>
      </c>
      <c r="T93" s="68" t="str">
        <f t="shared" si="18"/>
        <v/>
      </c>
      <c r="U93" s="69" t="str">
        <f t="shared" si="19"/>
        <v xml:space="preserve">   </v>
      </c>
      <c r="V93" s="103" t="str">
        <f>IF(E93=0," ",IF(E93="H",IF(OR(E93="SEN",H93&lt;1998),VLOOKUP(K93,Minimas!$A$11:$G$29,6),IF(AND(H93&gt;1997,H93&lt;2001),VLOOKUP(K93,Minimas!$A$11:$G$29,5),IF(AND(H93&gt;2000,H93&lt;2003),VLOOKUP(K93,Minimas!$A$11:$G$29,4),IF(AND(H93&gt;2002,H93&lt;2005),VLOOKUP(K93,Minimas!$A$11:$G$29,3),VLOOKUP(K93,Minimas!$A$11:$G$29,2))))),IF(OR(H93="SEN",H93&lt;1998),VLOOKUP(K93,Minimas!$G$11:$L$26,6),IF(AND(H93&gt;1997,H93&lt;2001),VLOOKUP(K93,Minimas!$G$11:$L$26,5),IF(AND(H93&gt;2000,H93&lt;2003),VLOOKUP(K93,Minimas!$G$11:$L$26,4),IF(AND(H93&gt;2002,H93&lt;2005),VLOOKUP(K93,Minimas!$G$11:$L$26,3),VLOOKUP(K93,Minimas!$G$11:$L$26,2)))))))</f>
        <v xml:space="preserve"> </v>
      </c>
      <c r="W93" s="77" t="str">
        <f t="shared" si="20"/>
        <v/>
      </c>
      <c r="X93" s="78"/>
      <c r="AB93" s="107" t="e">
        <f>T93-HLOOKUP(V93,Minimas!$C$1:$BN$10,2,FALSE)</f>
        <v>#VALUE!</v>
      </c>
      <c r="AC93" s="107" t="e">
        <f>T93-HLOOKUP(V93,Minimas!$C$1:$BN$10,3,FALSE)</f>
        <v>#VALUE!</v>
      </c>
      <c r="AD93" s="107" t="e">
        <f>T93-HLOOKUP(V93,Minimas!$C$1:$BN$10,4,FALSE)</f>
        <v>#VALUE!</v>
      </c>
      <c r="AE93" s="107" t="e">
        <f>T93-HLOOKUP(V93,Minimas!$C$1:$BN$10,5,FALSE)</f>
        <v>#VALUE!</v>
      </c>
      <c r="AF93" s="107" t="e">
        <f>T93-HLOOKUP(V93,Minimas!$C$1:$BN$10,6,FALSE)</f>
        <v>#VALUE!</v>
      </c>
      <c r="AG93" s="107" t="e">
        <f>T93-HLOOKUP(V93,Minimas!$C$1:$BN$10,7,FALSE)</f>
        <v>#VALUE!</v>
      </c>
      <c r="AH93" s="107" t="e">
        <f>T93-HLOOKUP(V93,Minimas!$C$1:$BN$10,8,FALSE)</f>
        <v>#VALUE!</v>
      </c>
      <c r="AI93" s="107" t="e">
        <f>T93-HLOOKUP(V93,Minimas!$C$1:$BN$10,9,FALSE)</f>
        <v>#VALUE!</v>
      </c>
      <c r="AJ93" s="107" t="e">
        <f>T93-HLOOKUP(V93,Minimas!$C$1:$BN$10,10,FALSE)</f>
        <v>#VALUE!</v>
      </c>
      <c r="AK93" s="108" t="str">
        <f t="shared" si="21"/>
        <v xml:space="preserve"> </v>
      </c>
      <c r="AM93" s="5" t="str">
        <f t="shared" si="22"/>
        <v xml:space="preserve"> </v>
      </c>
      <c r="AN93" s="5" t="str">
        <f t="shared" si="23"/>
        <v xml:space="preserve"> </v>
      </c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</row>
    <row r="94" spans="2:76" s="5" customFormat="1" ht="30" customHeight="1" x14ac:dyDescent="0.2">
      <c r="B94" s="71"/>
      <c r="C94" s="40"/>
      <c r="D94" s="41"/>
      <c r="E94" s="101"/>
      <c r="F94" s="42" t="s">
        <v>71</v>
      </c>
      <c r="G94" s="43" t="s">
        <v>71</v>
      </c>
      <c r="H94" s="109"/>
      <c r="I94" s="46" t="s">
        <v>71</v>
      </c>
      <c r="J94" s="41" t="s">
        <v>71</v>
      </c>
      <c r="K94" s="117"/>
      <c r="L94" s="44"/>
      <c r="M94" s="45"/>
      <c r="N94" s="45"/>
      <c r="O94" s="67" t="str">
        <f t="shared" si="16"/>
        <v/>
      </c>
      <c r="P94" s="66"/>
      <c r="Q94" s="66"/>
      <c r="R94" s="66"/>
      <c r="S94" s="67" t="str">
        <f t="shared" si="17"/>
        <v/>
      </c>
      <c r="T94" s="68" t="str">
        <f t="shared" si="18"/>
        <v/>
      </c>
      <c r="U94" s="69" t="str">
        <f t="shared" si="19"/>
        <v xml:space="preserve">   </v>
      </c>
      <c r="V94" s="103" t="str">
        <f>IF(E94=0," ",IF(E94="H",IF(OR(E94="SEN",H94&lt;1998),VLOOKUP(K94,Minimas!$A$11:$G$29,6),IF(AND(H94&gt;1997,H94&lt;2001),VLOOKUP(K94,Minimas!$A$11:$G$29,5),IF(AND(H94&gt;2000,H94&lt;2003),VLOOKUP(K94,Minimas!$A$11:$G$29,4),IF(AND(H94&gt;2002,H94&lt;2005),VLOOKUP(K94,Minimas!$A$11:$G$29,3),VLOOKUP(K94,Minimas!$A$11:$G$29,2))))),IF(OR(H94="SEN",H94&lt;1998),VLOOKUP(K94,Minimas!$G$11:$L$26,6),IF(AND(H94&gt;1997,H94&lt;2001),VLOOKUP(K94,Minimas!$G$11:$L$26,5),IF(AND(H94&gt;2000,H94&lt;2003),VLOOKUP(K94,Minimas!$G$11:$L$26,4),IF(AND(H94&gt;2002,H94&lt;2005),VLOOKUP(K94,Minimas!$G$11:$L$26,3),VLOOKUP(K94,Minimas!$G$11:$L$26,2)))))))</f>
        <v xml:space="preserve"> </v>
      </c>
      <c r="W94" s="77" t="str">
        <f t="shared" si="20"/>
        <v/>
      </c>
      <c r="X94" s="78"/>
      <c r="AB94" s="107" t="e">
        <f>T94-HLOOKUP(V94,Minimas!$C$1:$BN$10,2,FALSE)</f>
        <v>#VALUE!</v>
      </c>
      <c r="AC94" s="107" t="e">
        <f>T94-HLOOKUP(V94,Minimas!$C$1:$BN$10,3,FALSE)</f>
        <v>#VALUE!</v>
      </c>
      <c r="AD94" s="107" t="e">
        <f>T94-HLOOKUP(V94,Minimas!$C$1:$BN$10,4,FALSE)</f>
        <v>#VALUE!</v>
      </c>
      <c r="AE94" s="107" t="e">
        <f>T94-HLOOKUP(V94,Minimas!$C$1:$BN$10,5,FALSE)</f>
        <v>#VALUE!</v>
      </c>
      <c r="AF94" s="107" t="e">
        <f>T94-HLOOKUP(V94,Minimas!$C$1:$BN$10,6,FALSE)</f>
        <v>#VALUE!</v>
      </c>
      <c r="AG94" s="107" t="e">
        <f>T94-HLOOKUP(V94,Minimas!$C$1:$BN$10,7,FALSE)</f>
        <v>#VALUE!</v>
      </c>
      <c r="AH94" s="107" t="e">
        <f>T94-HLOOKUP(V94,Minimas!$C$1:$BN$10,8,FALSE)</f>
        <v>#VALUE!</v>
      </c>
      <c r="AI94" s="107" t="e">
        <f>T94-HLOOKUP(V94,Minimas!$C$1:$BN$10,9,FALSE)</f>
        <v>#VALUE!</v>
      </c>
      <c r="AJ94" s="107" t="e">
        <f>T94-HLOOKUP(V94,Minimas!$C$1:$BN$10,10,FALSE)</f>
        <v>#VALUE!</v>
      </c>
      <c r="AK94" s="108" t="str">
        <f t="shared" si="21"/>
        <v xml:space="preserve"> </v>
      </c>
      <c r="AM94" s="5" t="str">
        <f t="shared" si="22"/>
        <v xml:space="preserve"> </v>
      </c>
      <c r="AN94" s="5" t="str">
        <f t="shared" si="23"/>
        <v xml:space="preserve"> </v>
      </c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</row>
    <row r="95" spans="2:76" s="5" customFormat="1" ht="30" customHeight="1" x14ac:dyDescent="0.2">
      <c r="B95" s="71"/>
      <c r="C95" s="40"/>
      <c r="D95" s="41"/>
      <c r="E95" s="101"/>
      <c r="F95" s="42" t="s">
        <v>71</v>
      </c>
      <c r="G95" s="43" t="s">
        <v>71</v>
      </c>
      <c r="H95" s="109"/>
      <c r="I95" s="46" t="s">
        <v>71</v>
      </c>
      <c r="J95" s="41" t="s">
        <v>71</v>
      </c>
      <c r="K95" s="117"/>
      <c r="L95" s="44"/>
      <c r="M95" s="45"/>
      <c r="N95" s="45"/>
      <c r="O95" s="67" t="str">
        <f t="shared" si="16"/>
        <v/>
      </c>
      <c r="P95" s="66"/>
      <c r="Q95" s="66"/>
      <c r="R95" s="66"/>
      <c r="S95" s="67" t="str">
        <f t="shared" si="17"/>
        <v/>
      </c>
      <c r="T95" s="68" t="str">
        <f t="shared" si="18"/>
        <v/>
      </c>
      <c r="U95" s="69" t="str">
        <f t="shared" si="19"/>
        <v xml:space="preserve">   </v>
      </c>
      <c r="V95" s="103" t="str">
        <f>IF(E95=0," ",IF(E95="H",IF(OR(E95="SEN",H95&lt;1998),VLOOKUP(K95,Minimas!$A$11:$G$29,6),IF(AND(H95&gt;1997,H95&lt;2001),VLOOKUP(K95,Minimas!$A$11:$G$29,5),IF(AND(H95&gt;2000,H95&lt;2003),VLOOKUP(K95,Minimas!$A$11:$G$29,4),IF(AND(H95&gt;2002,H95&lt;2005),VLOOKUP(K95,Minimas!$A$11:$G$29,3),VLOOKUP(K95,Minimas!$A$11:$G$29,2))))),IF(OR(H95="SEN",H95&lt;1998),VLOOKUP(K95,Minimas!$G$11:$L$26,6),IF(AND(H95&gt;1997,H95&lt;2001),VLOOKUP(K95,Minimas!$G$11:$L$26,5),IF(AND(H95&gt;2000,H95&lt;2003),VLOOKUP(K95,Minimas!$G$11:$L$26,4),IF(AND(H95&gt;2002,H95&lt;2005),VLOOKUP(K95,Minimas!$G$11:$L$26,3),VLOOKUP(K95,Minimas!$G$11:$L$26,2)))))))</f>
        <v xml:space="preserve"> </v>
      </c>
      <c r="W95" s="77" t="str">
        <f t="shared" si="20"/>
        <v/>
      </c>
      <c r="X95" s="78"/>
      <c r="AB95" s="107" t="e">
        <f>T95-HLOOKUP(V95,Minimas!$C$1:$BN$10,2,FALSE)</f>
        <v>#VALUE!</v>
      </c>
      <c r="AC95" s="107" t="e">
        <f>T95-HLOOKUP(V95,Minimas!$C$1:$BN$10,3,FALSE)</f>
        <v>#VALUE!</v>
      </c>
      <c r="AD95" s="107" t="e">
        <f>T95-HLOOKUP(V95,Minimas!$C$1:$BN$10,4,FALSE)</f>
        <v>#VALUE!</v>
      </c>
      <c r="AE95" s="107" t="e">
        <f>T95-HLOOKUP(V95,Minimas!$C$1:$BN$10,5,FALSE)</f>
        <v>#VALUE!</v>
      </c>
      <c r="AF95" s="107" t="e">
        <f>T95-HLOOKUP(V95,Minimas!$C$1:$BN$10,6,FALSE)</f>
        <v>#VALUE!</v>
      </c>
      <c r="AG95" s="107" t="e">
        <f>T95-HLOOKUP(V95,Minimas!$C$1:$BN$10,7,FALSE)</f>
        <v>#VALUE!</v>
      </c>
      <c r="AH95" s="107" t="e">
        <f>T95-HLOOKUP(V95,Minimas!$C$1:$BN$10,8,FALSE)</f>
        <v>#VALUE!</v>
      </c>
      <c r="AI95" s="107" t="e">
        <f>T95-HLOOKUP(V95,Minimas!$C$1:$BN$10,9,FALSE)</f>
        <v>#VALUE!</v>
      </c>
      <c r="AJ95" s="107" t="e">
        <f>T95-HLOOKUP(V95,Minimas!$C$1:$BN$10,10,FALSE)</f>
        <v>#VALUE!</v>
      </c>
      <c r="AK95" s="108" t="str">
        <f t="shared" si="21"/>
        <v xml:space="preserve"> </v>
      </c>
      <c r="AM95" s="5" t="str">
        <f t="shared" si="22"/>
        <v xml:space="preserve"> </v>
      </c>
      <c r="AN95" s="5" t="str">
        <f t="shared" si="23"/>
        <v xml:space="preserve"> </v>
      </c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</row>
    <row r="96" spans="2:76" s="5" customFormat="1" ht="30" customHeight="1" x14ac:dyDescent="0.2">
      <c r="B96" s="71"/>
      <c r="C96" s="40"/>
      <c r="D96" s="41"/>
      <c r="E96" s="101"/>
      <c r="F96" s="42" t="s">
        <v>71</v>
      </c>
      <c r="G96" s="43" t="s">
        <v>71</v>
      </c>
      <c r="H96" s="109"/>
      <c r="I96" s="46" t="s">
        <v>71</v>
      </c>
      <c r="J96" s="41" t="s">
        <v>71</v>
      </c>
      <c r="K96" s="117"/>
      <c r="L96" s="44"/>
      <c r="M96" s="45"/>
      <c r="N96" s="45"/>
      <c r="O96" s="67" t="str">
        <f t="shared" si="16"/>
        <v/>
      </c>
      <c r="P96" s="66"/>
      <c r="Q96" s="66"/>
      <c r="R96" s="66"/>
      <c r="S96" s="67" t="str">
        <f t="shared" si="17"/>
        <v/>
      </c>
      <c r="T96" s="68" t="str">
        <f t="shared" si="18"/>
        <v/>
      </c>
      <c r="U96" s="69" t="str">
        <f t="shared" si="19"/>
        <v xml:space="preserve">   </v>
      </c>
      <c r="V96" s="103" t="str">
        <f>IF(E96=0," ",IF(E96="H",IF(OR(E96="SEN",H96&lt;1998),VLOOKUP(K96,Minimas!$A$11:$G$29,6),IF(AND(H96&gt;1997,H96&lt;2001),VLOOKUP(K96,Minimas!$A$11:$G$29,5),IF(AND(H96&gt;2000,H96&lt;2003),VLOOKUP(K96,Minimas!$A$11:$G$29,4),IF(AND(H96&gt;2002,H96&lt;2005),VLOOKUP(K96,Minimas!$A$11:$G$29,3),VLOOKUP(K96,Minimas!$A$11:$G$29,2))))),IF(OR(H96="SEN",H96&lt;1998),VLOOKUP(K96,Minimas!$G$11:$L$26,6),IF(AND(H96&gt;1997,H96&lt;2001),VLOOKUP(K96,Minimas!$G$11:$L$26,5),IF(AND(H96&gt;2000,H96&lt;2003),VLOOKUP(K96,Minimas!$G$11:$L$26,4),IF(AND(H96&gt;2002,H96&lt;2005),VLOOKUP(K96,Minimas!$G$11:$L$26,3),VLOOKUP(K96,Minimas!$G$11:$L$26,2)))))))</f>
        <v xml:space="preserve"> </v>
      </c>
      <c r="W96" s="77" t="str">
        <f t="shared" si="20"/>
        <v/>
      </c>
      <c r="X96" s="78"/>
      <c r="AB96" s="107" t="e">
        <f>T96-HLOOKUP(V96,Minimas!$C$1:$BN$10,2,FALSE)</f>
        <v>#VALUE!</v>
      </c>
      <c r="AC96" s="107" t="e">
        <f>T96-HLOOKUP(V96,Minimas!$C$1:$BN$10,3,FALSE)</f>
        <v>#VALUE!</v>
      </c>
      <c r="AD96" s="107" t="e">
        <f>T96-HLOOKUP(V96,Minimas!$C$1:$BN$10,4,FALSE)</f>
        <v>#VALUE!</v>
      </c>
      <c r="AE96" s="107" t="e">
        <f>T96-HLOOKUP(V96,Minimas!$C$1:$BN$10,5,FALSE)</f>
        <v>#VALUE!</v>
      </c>
      <c r="AF96" s="107" t="e">
        <f>T96-HLOOKUP(V96,Minimas!$C$1:$BN$10,6,FALSE)</f>
        <v>#VALUE!</v>
      </c>
      <c r="AG96" s="107" t="e">
        <f>T96-HLOOKUP(V96,Minimas!$C$1:$BN$10,7,FALSE)</f>
        <v>#VALUE!</v>
      </c>
      <c r="AH96" s="107" t="e">
        <f>T96-HLOOKUP(V96,Minimas!$C$1:$BN$10,8,FALSE)</f>
        <v>#VALUE!</v>
      </c>
      <c r="AI96" s="107" t="e">
        <f>T96-HLOOKUP(V96,Minimas!$C$1:$BN$10,9,FALSE)</f>
        <v>#VALUE!</v>
      </c>
      <c r="AJ96" s="107" t="e">
        <f>T96-HLOOKUP(V96,Minimas!$C$1:$BN$10,10,FALSE)</f>
        <v>#VALUE!</v>
      </c>
      <c r="AK96" s="108" t="str">
        <f t="shared" si="21"/>
        <v xml:space="preserve"> </v>
      </c>
      <c r="AM96" s="5" t="str">
        <f t="shared" si="22"/>
        <v xml:space="preserve"> </v>
      </c>
      <c r="AN96" s="5" t="str">
        <f t="shared" si="23"/>
        <v xml:space="preserve"> </v>
      </c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</row>
    <row r="97" spans="2:76" s="5" customFormat="1" ht="30" customHeight="1" x14ac:dyDescent="0.2">
      <c r="B97" s="71"/>
      <c r="C97" s="40"/>
      <c r="D97" s="41"/>
      <c r="E97" s="101"/>
      <c r="F97" s="42" t="s">
        <v>71</v>
      </c>
      <c r="G97" s="43" t="s">
        <v>71</v>
      </c>
      <c r="H97" s="109"/>
      <c r="I97" s="46" t="s">
        <v>71</v>
      </c>
      <c r="J97" s="41" t="s">
        <v>71</v>
      </c>
      <c r="K97" s="117"/>
      <c r="L97" s="44"/>
      <c r="M97" s="45"/>
      <c r="N97" s="45"/>
      <c r="O97" s="67" t="str">
        <f t="shared" si="16"/>
        <v/>
      </c>
      <c r="P97" s="66"/>
      <c r="Q97" s="66"/>
      <c r="R97" s="66"/>
      <c r="S97" s="67" t="str">
        <f t="shared" si="17"/>
        <v/>
      </c>
      <c r="T97" s="68" t="str">
        <f t="shared" si="18"/>
        <v/>
      </c>
      <c r="U97" s="69" t="str">
        <f t="shared" si="19"/>
        <v xml:space="preserve">   </v>
      </c>
      <c r="V97" s="103" t="str">
        <f>IF(E97=0," ",IF(E97="H",IF(OR(E97="SEN",H97&lt;1998),VLOOKUP(K97,Minimas!$A$11:$G$29,6),IF(AND(H97&gt;1997,H97&lt;2001),VLOOKUP(K97,Minimas!$A$11:$G$29,5),IF(AND(H97&gt;2000,H97&lt;2003),VLOOKUP(K97,Minimas!$A$11:$G$29,4),IF(AND(H97&gt;2002,H97&lt;2005),VLOOKUP(K97,Minimas!$A$11:$G$29,3),VLOOKUP(K97,Minimas!$A$11:$G$29,2))))),IF(OR(H97="SEN",H97&lt;1998),VLOOKUP(K97,Minimas!$G$11:$L$26,6),IF(AND(H97&gt;1997,H97&lt;2001),VLOOKUP(K97,Minimas!$G$11:$L$26,5),IF(AND(H97&gt;2000,H97&lt;2003),VLOOKUP(K97,Minimas!$G$11:$L$26,4),IF(AND(H97&gt;2002,H97&lt;2005),VLOOKUP(K97,Minimas!$G$11:$L$26,3),VLOOKUP(K97,Minimas!$G$11:$L$26,2)))))))</f>
        <v xml:space="preserve"> </v>
      </c>
      <c r="W97" s="77" t="str">
        <f t="shared" si="20"/>
        <v/>
      </c>
      <c r="X97" s="78"/>
      <c r="AB97" s="107" t="e">
        <f>T97-HLOOKUP(V97,Minimas!$C$1:$BN$10,2,FALSE)</f>
        <v>#VALUE!</v>
      </c>
      <c r="AC97" s="107" t="e">
        <f>T97-HLOOKUP(V97,Minimas!$C$1:$BN$10,3,FALSE)</f>
        <v>#VALUE!</v>
      </c>
      <c r="AD97" s="107" t="e">
        <f>T97-HLOOKUP(V97,Minimas!$C$1:$BN$10,4,FALSE)</f>
        <v>#VALUE!</v>
      </c>
      <c r="AE97" s="107" t="e">
        <f>T97-HLOOKUP(V97,Minimas!$C$1:$BN$10,5,FALSE)</f>
        <v>#VALUE!</v>
      </c>
      <c r="AF97" s="107" t="e">
        <f>T97-HLOOKUP(V97,Minimas!$C$1:$BN$10,6,FALSE)</f>
        <v>#VALUE!</v>
      </c>
      <c r="AG97" s="107" t="e">
        <f>T97-HLOOKUP(V97,Minimas!$C$1:$BN$10,7,FALSE)</f>
        <v>#VALUE!</v>
      </c>
      <c r="AH97" s="107" t="e">
        <f>T97-HLOOKUP(V97,Minimas!$C$1:$BN$10,8,FALSE)</f>
        <v>#VALUE!</v>
      </c>
      <c r="AI97" s="107" t="e">
        <f>T97-HLOOKUP(V97,Minimas!$C$1:$BN$10,9,FALSE)</f>
        <v>#VALUE!</v>
      </c>
      <c r="AJ97" s="107" t="e">
        <f>T97-HLOOKUP(V97,Minimas!$C$1:$BN$10,10,FALSE)</f>
        <v>#VALUE!</v>
      </c>
      <c r="AK97" s="108" t="str">
        <f t="shared" si="21"/>
        <v xml:space="preserve"> </v>
      </c>
      <c r="AM97" s="5" t="str">
        <f t="shared" si="22"/>
        <v xml:space="preserve"> </v>
      </c>
      <c r="AN97" s="5" t="str">
        <f t="shared" si="23"/>
        <v xml:space="preserve"> </v>
      </c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</row>
    <row r="98" spans="2:76" s="5" customFormat="1" ht="30" customHeight="1" x14ac:dyDescent="0.2">
      <c r="B98" s="71"/>
      <c r="C98" s="40"/>
      <c r="D98" s="41"/>
      <c r="E98" s="101"/>
      <c r="F98" s="42" t="s">
        <v>71</v>
      </c>
      <c r="G98" s="43" t="s">
        <v>71</v>
      </c>
      <c r="H98" s="109"/>
      <c r="I98" s="46" t="s">
        <v>71</v>
      </c>
      <c r="J98" s="41" t="s">
        <v>71</v>
      </c>
      <c r="K98" s="117"/>
      <c r="L98" s="44"/>
      <c r="M98" s="45"/>
      <c r="N98" s="45"/>
      <c r="O98" s="67" t="str">
        <f t="shared" si="16"/>
        <v/>
      </c>
      <c r="P98" s="66"/>
      <c r="Q98" s="66"/>
      <c r="R98" s="66"/>
      <c r="S98" s="67" t="str">
        <f t="shared" si="17"/>
        <v/>
      </c>
      <c r="T98" s="68" t="str">
        <f t="shared" si="18"/>
        <v/>
      </c>
      <c r="U98" s="69" t="str">
        <f t="shared" si="19"/>
        <v xml:space="preserve">   </v>
      </c>
      <c r="V98" s="103" t="str">
        <f>IF(E98=0," ",IF(E98="H",IF(OR(E98="SEN",H98&lt;1998),VLOOKUP(K98,Minimas!$A$11:$G$29,6),IF(AND(H98&gt;1997,H98&lt;2001),VLOOKUP(K98,Minimas!$A$11:$G$29,5),IF(AND(H98&gt;2000,H98&lt;2003),VLOOKUP(K98,Minimas!$A$11:$G$29,4),IF(AND(H98&gt;2002,H98&lt;2005),VLOOKUP(K98,Minimas!$A$11:$G$29,3),VLOOKUP(K98,Minimas!$A$11:$G$29,2))))),IF(OR(H98="SEN",H98&lt;1998),VLOOKUP(K98,Minimas!$G$11:$L$26,6),IF(AND(H98&gt;1997,H98&lt;2001),VLOOKUP(K98,Minimas!$G$11:$L$26,5),IF(AND(H98&gt;2000,H98&lt;2003),VLOOKUP(K98,Minimas!$G$11:$L$26,4),IF(AND(H98&gt;2002,H98&lt;2005),VLOOKUP(K98,Minimas!$G$11:$L$26,3),VLOOKUP(K98,Minimas!$G$11:$L$26,2)))))))</f>
        <v xml:space="preserve"> </v>
      </c>
      <c r="W98" s="77" t="str">
        <f t="shared" si="20"/>
        <v/>
      </c>
      <c r="X98" s="78"/>
      <c r="AB98" s="107" t="e">
        <f>T98-HLOOKUP(V98,Minimas!$C$1:$BN$10,2,FALSE)</f>
        <v>#VALUE!</v>
      </c>
      <c r="AC98" s="107" t="e">
        <f>T98-HLOOKUP(V98,Minimas!$C$1:$BN$10,3,FALSE)</f>
        <v>#VALUE!</v>
      </c>
      <c r="AD98" s="107" t="e">
        <f>T98-HLOOKUP(V98,Minimas!$C$1:$BN$10,4,FALSE)</f>
        <v>#VALUE!</v>
      </c>
      <c r="AE98" s="107" t="e">
        <f>T98-HLOOKUP(V98,Minimas!$C$1:$BN$10,5,FALSE)</f>
        <v>#VALUE!</v>
      </c>
      <c r="AF98" s="107" t="e">
        <f>T98-HLOOKUP(V98,Minimas!$C$1:$BN$10,6,FALSE)</f>
        <v>#VALUE!</v>
      </c>
      <c r="AG98" s="107" t="e">
        <f>T98-HLOOKUP(V98,Minimas!$C$1:$BN$10,7,FALSE)</f>
        <v>#VALUE!</v>
      </c>
      <c r="AH98" s="107" t="e">
        <f>T98-HLOOKUP(V98,Minimas!$C$1:$BN$10,8,FALSE)</f>
        <v>#VALUE!</v>
      </c>
      <c r="AI98" s="107" t="e">
        <f>T98-HLOOKUP(V98,Minimas!$C$1:$BN$10,9,FALSE)</f>
        <v>#VALUE!</v>
      </c>
      <c r="AJ98" s="107" t="e">
        <f>T98-HLOOKUP(V98,Minimas!$C$1:$BN$10,10,FALSE)</f>
        <v>#VALUE!</v>
      </c>
      <c r="AK98" s="108" t="str">
        <f t="shared" si="21"/>
        <v xml:space="preserve"> </v>
      </c>
      <c r="AM98" s="5" t="str">
        <f t="shared" si="22"/>
        <v xml:space="preserve"> </v>
      </c>
      <c r="AN98" s="5" t="str">
        <f t="shared" si="23"/>
        <v xml:space="preserve"> </v>
      </c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</row>
    <row r="99" spans="2:76" s="5" customFormat="1" ht="30" customHeight="1" x14ac:dyDescent="0.2">
      <c r="B99" s="71"/>
      <c r="C99" s="40"/>
      <c r="D99" s="41"/>
      <c r="E99" s="101"/>
      <c r="F99" s="42" t="s">
        <v>71</v>
      </c>
      <c r="G99" s="43" t="s">
        <v>71</v>
      </c>
      <c r="H99" s="109"/>
      <c r="I99" s="46" t="s">
        <v>71</v>
      </c>
      <c r="J99" s="41" t="s">
        <v>71</v>
      </c>
      <c r="K99" s="117"/>
      <c r="L99" s="44"/>
      <c r="M99" s="45"/>
      <c r="N99" s="45"/>
      <c r="O99" s="67" t="str">
        <f t="shared" si="16"/>
        <v/>
      </c>
      <c r="P99" s="66"/>
      <c r="Q99" s="66"/>
      <c r="R99" s="66"/>
      <c r="S99" s="67" t="str">
        <f t="shared" si="17"/>
        <v/>
      </c>
      <c r="T99" s="68" t="str">
        <f t="shared" si="18"/>
        <v/>
      </c>
      <c r="U99" s="69" t="str">
        <f t="shared" si="19"/>
        <v xml:space="preserve">   </v>
      </c>
      <c r="V99" s="103" t="str">
        <f>IF(E99=0," ",IF(E99="H",IF(OR(E99="SEN",H99&lt;1998),VLOOKUP(K99,Minimas!$A$11:$G$29,6),IF(AND(H99&gt;1997,H99&lt;2001),VLOOKUP(K99,Minimas!$A$11:$G$29,5),IF(AND(H99&gt;2000,H99&lt;2003),VLOOKUP(K99,Minimas!$A$11:$G$29,4),IF(AND(H99&gt;2002,H99&lt;2005),VLOOKUP(K99,Minimas!$A$11:$G$29,3),VLOOKUP(K99,Minimas!$A$11:$G$29,2))))),IF(OR(H99="SEN",H99&lt;1998),VLOOKUP(K99,Minimas!$G$11:$L$26,6),IF(AND(H99&gt;1997,H99&lt;2001),VLOOKUP(K99,Minimas!$G$11:$L$26,5),IF(AND(H99&gt;2000,H99&lt;2003),VLOOKUP(K99,Minimas!$G$11:$L$26,4),IF(AND(H99&gt;2002,H99&lt;2005),VLOOKUP(K99,Minimas!$G$11:$L$26,3),VLOOKUP(K99,Minimas!$G$11:$L$26,2)))))))</f>
        <v xml:space="preserve"> </v>
      </c>
      <c r="W99" s="77" t="str">
        <f t="shared" si="20"/>
        <v/>
      </c>
      <c r="X99" s="78"/>
      <c r="AB99" s="107" t="e">
        <f>T99-HLOOKUP(V99,Minimas!$C$1:$BN$10,2,FALSE)</f>
        <v>#VALUE!</v>
      </c>
      <c r="AC99" s="107" t="e">
        <f>T99-HLOOKUP(V99,Minimas!$C$1:$BN$10,3,FALSE)</f>
        <v>#VALUE!</v>
      </c>
      <c r="AD99" s="107" t="e">
        <f>T99-HLOOKUP(V99,Minimas!$C$1:$BN$10,4,FALSE)</f>
        <v>#VALUE!</v>
      </c>
      <c r="AE99" s="107" t="e">
        <f>T99-HLOOKUP(V99,Minimas!$C$1:$BN$10,5,FALSE)</f>
        <v>#VALUE!</v>
      </c>
      <c r="AF99" s="107" t="e">
        <f>T99-HLOOKUP(V99,Minimas!$C$1:$BN$10,6,FALSE)</f>
        <v>#VALUE!</v>
      </c>
      <c r="AG99" s="107" t="e">
        <f>T99-HLOOKUP(V99,Minimas!$C$1:$BN$10,7,FALSE)</f>
        <v>#VALUE!</v>
      </c>
      <c r="AH99" s="107" t="e">
        <f>T99-HLOOKUP(V99,Minimas!$C$1:$BN$10,8,FALSE)</f>
        <v>#VALUE!</v>
      </c>
      <c r="AI99" s="107" t="e">
        <f>T99-HLOOKUP(V99,Minimas!$C$1:$BN$10,9,FALSE)</f>
        <v>#VALUE!</v>
      </c>
      <c r="AJ99" s="107" t="e">
        <f>T99-HLOOKUP(V99,Minimas!$C$1:$BN$10,10,FALSE)</f>
        <v>#VALUE!</v>
      </c>
      <c r="AK99" s="108" t="str">
        <f t="shared" si="21"/>
        <v xml:space="preserve"> </v>
      </c>
      <c r="AM99" s="5" t="str">
        <f t="shared" si="22"/>
        <v xml:space="preserve"> </v>
      </c>
      <c r="AN99" s="5" t="str">
        <f t="shared" si="23"/>
        <v xml:space="preserve"> </v>
      </c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</row>
    <row r="100" spans="2:76" s="5" customFormat="1" ht="30" customHeight="1" x14ac:dyDescent="0.2">
      <c r="B100" s="71"/>
      <c r="C100" s="40"/>
      <c r="D100" s="41"/>
      <c r="E100" s="101"/>
      <c r="F100" s="42" t="s">
        <v>71</v>
      </c>
      <c r="G100" s="43" t="s">
        <v>71</v>
      </c>
      <c r="H100" s="109"/>
      <c r="I100" s="46" t="s">
        <v>71</v>
      </c>
      <c r="J100" s="41" t="s">
        <v>71</v>
      </c>
      <c r="K100" s="117"/>
      <c r="L100" s="44"/>
      <c r="M100" s="45"/>
      <c r="N100" s="45"/>
      <c r="O100" s="67" t="str">
        <f t="shared" si="16"/>
        <v/>
      </c>
      <c r="P100" s="66"/>
      <c r="Q100" s="66"/>
      <c r="R100" s="66"/>
      <c r="S100" s="67" t="str">
        <f t="shared" si="17"/>
        <v/>
      </c>
      <c r="T100" s="68" t="str">
        <f t="shared" si="18"/>
        <v/>
      </c>
      <c r="U100" s="69" t="str">
        <f t="shared" si="19"/>
        <v xml:space="preserve">   </v>
      </c>
      <c r="V100" s="103" t="str">
        <f>IF(E100=0," ",IF(E100="H",IF(OR(E100="SEN",H100&lt;1998),VLOOKUP(K100,Minimas!$A$11:$G$29,6),IF(AND(H100&gt;1997,H100&lt;2001),VLOOKUP(K100,Minimas!$A$11:$G$29,5),IF(AND(H100&gt;2000,H100&lt;2003),VLOOKUP(K100,Minimas!$A$11:$G$29,4),IF(AND(H100&gt;2002,H100&lt;2005),VLOOKUP(K100,Minimas!$A$11:$G$29,3),VLOOKUP(K100,Minimas!$A$11:$G$29,2))))),IF(OR(H100="SEN",H100&lt;1998),VLOOKUP(K100,Minimas!$G$11:$L$26,6),IF(AND(H100&gt;1997,H100&lt;2001),VLOOKUP(K100,Minimas!$G$11:$L$26,5),IF(AND(H100&gt;2000,H100&lt;2003),VLOOKUP(K100,Minimas!$G$11:$L$26,4),IF(AND(H100&gt;2002,H100&lt;2005),VLOOKUP(K100,Minimas!$G$11:$L$26,3),VLOOKUP(K100,Minimas!$G$11:$L$26,2)))))))</f>
        <v xml:space="preserve"> </v>
      </c>
      <c r="W100" s="77" t="str">
        <f t="shared" si="20"/>
        <v/>
      </c>
      <c r="X100" s="78"/>
      <c r="AB100" s="107" t="e">
        <f>T100-HLOOKUP(V100,Minimas!$C$1:$BN$10,2,FALSE)</f>
        <v>#VALUE!</v>
      </c>
      <c r="AC100" s="107" t="e">
        <f>T100-HLOOKUP(V100,Minimas!$C$1:$BN$10,3,FALSE)</f>
        <v>#VALUE!</v>
      </c>
      <c r="AD100" s="107" t="e">
        <f>T100-HLOOKUP(V100,Minimas!$C$1:$BN$10,4,FALSE)</f>
        <v>#VALUE!</v>
      </c>
      <c r="AE100" s="107" t="e">
        <f>T100-HLOOKUP(V100,Minimas!$C$1:$BN$10,5,FALSE)</f>
        <v>#VALUE!</v>
      </c>
      <c r="AF100" s="107" t="e">
        <f>T100-HLOOKUP(V100,Minimas!$C$1:$BN$10,6,FALSE)</f>
        <v>#VALUE!</v>
      </c>
      <c r="AG100" s="107" t="e">
        <f>T100-HLOOKUP(V100,Minimas!$C$1:$BN$10,7,FALSE)</f>
        <v>#VALUE!</v>
      </c>
      <c r="AH100" s="107" t="e">
        <f>T100-HLOOKUP(V100,Minimas!$C$1:$BN$10,8,FALSE)</f>
        <v>#VALUE!</v>
      </c>
      <c r="AI100" s="107" t="e">
        <f>T100-HLOOKUP(V100,Minimas!$C$1:$BN$10,9,FALSE)</f>
        <v>#VALUE!</v>
      </c>
      <c r="AJ100" s="107" t="e">
        <f>T100-HLOOKUP(V100,Minimas!$C$1:$BN$10,10,FALSE)</f>
        <v>#VALUE!</v>
      </c>
      <c r="AK100" s="108" t="str">
        <f t="shared" si="21"/>
        <v xml:space="preserve"> </v>
      </c>
      <c r="AM100" s="5" t="str">
        <f t="shared" si="22"/>
        <v xml:space="preserve"> </v>
      </c>
      <c r="AN100" s="5" t="str">
        <f t="shared" si="23"/>
        <v xml:space="preserve"> </v>
      </c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</row>
    <row r="101" spans="2:76" s="5" customFormat="1" ht="30" customHeight="1" x14ac:dyDescent="0.2">
      <c r="B101" s="71"/>
      <c r="C101" s="40"/>
      <c r="D101" s="41"/>
      <c r="E101" s="101"/>
      <c r="F101" s="42" t="s">
        <v>71</v>
      </c>
      <c r="G101" s="43" t="s">
        <v>71</v>
      </c>
      <c r="H101" s="109"/>
      <c r="I101" s="46" t="s">
        <v>71</v>
      </c>
      <c r="J101" s="41" t="s">
        <v>71</v>
      </c>
      <c r="K101" s="117"/>
      <c r="L101" s="44"/>
      <c r="M101" s="45"/>
      <c r="N101" s="45"/>
      <c r="O101" s="67" t="str">
        <f t="shared" si="16"/>
        <v/>
      </c>
      <c r="P101" s="66"/>
      <c r="Q101" s="66"/>
      <c r="R101" s="66"/>
      <c r="S101" s="67" t="str">
        <f t="shared" si="17"/>
        <v/>
      </c>
      <c r="T101" s="68" t="str">
        <f t="shared" si="18"/>
        <v/>
      </c>
      <c r="U101" s="69" t="str">
        <f t="shared" si="19"/>
        <v xml:space="preserve">   </v>
      </c>
      <c r="V101" s="103" t="str">
        <f>IF(E101=0," ",IF(E101="H",IF(OR(E101="SEN",H101&lt;1998),VLOOKUP(K101,Minimas!$A$11:$G$29,6),IF(AND(H101&gt;1997,H101&lt;2001),VLOOKUP(K101,Minimas!$A$11:$G$29,5),IF(AND(H101&gt;2000,H101&lt;2003),VLOOKUP(K101,Minimas!$A$11:$G$29,4),IF(AND(H101&gt;2002,H101&lt;2005),VLOOKUP(K101,Minimas!$A$11:$G$29,3),VLOOKUP(K101,Minimas!$A$11:$G$29,2))))),IF(OR(H101="SEN",H101&lt;1998),VLOOKUP(K101,Minimas!$G$11:$L$26,6),IF(AND(H101&gt;1997,H101&lt;2001),VLOOKUP(K101,Minimas!$G$11:$L$26,5),IF(AND(H101&gt;2000,H101&lt;2003),VLOOKUP(K101,Minimas!$G$11:$L$26,4),IF(AND(H101&gt;2002,H101&lt;2005),VLOOKUP(K101,Minimas!$G$11:$L$26,3),VLOOKUP(K101,Minimas!$G$11:$L$26,2)))))))</f>
        <v xml:space="preserve"> </v>
      </c>
      <c r="W101" s="77" t="str">
        <f t="shared" si="20"/>
        <v/>
      </c>
      <c r="X101" s="78"/>
      <c r="AB101" s="107" t="e">
        <f>T101-HLOOKUP(V101,Minimas!$C$1:$BN$10,2,FALSE)</f>
        <v>#VALUE!</v>
      </c>
      <c r="AC101" s="107" t="e">
        <f>T101-HLOOKUP(V101,Minimas!$C$1:$BN$10,3,FALSE)</f>
        <v>#VALUE!</v>
      </c>
      <c r="AD101" s="107" t="e">
        <f>T101-HLOOKUP(V101,Minimas!$C$1:$BN$10,4,FALSE)</f>
        <v>#VALUE!</v>
      </c>
      <c r="AE101" s="107" t="e">
        <f>T101-HLOOKUP(V101,Minimas!$C$1:$BN$10,5,FALSE)</f>
        <v>#VALUE!</v>
      </c>
      <c r="AF101" s="107" t="e">
        <f>T101-HLOOKUP(V101,Minimas!$C$1:$BN$10,6,FALSE)</f>
        <v>#VALUE!</v>
      </c>
      <c r="AG101" s="107" t="e">
        <f>T101-HLOOKUP(V101,Minimas!$C$1:$BN$10,7,FALSE)</f>
        <v>#VALUE!</v>
      </c>
      <c r="AH101" s="107" t="e">
        <f>T101-HLOOKUP(V101,Minimas!$C$1:$BN$10,8,FALSE)</f>
        <v>#VALUE!</v>
      </c>
      <c r="AI101" s="107" t="e">
        <f>T101-HLOOKUP(V101,Minimas!$C$1:$BN$10,9,FALSE)</f>
        <v>#VALUE!</v>
      </c>
      <c r="AJ101" s="107" t="e">
        <f>T101-HLOOKUP(V101,Minimas!$C$1:$BN$10,10,FALSE)</f>
        <v>#VALUE!</v>
      </c>
      <c r="AK101" s="108" t="str">
        <f t="shared" si="21"/>
        <v xml:space="preserve"> </v>
      </c>
      <c r="AM101" s="5" t="str">
        <f t="shared" si="22"/>
        <v xml:space="preserve"> </v>
      </c>
      <c r="AN101" s="5" t="str">
        <f t="shared" si="23"/>
        <v xml:space="preserve"> </v>
      </c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</row>
    <row r="102" spans="2:76" s="5" customFormat="1" ht="30" customHeight="1" x14ac:dyDescent="0.2">
      <c r="B102" s="71"/>
      <c r="C102" s="40"/>
      <c r="D102" s="41"/>
      <c r="E102" s="101"/>
      <c r="F102" s="42" t="s">
        <v>71</v>
      </c>
      <c r="G102" s="43" t="s">
        <v>71</v>
      </c>
      <c r="H102" s="109"/>
      <c r="I102" s="46" t="s">
        <v>71</v>
      </c>
      <c r="J102" s="41" t="s">
        <v>71</v>
      </c>
      <c r="K102" s="117"/>
      <c r="L102" s="44"/>
      <c r="M102" s="45"/>
      <c r="N102" s="45"/>
      <c r="O102" s="67" t="str">
        <f t="shared" si="8"/>
        <v/>
      </c>
      <c r="P102" s="66"/>
      <c r="Q102" s="66"/>
      <c r="R102" s="66"/>
      <c r="S102" s="67" t="str">
        <f t="shared" si="9"/>
        <v/>
      </c>
      <c r="T102" s="68" t="str">
        <f t="shared" si="10"/>
        <v/>
      </c>
      <c r="U102" s="69" t="str">
        <f t="shared" si="11"/>
        <v xml:space="preserve">   </v>
      </c>
      <c r="V102" s="103" t="str">
        <f>IF(E102=0," ",IF(E102="H",IF(OR(E102="SEN",H102&lt;1998),VLOOKUP(K102,Minimas!$A$11:$G$29,6),IF(AND(H102&gt;1997,H102&lt;2001),VLOOKUP(K102,Minimas!$A$11:$G$29,5),IF(AND(H102&gt;2000,H102&lt;2003),VLOOKUP(K102,Minimas!$A$11:$G$29,4),IF(AND(H102&gt;2002,H102&lt;2005),VLOOKUP(K102,Minimas!$A$11:$G$29,3),VLOOKUP(K102,Minimas!$A$11:$G$29,2))))),IF(OR(H102="SEN",H102&lt;1998),VLOOKUP(K102,Minimas!$G$11:$L$26,6),IF(AND(H102&gt;1997,H102&lt;2001),VLOOKUP(K102,Minimas!$G$11:$L$26,5),IF(AND(H102&gt;2000,H102&lt;2003),VLOOKUP(K102,Minimas!$G$11:$L$26,4),IF(AND(H102&gt;2002,H102&lt;2005),VLOOKUP(K102,Minimas!$G$11:$L$26,3),VLOOKUP(K102,Minimas!$G$11:$L$26,2)))))))</f>
        <v xml:space="preserve"> </v>
      </c>
      <c r="W102" s="77" t="str">
        <f t="shared" si="12"/>
        <v/>
      </c>
      <c r="X102" s="78"/>
      <c r="AB102" s="107" t="e">
        <f>T102-HLOOKUP(V102,Minimas!$C$1:$BN$10,2,FALSE)</f>
        <v>#VALUE!</v>
      </c>
      <c r="AC102" s="107" t="e">
        <f>T102-HLOOKUP(V102,Minimas!$C$1:$BN$10,3,FALSE)</f>
        <v>#VALUE!</v>
      </c>
      <c r="AD102" s="107" t="e">
        <f>T102-HLOOKUP(V102,Minimas!$C$1:$BN$10,4,FALSE)</f>
        <v>#VALUE!</v>
      </c>
      <c r="AE102" s="107" t="e">
        <f>T102-HLOOKUP(V102,Minimas!$C$1:$BN$10,5,FALSE)</f>
        <v>#VALUE!</v>
      </c>
      <c r="AF102" s="107" t="e">
        <f>T102-HLOOKUP(V102,Minimas!$C$1:$BN$10,6,FALSE)</f>
        <v>#VALUE!</v>
      </c>
      <c r="AG102" s="107" t="e">
        <f>T102-HLOOKUP(V102,Minimas!$C$1:$BN$10,7,FALSE)</f>
        <v>#VALUE!</v>
      </c>
      <c r="AH102" s="107" t="e">
        <f>T102-HLOOKUP(V102,Minimas!$C$1:$BN$10,8,FALSE)</f>
        <v>#VALUE!</v>
      </c>
      <c r="AI102" s="107" t="e">
        <f>T102-HLOOKUP(V102,Minimas!$C$1:$BN$10,9,FALSE)</f>
        <v>#VALUE!</v>
      </c>
      <c r="AJ102" s="107" t="e">
        <f>T102-HLOOKUP(V102,Minimas!$C$1:$BN$10,10,FALSE)</f>
        <v>#VALUE!</v>
      </c>
      <c r="AK102" s="108" t="str">
        <f t="shared" si="13"/>
        <v xml:space="preserve"> </v>
      </c>
      <c r="AM102" s="5" t="str">
        <f t="shared" si="14"/>
        <v xml:space="preserve"> </v>
      </c>
      <c r="AN102" s="5" t="str">
        <f t="shared" si="15"/>
        <v xml:space="preserve"> </v>
      </c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</row>
    <row r="103" spans="2:76" s="5" customFormat="1" ht="30" customHeight="1" x14ac:dyDescent="0.2">
      <c r="B103" s="71"/>
      <c r="C103" s="40"/>
      <c r="D103" s="41"/>
      <c r="E103" s="101"/>
      <c r="F103" s="42" t="s">
        <v>71</v>
      </c>
      <c r="G103" s="43" t="s">
        <v>71</v>
      </c>
      <c r="H103" s="109"/>
      <c r="I103" s="46" t="s">
        <v>71</v>
      </c>
      <c r="J103" s="41" t="s">
        <v>71</v>
      </c>
      <c r="K103" s="117"/>
      <c r="L103" s="44"/>
      <c r="M103" s="45"/>
      <c r="N103" s="45"/>
      <c r="O103" s="67" t="str">
        <f t="shared" si="8"/>
        <v/>
      </c>
      <c r="P103" s="66"/>
      <c r="Q103" s="66"/>
      <c r="R103" s="66"/>
      <c r="S103" s="67" t="str">
        <f t="shared" si="9"/>
        <v/>
      </c>
      <c r="T103" s="68" t="str">
        <f t="shared" si="10"/>
        <v/>
      </c>
      <c r="U103" s="69" t="str">
        <f t="shared" si="11"/>
        <v xml:space="preserve">   </v>
      </c>
      <c r="V103" s="103" t="str">
        <f>IF(E103=0," ",IF(E103="H",IF(OR(E103="SEN",H103&lt;1998),VLOOKUP(K103,Minimas!$A$11:$G$29,6),IF(AND(H103&gt;1997,H103&lt;2001),VLOOKUP(K103,Minimas!$A$11:$G$29,5),IF(AND(H103&gt;2000,H103&lt;2003),VLOOKUP(K103,Minimas!$A$11:$G$29,4),IF(AND(H103&gt;2002,H103&lt;2005),VLOOKUP(K103,Minimas!$A$11:$G$29,3),VLOOKUP(K103,Minimas!$A$11:$G$29,2))))),IF(OR(H103="SEN",H103&lt;1998),VLOOKUP(K103,Minimas!$G$11:$L$26,6),IF(AND(H103&gt;1997,H103&lt;2001),VLOOKUP(K103,Minimas!$G$11:$L$26,5),IF(AND(H103&gt;2000,H103&lt;2003),VLOOKUP(K103,Minimas!$G$11:$L$26,4),IF(AND(H103&gt;2002,H103&lt;2005),VLOOKUP(K103,Minimas!$G$11:$L$26,3),VLOOKUP(K103,Minimas!$G$11:$L$26,2)))))))</f>
        <v xml:space="preserve"> </v>
      </c>
      <c r="W103" s="77" t="str">
        <f t="shared" si="12"/>
        <v/>
      </c>
      <c r="X103" s="78"/>
      <c r="AB103" s="107" t="e">
        <f>T103-HLOOKUP(V103,Minimas!$C$1:$BN$10,2,FALSE)</f>
        <v>#VALUE!</v>
      </c>
      <c r="AC103" s="107" t="e">
        <f>T103-HLOOKUP(V103,Minimas!$C$1:$BN$10,3,FALSE)</f>
        <v>#VALUE!</v>
      </c>
      <c r="AD103" s="107" t="e">
        <f>T103-HLOOKUP(V103,Minimas!$C$1:$BN$10,4,FALSE)</f>
        <v>#VALUE!</v>
      </c>
      <c r="AE103" s="107" t="e">
        <f>T103-HLOOKUP(V103,Minimas!$C$1:$BN$10,5,FALSE)</f>
        <v>#VALUE!</v>
      </c>
      <c r="AF103" s="107" t="e">
        <f>T103-HLOOKUP(V103,Minimas!$C$1:$BN$10,6,FALSE)</f>
        <v>#VALUE!</v>
      </c>
      <c r="AG103" s="107" t="e">
        <f>T103-HLOOKUP(V103,Minimas!$C$1:$BN$10,7,FALSE)</f>
        <v>#VALUE!</v>
      </c>
      <c r="AH103" s="107" t="e">
        <f>T103-HLOOKUP(V103,Minimas!$C$1:$BN$10,8,FALSE)</f>
        <v>#VALUE!</v>
      </c>
      <c r="AI103" s="107" t="e">
        <f>T103-HLOOKUP(V103,Minimas!$C$1:$BN$10,9,FALSE)</f>
        <v>#VALUE!</v>
      </c>
      <c r="AJ103" s="107" t="e">
        <f>T103-HLOOKUP(V103,Minimas!$C$1:$BN$10,10,FALSE)</f>
        <v>#VALUE!</v>
      </c>
      <c r="AK103" s="108" t="str">
        <f t="shared" si="13"/>
        <v xml:space="preserve"> </v>
      </c>
      <c r="AM103" s="5" t="str">
        <f t="shared" si="14"/>
        <v xml:space="preserve"> </v>
      </c>
      <c r="AN103" s="5" t="str">
        <f t="shared" si="15"/>
        <v xml:space="preserve"> </v>
      </c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</row>
    <row r="104" spans="2:76" s="5" customFormat="1" ht="30" customHeight="1" x14ac:dyDescent="0.2">
      <c r="B104" s="71"/>
      <c r="C104" s="40"/>
      <c r="D104" s="41"/>
      <c r="E104" s="101"/>
      <c r="F104" s="42" t="s">
        <v>71</v>
      </c>
      <c r="G104" s="43" t="s">
        <v>71</v>
      </c>
      <c r="H104" s="109"/>
      <c r="I104" s="46" t="s">
        <v>71</v>
      </c>
      <c r="J104" s="41" t="s">
        <v>71</v>
      </c>
      <c r="K104" s="117"/>
      <c r="L104" s="44"/>
      <c r="M104" s="45"/>
      <c r="N104" s="45"/>
      <c r="O104" s="67" t="str">
        <f t="shared" si="8"/>
        <v/>
      </c>
      <c r="P104" s="66"/>
      <c r="Q104" s="66"/>
      <c r="R104" s="66"/>
      <c r="S104" s="67" t="str">
        <f t="shared" si="9"/>
        <v/>
      </c>
      <c r="T104" s="68" t="str">
        <f t="shared" si="10"/>
        <v/>
      </c>
      <c r="U104" s="69" t="str">
        <f t="shared" si="11"/>
        <v xml:space="preserve">   </v>
      </c>
      <c r="V104" s="103" t="str">
        <f>IF(E104=0," ",IF(E104="H",IF(OR(E104="SEN",H104&lt;1998),VLOOKUP(K104,Minimas!$A$11:$G$29,6),IF(AND(H104&gt;1997,H104&lt;2001),VLOOKUP(K104,Minimas!$A$11:$G$29,5),IF(AND(H104&gt;2000,H104&lt;2003),VLOOKUP(K104,Minimas!$A$11:$G$29,4),IF(AND(H104&gt;2002,H104&lt;2005),VLOOKUP(K104,Minimas!$A$11:$G$29,3),VLOOKUP(K104,Minimas!$A$11:$G$29,2))))),IF(OR(H104="SEN",H104&lt;1998),VLOOKUP(K104,Minimas!$G$11:$L$26,6),IF(AND(H104&gt;1997,H104&lt;2001),VLOOKUP(K104,Minimas!$G$11:$L$26,5),IF(AND(H104&gt;2000,H104&lt;2003),VLOOKUP(K104,Minimas!$G$11:$L$26,4),IF(AND(H104&gt;2002,H104&lt;2005),VLOOKUP(K104,Minimas!$G$11:$L$26,3),VLOOKUP(K104,Minimas!$G$11:$L$26,2)))))))</f>
        <v xml:space="preserve"> </v>
      </c>
      <c r="W104" s="77" t="str">
        <f t="shared" si="12"/>
        <v/>
      </c>
      <c r="X104" s="78"/>
      <c r="AB104" s="107" t="e">
        <f>T104-HLOOKUP(V104,Minimas!$C$1:$BN$10,2,FALSE)</f>
        <v>#VALUE!</v>
      </c>
      <c r="AC104" s="107" t="e">
        <f>T104-HLOOKUP(V104,Minimas!$C$1:$BN$10,3,FALSE)</f>
        <v>#VALUE!</v>
      </c>
      <c r="AD104" s="107" t="e">
        <f>T104-HLOOKUP(V104,Minimas!$C$1:$BN$10,4,FALSE)</f>
        <v>#VALUE!</v>
      </c>
      <c r="AE104" s="107" t="e">
        <f>T104-HLOOKUP(V104,Minimas!$C$1:$BN$10,5,FALSE)</f>
        <v>#VALUE!</v>
      </c>
      <c r="AF104" s="107" t="e">
        <f>T104-HLOOKUP(V104,Minimas!$C$1:$BN$10,6,FALSE)</f>
        <v>#VALUE!</v>
      </c>
      <c r="AG104" s="107" t="e">
        <f>T104-HLOOKUP(V104,Minimas!$C$1:$BN$10,7,FALSE)</f>
        <v>#VALUE!</v>
      </c>
      <c r="AH104" s="107" t="e">
        <f>T104-HLOOKUP(V104,Minimas!$C$1:$BN$10,8,FALSE)</f>
        <v>#VALUE!</v>
      </c>
      <c r="AI104" s="107" t="e">
        <f>T104-HLOOKUP(V104,Minimas!$C$1:$BN$10,9,FALSE)</f>
        <v>#VALUE!</v>
      </c>
      <c r="AJ104" s="107" t="e">
        <f>T104-HLOOKUP(V104,Minimas!$C$1:$BN$10,10,FALSE)</f>
        <v>#VALUE!</v>
      </c>
      <c r="AK104" s="108" t="str">
        <f t="shared" si="13"/>
        <v xml:space="preserve"> </v>
      </c>
      <c r="AM104" s="5" t="str">
        <f t="shared" si="14"/>
        <v xml:space="preserve"> </v>
      </c>
      <c r="AN104" s="5" t="str">
        <f t="shared" si="15"/>
        <v xml:space="preserve"> </v>
      </c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</row>
    <row r="105" spans="2:76" s="5" customFormat="1" ht="30" customHeight="1" x14ac:dyDescent="0.2">
      <c r="B105" s="70"/>
      <c r="C105" s="60"/>
      <c r="D105" s="61"/>
      <c r="E105" s="100"/>
      <c r="F105" s="62" t="s">
        <v>71</v>
      </c>
      <c r="G105" s="63" t="s">
        <v>71</v>
      </c>
      <c r="H105" s="102"/>
      <c r="I105" s="64" t="s">
        <v>71</v>
      </c>
      <c r="J105" s="61" t="s">
        <v>71</v>
      </c>
      <c r="K105" s="116"/>
      <c r="L105" s="65"/>
      <c r="M105" s="66"/>
      <c r="N105" s="66"/>
      <c r="O105" s="67" t="str">
        <f t="shared" si="8"/>
        <v/>
      </c>
      <c r="P105" s="66"/>
      <c r="Q105" s="66"/>
      <c r="R105" s="66"/>
      <c r="S105" s="67" t="str">
        <f t="shared" si="9"/>
        <v/>
      </c>
      <c r="T105" s="68" t="str">
        <f t="shared" si="10"/>
        <v/>
      </c>
      <c r="U105" s="69" t="str">
        <f t="shared" si="11"/>
        <v xml:space="preserve">   </v>
      </c>
      <c r="V105" s="103" t="str">
        <f>IF(E105=0," ",IF(E105="H",IF(OR(E105="SEN",H105&lt;1998),VLOOKUP(K105,Minimas!$A$11:$G$29,6),IF(AND(H105&gt;1997,H105&lt;2001),VLOOKUP(K105,Minimas!$A$11:$G$29,5),IF(AND(H105&gt;2000,H105&lt;2003),VLOOKUP(K105,Minimas!$A$11:$G$29,4),IF(AND(H105&gt;2002,H105&lt;2005),VLOOKUP(K105,Minimas!$A$11:$G$29,3),VLOOKUP(K105,Minimas!$A$11:$G$29,2))))),IF(OR(H105="SEN",H105&lt;1998),VLOOKUP(K105,Minimas!$G$11:$L$26,6),IF(AND(H105&gt;1997,H105&lt;2001),VLOOKUP(K105,Minimas!$G$11:$L$26,5),IF(AND(H105&gt;2000,H105&lt;2003),VLOOKUP(K105,Minimas!$G$11:$L$26,4),IF(AND(H105&gt;2002,H105&lt;2005),VLOOKUP(K105,Minimas!$G$11:$L$26,3),VLOOKUP(K105,Minimas!$G$11:$L$26,2)))))))</f>
        <v xml:space="preserve"> </v>
      </c>
      <c r="W105" s="77" t="str">
        <f t="shared" si="12"/>
        <v/>
      </c>
      <c r="X105" s="78"/>
      <c r="AB105" s="107" t="e">
        <f>T105-HLOOKUP(V105,Minimas!$C$1:$BN$10,2,FALSE)</f>
        <v>#VALUE!</v>
      </c>
      <c r="AC105" s="107" t="e">
        <f>T105-HLOOKUP(V105,Minimas!$C$1:$BN$10,3,FALSE)</f>
        <v>#VALUE!</v>
      </c>
      <c r="AD105" s="107" t="e">
        <f>T105-HLOOKUP(V105,Minimas!$C$1:$BN$10,4,FALSE)</f>
        <v>#VALUE!</v>
      </c>
      <c r="AE105" s="107" t="e">
        <f>T105-HLOOKUP(V105,Minimas!$C$1:$BN$10,5,FALSE)</f>
        <v>#VALUE!</v>
      </c>
      <c r="AF105" s="107" t="e">
        <f>T105-HLOOKUP(V105,Minimas!$C$1:$BN$10,6,FALSE)</f>
        <v>#VALUE!</v>
      </c>
      <c r="AG105" s="107" t="e">
        <f>T105-HLOOKUP(V105,Minimas!$C$1:$BN$10,7,FALSE)</f>
        <v>#VALUE!</v>
      </c>
      <c r="AH105" s="107" t="e">
        <f>T105-HLOOKUP(V105,Minimas!$C$1:$BN$10,8,FALSE)</f>
        <v>#VALUE!</v>
      </c>
      <c r="AI105" s="107" t="e">
        <f>T105-HLOOKUP(V105,Minimas!$C$1:$BN$10,9,FALSE)</f>
        <v>#VALUE!</v>
      </c>
      <c r="AJ105" s="107" t="e">
        <f>T105-HLOOKUP(V105,Minimas!$C$1:$BN$10,10,FALSE)</f>
        <v>#VALUE!</v>
      </c>
      <c r="AK105" s="108" t="str">
        <f t="shared" si="13"/>
        <v xml:space="preserve"> </v>
      </c>
      <c r="AM105" s="5" t="str">
        <f t="shared" si="14"/>
        <v xml:space="preserve"> </v>
      </c>
      <c r="AN105" s="5" t="str">
        <f t="shared" si="15"/>
        <v xml:space="preserve"> </v>
      </c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</row>
    <row r="106" spans="2:76" s="5" customFormat="1" ht="30" customHeight="1" x14ac:dyDescent="0.2">
      <c r="B106" s="71"/>
      <c r="C106" s="40"/>
      <c r="D106" s="41"/>
      <c r="E106" s="101"/>
      <c r="F106" s="42" t="s">
        <v>71</v>
      </c>
      <c r="G106" s="43" t="s">
        <v>71</v>
      </c>
      <c r="H106" s="109"/>
      <c r="I106" s="46" t="s">
        <v>71</v>
      </c>
      <c r="J106" s="41" t="s">
        <v>71</v>
      </c>
      <c r="K106" s="117"/>
      <c r="L106" s="44"/>
      <c r="M106" s="45"/>
      <c r="N106" s="45"/>
      <c r="O106" s="67" t="str">
        <f t="shared" si="8"/>
        <v/>
      </c>
      <c r="P106" s="66"/>
      <c r="Q106" s="66"/>
      <c r="R106" s="66"/>
      <c r="S106" s="67" t="str">
        <f t="shared" si="9"/>
        <v/>
      </c>
      <c r="T106" s="68" t="str">
        <f t="shared" si="10"/>
        <v/>
      </c>
      <c r="U106" s="69" t="str">
        <f t="shared" si="11"/>
        <v xml:space="preserve">   </v>
      </c>
      <c r="V106" s="103" t="str">
        <f>IF(E106=0," ",IF(E106="H",IF(OR(E106="SEN",H106&lt;1998),VLOOKUP(K106,Minimas!$A$11:$G$29,6),IF(AND(H106&gt;1997,H106&lt;2001),VLOOKUP(K106,Minimas!$A$11:$G$29,5),IF(AND(H106&gt;2000,H106&lt;2003),VLOOKUP(K106,Minimas!$A$11:$G$29,4),IF(AND(H106&gt;2002,H106&lt;2005),VLOOKUP(K106,Minimas!$A$11:$G$29,3),VLOOKUP(K106,Minimas!$A$11:$G$29,2))))),IF(OR(H106="SEN",H106&lt;1998),VLOOKUP(K106,Minimas!$G$11:$L$26,6),IF(AND(H106&gt;1997,H106&lt;2001),VLOOKUP(K106,Minimas!$G$11:$L$26,5),IF(AND(H106&gt;2000,H106&lt;2003),VLOOKUP(K106,Minimas!$G$11:$L$26,4),IF(AND(H106&gt;2002,H106&lt;2005),VLOOKUP(K106,Minimas!$G$11:$L$26,3),VLOOKUP(K106,Minimas!$G$11:$L$26,2)))))))</f>
        <v xml:space="preserve"> </v>
      </c>
      <c r="W106" s="77" t="str">
        <f t="shared" si="12"/>
        <v/>
      </c>
      <c r="X106" s="78"/>
      <c r="AB106" s="107" t="e">
        <f>T106-HLOOKUP(V106,Minimas!$C$1:$BN$10,2,FALSE)</f>
        <v>#VALUE!</v>
      </c>
      <c r="AC106" s="107" t="e">
        <f>T106-HLOOKUP(V106,Minimas!$C$1:$BN$10,3,FALSE)</f>
        <v>#VALUE!</v>
      </c>
      <c r="AD106" s="107" t="e">
        <f>T106-HLOOKUP(V106,Minimas!$C$1:$BN$10,4,FALSE)</f>
        <v>#VALUE!</v>
      </c>
      <c r="AE106" s="107" t="e">
        <f>T106-HLOOKUP(V106,Minimas!$C$1:$BN$10,5,FALSE)</f>
        <v>#VALUE!</v>
      </c>
      <c r="AF106" s="107" t="e">
        <f>T106-HLOOKUP(V106,Minimas!$C$1:$BN$10,6,FALSE)</f>
        <v>#VALUE!</v>
      </c>
      <c r="AG106" s="107" t="e">
        <f>T106-HLOOKUP(V106,Minimas!$C$1:$BN$10,7,FALSE)</f>
        <v>#VALUE!</v>
      </c>
      <c r="AH106" s="107" t="e">
        <f>T106-HLOOKUP(V106,Minimas!$C$1:$BN$10,8,FALSE)</f>
        <v>#VALUE!</v>
      </c>
      <c r="AI106" s="107" t="e">
        <f>T106-HLOOKUP(V106,Minimas!$C$1:$BN$10,9,FALSE)</f>
        <v>#VALUE!</v>
      </c>
      <c r="AJ106" s="107" t="e">
        <f>T106-HLOOKUP(V106,Minimas!$C$1:$BN$10,10,FALSE)</f>
        <v>#VALUE!</v>
      </c>
      <c r="AK106" s="108" t="str">
        <f t="shared" si="13"/>
        <v xml:space="preserve"> </v>
      </c>
      <c r="AM106" s="5" t="str">
        <f t="shared" si="14"/>
        <v xml:space="preserve"> </v>
      </c>
      <c r="AN106" s="5" t="str">
        <f t="shared" si="15"/>
        <v xml:space="preserve"> </v>
      </c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</row>
    <row r="107" spans="2:76" s="5" customFormat="1" ht="30" customHeight="1" x14ac:dyDescent="0.2">
      <c r="B107" s="71"/>
      <c r="C107" s="40"/>
      <c r="D107" s="41"/>
      <c r="E107" s="101"/>
      <c r="F107" s="42" t="s">
        <v>71</v>
      </c>
      <c r="G107" s="43" t="s">
        <v>71</v>
      </c>
      <c r="H107" s="109"/>
      <c r="I107" s="46" t="s">
        <v>71</v>
      </c>
      <c r="J107" s="41" t="s">
        <v>71</v>
      </c>
      <c r="K107" s="117"/>
      <c r="L107" s="44"/>
      <c r="M107" s="45"/>
      <c r="N107" s="45"/>
      <c r="O107" s="67" t="str">
        <f t="shared" si="8"/>
        <v/>
      </c>
      <c r="P107" s="66"/>
      <c r="Q107" s="66"/>
      <c r="R107" s="66"/>
      <c r="S107" s="67" t="str">
        <f t="shared" si="9"/>
        <v/>
      </c>
      <c r="T107" s="68" t="str">
        <f t="shared" si="10"/>
        <v/>
      </c>
      <c r="U107" s="69" t="str">
        <f t="shared" si="11"/>
        <v xml:space="preserve">   </v>
      </c>
      <c r="V107" s="103" t="str">
        <f>IF(E107=0," ",IF(E107="H",IF(OR(E107="SEN",H107&lt;1998),VLOOKUP(K107,Minimas!$A$11:$G$29,6),IF(AND(H107&gt;1997,H107&lt;2001),VLOOKUP(K107,Minimas!$A$11:$G$29,5),IF(AND(H107&gt;2000,H107&lt;2003),VLOOKUP(K107,Minimas!$A$11:$G$29,4),IF(AND(H107&gt;2002,H107&lt;2005),VLOOKUP(K107,Minimas!$A$11:$G$29,3),VLOOKUP(K107,Minimas!$A$11:$G$29,2))))),IF(OR(H107="SEN",H107&lt;1998),VLOOKUP(K107,Minimas!$G$11:$L$26,6),IF(AND(H107&gt;1997,H107&lt;2001),VLOOKUP(K107,Minimas!$G$11:$L$26,5),IF(AND(H107&gt;2000,H107&lt;2003),VLOOKUP(K107,Minimas!$G$11:$L$26,4),IF(AND(H107&gt;2002,H107&lt;2005),VLOOKUP(K107,Minimas!$G$11:$L$26,3),VLOOKUP(K107,Minimas!$G$11:$L$26,2)))))))</f>
        <v xml:space="preserve"> </v>
      </c>
      <c r="W107" s="77" t="str">
        <f t="shared" si="12"/>
        <v/>
      </c>
      <c r="X107" s="78"/>
      <c r="AB107" s="107" t="e">
        <f>T107-HLOOKUP(V107,Minimas!$C$1:$BN$10,2,FALSE)</f>
        <v>#VALUE!</v>
      </c>
      <c r="AC107" s="107" t="e">
        <f>T107-HLOOKUP(V107,Minimas!$C$1:$BN$10,3,FALSE)</f>
        <v>#VALUE!</v>
      </c>
      <c r="AD107" s="107" t="e">
        <f>T107-HLOOKUP(V107,Minimas!$C$1:$BN$10,4,FALSE)</f>
        <v>#VALUE!</v>
      </c>
      <c r="AE107" s="107" t="e">
        <f>T107-HLOOKUP(V107,Minimas!$C$1:$BN$10,5,FALSE)</f>
        <v>#VALUE!</v>
      </c>
      <c r="AF107" s="107" t="e">
        <f>T107-HLOOKUP(V107,Minimas!$C$1:$BN$10,6,FALSE)</f>
        <v>#VALUE!</v>
      </c>
      <c r="AG107" s="107" t="e">
        <f>T107-HLOOKUP(V107,Minimas!$C$1:$BN$10,7,FALSE)</f>
        <v>#VALUE!</v>
      </c>
      <c r="AH107" s="107" t="e">
        <f>T107-HLOOKUP(V107,Minimas!$C$1:$BN$10,8,FALSE)</f>
        <v>#VALUE!</v>
      </c>
      <c r="AI107" s="107" t="e">
        <f>T107-HLOOKUP(V107,Minimas!$C$1:$BN$10,9,FALSE)</f>
        <v>#VALUE!</v>
      </c>
      <c r="AJ107" s="107" t="e">
        <f>T107-HLOOKUP(V107,Minimas!$C$1:$BN$10,10,FALSE)</f>
        <v>#VALUE!</v>
      </c>
      <c r="AK107" s="108" t="str">
        <f t="shared" si="13"/>
        <v xml:space="preserve"> </v>
      </c>
      <c r="AM107" s="5" t="str">
        <f t="shared" si="14"/>
        <v xml:space="preserve"> </v>
      </c>
      <c r="AN107" s="5" t="str">
        <f t="shared" si="15"/>
        <v xml:space="preserve"> </v>
      </c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</row>
    <row r="108" spans="2:76" s="5" customFormat="1" ht="30" customHeight="1" x14ac:dyDescent="0.2">
      <c r="B108" s="71"/>
      <c r="C108" s="40"/>
      <c r="D108" s="41"/>
      <c r="E108" s="101"/>
      <c r="F108" s="42" t="s">
        <v>71</v>
      </c>
      <c r="G108" s="43" t="s">
        <v>71</v>
      </c>
      <c r="H108" s="109"/>
      <c r="I108" s="46" t="s">
        <v>71</v>
      </c>
      <c r="J108" s="41" t="s">
        <v>71</v>
      </c>
      <c r="K108" s="117"/>
      <c r="L108" s="44"/>
      <c r="M108" s="45"/>
      <c r="N108" s="45"/>
      <c r="O108" s="67" t="str">
        <f t="shared" si="8"/>
        <v/>
      </c>
      <c r="P108" s="66"/>
      <c r="Q108" s="66"/>
      <c r="R108" s="66"/>
      <c r="S108" s="67" t="str">
        <f t="shared" si="9"/>
        <v/>
      </c>
      <c r="T108" s="68" t="str">
        <f t="shared" si="10"/>
        <v/>
      </c>
      <c r="U108" s="69" t="str">
        <f t="shared" si="11"/>
        <v xml:space="preserve">   </v>
      </c>
      <c r="V108" s="103" t="str">
        <f>IF(E108=0," ",IF(E108="H",IF(OR(E108="SEN",H108&lt;1998),VLOOKUP(K108,Minimas!$A$11:$G$29,6),IF(AND(H108&gt;1997,H108&lt;2001),VLOOKUP(K108,Minimas!$A$11:$G$29,5),IF(AND(H108&gt;2000,H108&lt;2003),VLOOKUP(K108,Minimas!$A$11:$G$29,4),IF(AND(H108&gt;2002,H108&lt;2005),VLOOKUP(K108,Minimas!$A$11:$G$29,3),VLOOKUP(K108,Minimas!$A$11:$G$29,2))))),IF(OR(H108="SEN",H108&lt;1998),VLOOKUP(K108,Minimas!$G$11:$L$26,6),IF(AND(H108&gt;1997,H108&lt;2001),VLOOKUP(K108,Minimas!$G$11:$L$26,5),IF(AND(H108&gt;2000,H108&lt;2003),VLOOKUP(K108,Minimas!$G$11:$L$26,4),IF(AND(H108&gt;2002,H108&lt;2005),VLOOKUP(K108,Minimas!$G$11:$L$26,3),VLOOKUP(K108,Minimas!$G$11:$L$26,2)))))))</f>
        <v xml:space="preserve"> </v>
      </c>
      <c r="W108" s="77" t="str">
        <f t="shared" si="12"/>
        <v/>
      </c>
      <c r="X108" s="78"/>
      <c r="AB108" s="107" t="e">
        <f>T108-HLOOKUP(V108,Minimas!$C$1:$BN$10,2,FALSE)</f>
        <v>#VALUE!</v>
      </c>
      <c r="AC108" s="107" t="e">
        <f>T108-HLOOKUP(V108,Minimas!$C$1:$BN$10,3,FALSE)</f>
        <v>#VALUE!</v>
      </c>
      <c r="AD108" s="107" t="e">
        <f>T108-HLOOKUP(V108,Minimas!$C$1:$BN$10,4,FALSE)</f>
        <v>#VALUE!</v>
      </c>
      <c r="AE108" s="107" t="e">
        <f>T108-HLOOKUP(V108,Minimas!$C$1:$BN$10,5,FALSE)</f>
        <v>#VALUE!</v>
      </c>
      <c r="AF108" s="107" t="e">
        <f>T108-HLOOKUP(V108,Minimas!$C$1:$BN$10,6,FALSE)</f>
        <v>#VALUE!</v>
      </c>
      <c r="AG108" s="107" t="e">
        <f>T108-HLOOKUP(V108,Minimas!$C$1:$BN$10,7,FALSE)</f>
        <v>#VALUE!</v>
      </c>
      <c r="AH108" s="107" t="e">
        <f>T108-HLOOKUP(V108,Minimas!$C$1:$BN$10,8,FALSE)</f>
        <v>#VALUE!</v>
      </c>
      <c r="AI108" s="107" t="e">
        <f>T108-HLOOKUP(V108,Minimas!$C$1:$BN$10,9,FALSE)</f>
        <v>#VALUE!</v>
      </c>
      <c r="AJ108" s="107" t="e">
        <f>T108-HLOOKUP(V108,Minimas!$C$1:$BN$10,10,FALSE)</f>
        <v>#VALUE!</v>
      </c>
      <c r="AK108" s="108" t="str">
        <f t="shared" si="13"/>
        <v xml:space="preserve"> </v>
      </c>
      <c r="AM108" s="5" t="str">
        <f t="shared" si="14"/>
        <v xml:space="preserve"> </v>
      </c>
      <c r="AN108" s="5" t="str">
        <f t="shared" si="15"/>
        <v xml:space="preserve"> </v>
      </c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</row>
    <row r="109" spans="2:76" s="5" customFormat="1" ht="30" customHeight="1" x14ac:dyDescent="0.2">
      <c r="B109" s="71"/>
      <c r="C109" s="40"/>
      <c r="D109" s="41"/>
      <c r="E109" s="101"/>
      <c r="F109" s="42" t="s">
        <v>71</v>
      </c>
      <c r="G109" s="43" t="s">
        <v>71</v>
      </c>
      <c r="H109" s="109"/>
      <c r="I109" s="46" t="s">
        <v>71</v>
      </c>
      <c r="J109" s="41" t="s">
        <v>71</v>
      </c>
      <c r="K109" s="117"/>
      <c r="L109" s="44"/>
      <c r="M109" s="45"/>
      <c r="N109" s="45"/>
      <c r="O109" s="67" t="str">
        <f t="shared" si="8"/>
        <v/>
      </c>
      <c r="P109" s="66"/>
      <c r="Q109" s="66"/>
      <c r="R109" s="66"/>
      <c r="S109" s="67" t="str">
        <f t="shared" si="9"/>
        <v/>
      </c>
      <c r="T109" s="68" t="str">
        <f t="shared" si="10"/>
        <v/>
      </c>
      <c r="U109" s="69" t="str">
        <f t="shared" si="11"/>
        <v xml:space="preserve">   </v>
      </c>
      <c r="V109" s="103" t="str">
        <f>IF(E109=0," ",IF(E109="H",IF(OR(E109="SEN",H109&lt;1998),VLOOKUP(K109,Minimas!$A$11:$G$29,6),IF(AND(H109&gt;1997,H109&lt;2001),VLOOKUP(K109,Minimas!$A$11:$G$29,5),IF(AND(H109&gt;2000,H109&lt;2003),VLOOKUP(K109,Minimas!$A$11:$G$29,4),IF(AND(H109&gt;2002,H109&lt;2005),VLOOKUP(K109,Minimas!$A$11:$G$29,3),VLOOKUP(K109,Minimas!$A$11:$G$29,2))))),IF(OR(H109="SEN",H109&lt;1998),VLOOKUP(K109,Minimas!$G$11:$L$26,6),IF(AND(H109&gt;1997,H109&lt;2001),VLOOKUP(K109,Minimas!$G$11:$L$26,5),IF(AND(H109&gt;2000,H109&lt;2003),VLOOKUP(K109,Minimas!$G$11:$L$26,4),IF(AND(H109&gt;2002,H109&lt;2005),VLOOKUP(K109,Minimas!$G$11:$L$26,3),VLOOKUP(K109,Minimas!$G$11:$L$26,2)))))))</f>
        <v xml:space="preserve"> </v>
      </c>
      <c r="W109" s="77" t="str">
        <f t="shared" si="12"/>
        <v/>
      </c>
      <c r="X109" s="78"/>
      <c r="AB109" s="107" t="e">
        <f>T109-HLOOKUP(V109,Minimas!$C$1:$BN$10,2,FALSE)</f>
        <v>#VALUE!</v>
      </c>
      <c r="AC109" s="107" t="e">
        <f>T109-HLOOKUP(V109,Minimas!$C$1:$BN$10,3,FALSE)</f>
        <v>#VALUE!</v>
      </c>
      <c r="AD109" s="107" t="e">
        <f>T109-HLOOKUP(V109,Minimas!$C$1:$BN$10,4,FALSE)</f>
        <v>#VALUE!</v>
      </c>
      <c r="AE109" s="107" t="e">
        <f>T109-HLOOKUP(V109,Minimas!$C$1:$BN$10,5,FALSE)</f>
        <v>#VALUE!</v>
      </c>
      <c r="AF109" s="107" t="e">
        <f>T109-HLOOKUP(V109,Minimas!$C$1:$BN$10,6,FALSE)</f>
        <v>#VALUE!</v>
      </c>
      <c r="AG109" s="107" t="e">
        <f>T109-HLOOKUP(V109,Minimas!$C$1:$BN$10,7,FALSE)</f>
        <v>#VALUE!</v>
      </c>
      <c r="AH109" s="107" t="e">
        <f>T109-HLOOKUP(V109,Minimas!$C$1:$BN$10,8,FALSE)</f>
        <v>#VALUE!</v>
      </c>
      <c r="AI109" s="107" t="e">
        <f>T109-HLOOKUP(V109,Minimas!$C$1:$BN$10,9,FALSE)</f>
        <v>#VALUE!</v>
      </c>
      <c r="AJ109" s="107" t="e">
        <f>T109-HLOOKUP(V109,Minimas!$C$1:$BN$10,10,FALSE)</f>
        <v>#VALUE!</v>
      </c>
      <c r="AK109" s="108" t="str">
        <f t="shared" si="13"/>
        <v xml:space="preserve"> </v>
      </c>
      <c r="AM109" s="5" t="str">
        <f t="shared" si="14"/>
        <v xml:space="preserve"> </v>
      </c>
      <c r="AN109" s="5" t="str">
        <f t="shared" si="15"/>
        <v xml:space="preserve"> </v>
      </c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</row>
    <row r="110" spans="2:76" s="5" customFormat="1" ht="30" customHeight="1" x14ac:dyDescent="0.2">
      <c r="B110" s="71"/>
      <c r="C110" s="40"/>
      <c r="D110" s="41"/>
      <c r="E110" s="101"/>
      <c r="F110" s="42" t="s">
        <v>71</v>
      </c>
      <c r="G110" s="43" t="s">
        <v>71</v>
      </c>
      <c r="H110" s="109"/>
      <c r="I110" s="46" t="s">
        <v>71</v>
      </c>
      <c r="J110" s="41" t="s">
        <v>71</v>
      </c>
      <c r="K110" s="117"/>
      <c r="L110" s="44"/>
      <c r="M110" s="45"/>
      <c r="N110" s="45"/>
      <c r="O110" s="67" t="str">
        <f t="shared" si="8"/>
        <v/>
      </c>
      <c r="P110" s="66"/>
      <c r="Q110" s="66"/>
      <c r="R110" s="66"/>
      <c r="S110" s="67" t="str">
        <f t="shared" si="9"/>
        <v/>
      </c>
      <c r="T110" s="68" t="str">
        <f t="shared" si="10"/>
        <v/>
      </c>
      <c r="U110" s="69" t="str">
        <f t="shared" si="11"/>
        <v xml:space="preserve">   </v>
      </c>
      <c r="V110" s="103" t="str">
        <f>IF(E110=0," ",IF(E110="H",IF(OR(E110="SEN",H110&lt;1998),VLOOKUP(K110,Minimas!$A$11:$G$29,6),IF(AND(H110&gt;1997,H110&lt;2001),VLOOKUP(K110,Minimas!$A$11:$G$29,5),IF(AND(H110&gt;2000,H110&lt;2003),VLOOKUP(K110,Minimas!$A$11:$G$29,4),IF(AND(H110&gt;2002,H110&lt;2005),VLOOKUP(K110,Minimas!$A$11:$G$29,3),VLOOKUP(K110,Minimas!$A$11:$G$29,2))))),IF(OR(H110="SEN",H110&lt;1998),VLOOKUP(K110,Minimas!$G$11:$L$26,6),IF(AND(H110&gt;1997,H110&lt;2001),VLOOKUP(K110,Minimas!$G$11:$L$26,5),IF(AND(H110&gt;2000,H110&lt;2003),VLOOKUP(K110,Minimas!$G$11:$L$26,4),IF(AND(H110&gt;2002,H110&lt;2005),VLOOKUP(K110,Minimas!$G$11:$L$26,3),VLOOKUP(K110,Minimas!$G$11:$L$26,2)))))))</f>
        <v xml:space="preserve"> </v>
      </c>
      <c r="W110" s="77" t="str">
        <f t="shared" si="12"/>
        <v/>
      </c>
      <c r="X110" s="78"/>
      <c r="AB110" s="107" t="e">
        <f>T110-HLOOKUP(V110,Minimas!$C$1:$BN$10,2,FALSE)</f>
        <v>#VALUE!</v>
      </c>
      <c r="AC110" s="107" t="e">
        <f>T110-HLOOKUP(V110,Minimas!$C$1:$BN$10,3,FALSE)</f>
        <v>#VALUE!</v>
      </c>
      <c r="AD110" s="107" t="e">
        <f>T110-HLOOKUP(V110,Minimas!$C$1:$BN$10,4,FALSE)</f>
        <v>#VALUE!</v>
      </c>
      <c r="AE110" s="107" t="e">
        <f>T110-HLOOKUP(V110,Minimas!$C$1:$BN$10,5,FALSE)</f>
        <v>#VALUE!</v>
      </c>
      <c r="AF110" s="107" t="e">
        <f>T110-HLOOKUP(V110,Minimas!$C$1:$BN$10,6,FALSE)</f>
        <v>#VALUE!</v>
      </c>
      <c r="AG110" s="107" t="e">
        <f>T110-HLOOKUP(V110,Minimas!$C$1:$BN$10,7,FALSE)</f>
        <v>#VALUE!</v>
      </c>
      <c r="AH110" s="107" t="e">
        <f>T110-HLOOKUP(V110,Minimas!$C$1:$BN$10,8,FALSE)</f>
        <v>#VALUE!</v>
      </c>
      <c r="AI110" s="107" t="e">
        <f>T110-HLOOKUP(V110,Minimas!$C$1:$BN$10,9,FALSE)</f>
        <v>#VALUE!</v>
      </c>
      <c r="AJ110" s="107" t="e">
        <f>T110-HLOOKUP(V110,Minimas!$C$1:$BN$10,10,FALSE)</f>
        <v>#VALUE!</v>
      </c>
      <c r="AK110" s="108" t="str">
        <f t="shared" si="13"/>
        <v xml:space="preserve"> </v>
      </c>
      <c r="AM110" s="5" t="str">
        <f t="shared" si="14"/>
        <v xml:space="preserve"> </v>
      </c>
      <c r="AN110" s="5" t="str">
        <f t="shared" si="15"/>
        <v xml:space="preserve"> </v>
      </c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</row>
    <row r="111" spans="2:76" s="5" customFormat="1" ht="30" customHeight="1" x14ac:dyDescent="0.2">
      <c r="B111" s="71"/>
      <c r="C111" s="40"/>
      <c r="D111" s="41"/>
      <c r="E111" s="101"/>
      <c r="F111" s="42" t="s">
        <v>71</v>
      </c>
      <c r="G111" s="43" t="s">
        <v>71</v>
      </c>
      <c r="H111" s="109"/>
      <c r="I111" s="46" t="s">
        <v>71</v>
      </c>
      <c r="J111" s="41" t="s">
        <v>71</v>
      </c>
      <c r="K111" s="117"/>
      <c r="L111" s="44"/>
      <c r="M111" s="45"/>
      <c r="N111" s="45"/>
      <c r="O111" s="67" t="str">
        <f t="shared" si="8"/>
        <v/>
      </c>
      <c r="P111" s="66"/>
      <c r="Q111" s="66"/>
      <c r="R111" s="66"/>
      <c r="S111" s="67" t="str">
        <f t="shared" si="9"/>
        <v/>
      </c>
      <c r="T111" s="68" t="str">
        <f t="shared" si="10"/>
        <v/>
      </c>
      <c r="U111" s="69" t="str">
        <f t="shared" si="11"/>
        <v xml:space="preserve">   </v>
      </c>
      <c r="V111" s="103" t="str">
        <f>IF(E111=0," ",IF(E111="H",IF(OR(E111="SEN",H111&lt;1998),VLOOKUP(K111,Minimas!$A$11:$G$29,6),IF(AND(H111&gt;1997,H111&lt;2001),VLOOKUP(K111,Minimas!$A$11:$G$29,5),IF(AND(H111&gt;2000,H111&lt;2003),VLOOKUP(K111,Minimas!$A$11:$G$29,4),IF(AND(H111&gt;2002,H111&lt;2005),VLOOKUP(K111,Minimas!$A$11:$G$29,3),VLOOKUP(K111,Minimas!$A$11:$G$29,2))))),IF(OR(H111="SEN",H111&lt;1998),VLOOKUP(K111,Minimas!$G$11:$L$26,6),IF(AND(H111&gt;1997,H111&lt;2001),VLOOKUP(K111,Minimas!$G$11:$L$26,5),IF(AND(H111&gt;2000,H111&lt;2003),VLOOKUP(K111,Minimas!$G$11:$L$26,4),IF(AND(H111&gt;2002,H111&lt;2005),VLOOKUP(K111,Minimas!$G$11:$L$26,3),VLOOKUP(K111,Minimas!$G$11:$L$26,2)))))))</f>
        <v xml:space="preserve"> </v>
      </c>
      <c r="W111" s="77" t="str">
        <f t="shared" si="12"/>
        <v/>
      </c>
      <c r="X111" s="78"/>
      <c r="AB111" s="107" t="e">
        <f>T111-HLOOKUP(V111,Minimas!$C$1:$BN$10,2,FALSE)</f>
        <v>#VALUE!</v>
      </c>
      <c r="AC111" s="107" t="e">
        <f>T111-HLOOKUP(V111,Minimas!$C$1:$BN$10,3,FALSE)</f>
        <v>#VALUE!</v>
      </c>
      <c r="AD111" s="107" t="e">
        <f>T111-HLOOKUP(V111,Minimas!$C$1:$BN$10,4,FALSE)</f>
        <v>#VALUE!</v>
      </c>
      <c r="AE111" s="107" t="e">
        <f>T111-HLOOKUP(V111,Minimas!$C$1:$BN$10,5,FALSE)</f>
        <v>#VALUE!</v>
      </c>
      <c r="AF111" s="107" t="e">
        <f>T111-HLOOKUP(V111,Minimas!$C$1:$BN$10,6,FALSE)</f>
        <v>#VALUE!</v>
      </c>
      <c r="AG111" s="107" t="e">
        <f>T111-HLOOKUP(V111,Minimas!$C$1:$BN$10,7,FALSE)</f>
        <v>#VALUE!</v>
      </c>
      <c r="AH111" s="107" t="e">
        <f>T111-HLOOKUP(V111,Minimas!$C$1:$BN$10,8,FALSE)</f>
        <v>#VALUE!</v>
      </c>
      <c r="AI111" s="107" t="e">
        <f>T111-HLOOKUP(V111,Minimas!$C$1:$BN$10,9,FALSE)</f>
        <v>#VALUE!</v>
      </c>
      <c r="AJ111" s="107" t="e">
        <f>T111-HLOOKUP(V111,Minimas!$C$1:$BN$10,10,FALSE)</f>
        <v>#VALUE!</v>
      </c>
      <c r="AK111" s="108" t="str">
        <f t="shared" si="13"/>
        <v xml:space="preserve"> </v>
      </c>
      <c r="AM111" s="5" t="str">
        <f t="shared" si="14"/>
        <v xml:space="preserve"> </v>
      </c>
      <c r="AN111" s="5" t="str">
        <f t="shared" si="15"/>
        <v xml:space="preserve"> </v>
      </c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</row>
    <row r="112" spans="2:76" s="5" customFormat="1" ht="30" customHeight="1" x14ac:dyDescent="0.2">
      <c r="B112" s="71"/>
      <c r="C112" s="40"/>
      <c r="D112" s="41"/>
      <c r="E112" s="101"/>
      <c r="F112" s="42" t="s">
        <v>71</v>
      </c>
      <c r="G112" s="43" t="s">
        <v>71</v>
      </c>
      <c r="H112" s="109"/>
      <c r="I112" s="46" t="s">
        <v>71</v>
      </c>
      <c r="J112" s="41" t="s">
        <v>71</v>
      </c>
      <c r="K112" s="117"/>
      <c r="L112" s="44"/>
      <c r="M112" s="45"/>
      <c r="N112" s="45"/>
      <c r="O112" s="67" t="str">
        <f t="shared" si="8"/>
        <v/>
      </c>
      <c r="P112" s="66"/>
      <c r="Q112" s="66"/>
      <c r="R112" s="66"/>
      <c r="S112" s="67" t="str">
        <f t="shared" si="9"/>
        <v/>
      </c>
      <c r="T112" s="68" t="str">
        <f t="shared" si="10"/>
        <v/>
      </c>
      <c r="U112" s="69" t="str">
        <f t="shared" si="11"/>
        <v xml:space="preserve">   </v>
      </c>
      <c r="V112" s="103" t="str">
        <f>IF(E112=0," ",IF(E112="H",IF(OR(E112="SEN",H112&lt;1998),VLOOKUP(K112,Minimas!$A$11:$G$29,6),IF(AND(H112&gt;1997,H112&lt;2001),VLOOKUP(K112,Minimas!$A$11:$G$29,5),IF(AND(H112&gt;2000,H112&lt;2003),VLOOKUP(K112,Minimas!$A$11:$G$29,4),IF(AND(H112&gt;2002,H112&lt;2005),VLOOKUP(K112,Minimas!$A$11:$G$29,3),VLOOKUP(K112,Minimas!$A$11:$G$29,2))))),IF(OR(H112="SEN",H112&lt;1998),VLOOKUP(K112,Minimas!$G$11:$L$26,6),IF(AND(H112&gt;1997,H112&lt;2001),VLOOKUP(K112,Minimas!$G$11:$L$26,5),IF(AND(H112&gt;2000,H112&lt;2003),VLOOKUP(K112,Minimas!$G$11:$L$26,4),IF(AND(H112&gt;2002,H112&lt;2005),VLOOKUP(K112,Minimas!$G$11:$L$26,3),VLOOKUP(K112,Minimas!$G$11:$L$26,2)))))))</f>
        <v xml:space="preserve"> </v>
      </c>
      <c r="W112" s="77" t="str">
        <f t="shared" si="12"/>
        <v/>
      </c>
      <c r="X112" s="78"/>
      <c r="AB112" s="107" t="e">
        <f>T112-HLOOKUP(V112,Minimas!$C$1:$BN$10,2,FALSE)</f>
        <v>#VALUE!</v>
      </c>
      <c r="AC112" s="107" t="e">
        <f>T112-HLOOKUP(V112,Minimas!$C$1:$BN$10,3,FALSE)</f>
        <v>#VALUE!</v>
      </c>
      <c r="AD112" s="107" t="e">
        <f>T112-HLOOKUP(V112,Minimas!$C$1:$BN$10,4,FALSE)</f>
        <v>#VALUE!</v>
      </c>
      <c r="AE112" s="107" t="e">
        <f>T112-HLOOKUP(V112,Minimas!$C$1:$BN$10,5,FALSE)</f>
        <v>#VALUE!</v>
      </c>
      <c r="AF112" s="107" t="e">
        <f>T112-HLOOKUP(V112,Minimas!$C$1:$BN$10,6,FALSE)</f>
        <v>#VALUE!</v>
      </c>
      <c r="AG112" s="107" t="e">
        <f>T112-HLOOKUP(V112,Minimas!$C$1:$BN$10,7,FALSE)</f>
        <v>#VALUE!</v>
      </c>
      <c r="AH112" s="107" t="e">
        <f>T112-HLOOKUP(V112,Minimas!$C$1:$BN$10,8,FALSE)</f>
        <v>#VALUE!</v>
      </c>
      <c r="AI112" s="107" t="e">
        <f>T112-HLOOKUP(V112,Minimas!$C$1:$BN$10,9,FALSE)</f>
        <v>#VALUE!</v>
      </c>
      <c r="AJ112" s="107" t="e">
        <f>T112-HLOOKUP(V112,Minimas!$C$1:$BN$10,10,FALSE)</f>
        <v>#VALUE!</v>
      </c>
      <c r="AK112" s="108" t="str">
        <f t="shared" si="13"/>
        <v xml:space="preserve"> </v>
      </c>
      <c r="AM112" s="5" t="str">
        <f t="shared" si="14"/>
        <v xml:space="preserve"> </v>
      </c>
      <c r="AN112" s="5" t="str">
        <f t="shared" si="15"/>
        <v xml:space="preserve"> </v>
      </c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</row>
    <row r="113" spans="2:76" s="5" customFormat="1" ht="30" customHeight="1" x14ac:dyDescent="0.2">
      <c r="B113" s="71"/>
      <c r="C113" s="40"/>
      <c r="D113" s="41"/>
      <c r="E113" s="101"/>
      <c r="F113" s="42" t="s">
        <v>71</v>
      </c>
      <c r="G113" s="43" t="s">
        <v>71</v>
      </c>
      <c r="H113" s="109"/>
      <c r="I113" s="46" t="s">
        <v>71</v>
      </c>
      <c r="J113" s="41" t="s">
        <v>71</v>
      </c>
      <c r="K113" s="117"/>
      <c r="L113" s="44"/>
      <c r="M113" s="45"/>
      <c r="N113" s="45"/>
      <c r="O113" s="67" t="str">
        <f t="shared" si="8"/>
        <v/>
      </c>
      <c r="P113" s="66"/>
      <c r="Q113" s="66"/>
      <c r="R113" s="66"/>
      <c r="S113" s="67" t="str">
        <f t="shared" si="9"/>
        <v/>
      </c>
      <c r="T113" s="68" t="str">
        <f t="shared" si="10"/>
        <v/>
      </c>
      <c r="U113" s="69" t="str">
        <f t="shared" si="11"/>
        <v xml:space="preserve">   </v>
      </c>
      <c r="V113" s="103" t="str">
        <f>IF(E113=0," ",IF(E113="H",IF(OR(E113="SEN",H113&lt;1998),VLOOKUP(K113,Minimas!$A$11:$G$29,6),IF(AND(H113&gt;1997,H113&lt;2001),VLOOKUP(K113,Minimas!$A$11:$G$29,5),IF(AND(H113&gt;2000,H113&lt;2003),VLOOKUP(K113,Minimas!$A$11:$G$29,4),IF(AND(H113&gt;2002,H113&lt;2005),VLOOKUP(K113,Minimas!$A$11:$G$29,3),VLOOKUP(K113,Minimas!$A$11:$G$29,2))))),IF(OR(H113="SEN",H113&lt;1998),VLOOKUP(K113,Minimas!$G$11:$L$26,6),IF(AND(H113&gt;1997,H113&lt;2001),VLOOKUP(K113,Minimas!$G$11:$L$26,5),IF(AND(H113&gt;2000,H113&lt;2003),VLOOKUP(K113,Minimas!$G$11:$L$26,4),IF(AND(H113&gt;2002,H113&lt;2005),VLOOKUP(K113,Minimas!$G$11:$L$26,3),VLOOKUP(K113,Minimas!$G$11:$L$26,2)))))))</f>
        <v xml:space="preserve"> </v>
      </c>
      <c r="W113" s="77" t="str">
        <f t="shared" si="12"/>
        <v/>
      </c>
      <c r="X113" s="78"/>
      <c r="AB113" s="107" t="e">
        <f>T113-HLOOKUP(V113,Minimas!$C$1:$BN$10,2,FALSE)</f>
        <v>#VALUE!</v>
      </c>
      <c r="AC113" s="107" t="e">
        <f>T113-HLOOKUP(V113,Minimas!$C$1:$BN$10,3,FALSE)</f>
        <v>#VALUE!</v>
      </c>
      <c r="AD113" s="107" t="e">
        <f>T113-HLOOKUP(V113,Minimas!$C$1:$BN$10,4,FALSE)</f>
        <v>#VALUE!</v>
      </c>
      <c r="AE113" s="107" t="e">
        <f>T113-HLOOKUP(V113,Minimas!$C$1:$BN$10,5,FALSE)</f>
        <v>#VALUE!</v>
      </c>
      <c r="AF113" s="107" t="e">
        <f>T113-HLOOKUP(V113,Minimas!$C$1:$BN$10,6,FALSE)</f>
        <v>#VALUE!</v>
      </c>
      <c r="AG113" s="107" t="e">
        <f>T113-HLOOKUP(V113,Minimas!$C$1:$BN$10,7,FALSE)</f>
        <v>#VALUE!</v>
      </c>
      <c r="AH113" s="107" t="e">
        <f>T113-HLOOKUP(V113,Minimas!$C$1:$BN$10,8,FALSE)</f>
        <v>#VALUE!</v>
      </c>
      <c r="AI113" s="107" t="e">
        <f>T113-HLOOKUP(V113,Minimas!$C$1:$BN$10,9,FALSE)</f>
        <v>#VALUE!</v>
      </c>
      <c r="AJ113" s="107" t="e">
        <f>T113-HLOOKUP(V113,Minimas!$C$1:$BN$10,10,FALSE)</f>
        <v>#VALUE!</v>
      </c>
      <c r="AK113" s="108" t="str">
        <f t="shared" si="13"/>
        <v xml:space="preserve"> </v>
      </c>
      <c r="AM113" s="5" t="str">
        <f t="shared" si="14"/>
        <v xml:space="preserve"> </v>
      </c>
      <c r="AN113" s="5" t="str">
        <f t="shared" si="15"/>
        <v xml:space="preserve"> </v>
      </c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</row>
    <row r="114" spans="2:76" s="5" customFormat="1" ht="30" customHeight="1" x14ac:dyDescent="0.2">
      <c r="B114" s="71"/>
      <c r="C114" s="40"/>
      <c r="D114" s="41"/>
      <c r="E114" s="101"/>
      <c r="F114" s="42" t="s">
        <v>71</v>
      </c>
      <c r="G114" s="43" t="s">
        <v>71</v>
      </c>
      <c r="H114" s="109"/>
      <c r="I114" s="46" t="s">
        <v>71</v>
      </c>
      <c r="J114" s="41" t="s">
        <v>71</v>
      </c>
      <c r="K114" s="117"/>
      <c r="L114" s="44"/>
      <c r="M114" s="45"/>
      <c r="N114" s="45"/>
      <c r="O114" s="67" t="str">
        <f t="shared" si="8"/>
        <v/>
      </c>
      <c r="P114" s="66"/>
      <c r="Q114" s="66"/>
      <c r="R114" s="66"/>
      <c r="S114" s="67" t="str">
        <f t="shared" si="9"/>
        <v/>
      </c>
      <c r="T114" s="68" t="str">
        <f t="shared" si="10"/>
        <v/>
      </c>
      <c r="U114" s="69" t="str">
        <f t="shared" si="11"/>
        <v xml:space="preserve">   </v>
      </c>
      <c r="V114" s="103" t="str">
        <f>IF(E114=0," ",IF(E114="H",IF(OR(E114="SEN",H114&lt;1998),VLOOKUP(K114,Minimas!$A$11:$G$29,6),IF(AND(H114&gt;1997,H114&lt;2001),VLOOKUP(K114,Minimas!$A$11:$G$29,5),IF(AND(H114&gt;2000,H114&lt;2003),VLOOKUP(K114,Minimas!$A$11:$G$29,4),IF(AND(H114&gt;2002,H114&lt;2005),VLOOKUP(K114,Minimas!$A$11:$G$29,3),VLOOKUP(K114,Minimas!$A$11:$G$29,2))))),IF(OR(H114="SEN",H114&lt;1998),VLOOKUP(K114,Minimas!$G$11:$L$26,6),IF(AND(H114&gt;1997,H114&lt;2001),VLOOKUP(K114,Minimas!$G$11:$L$26,5),IF(AND(H114&gt;2000,H114&lt;2003),VLOOKUP(K114,Minimas!$G$11:$L$26,4),IF(AND(H114&gt;2002,H114&lt;2005),VLOOKUP(K114,Minimas!$G$11:$L$26,3),VLOOKUP(K114,Minimas!$G$11:$L$26,2)))))))</f>
        <v xml:space="preserve"> </v>
      </c>
      <c r="W114" s="77" t="str">
        <f t="shared" si="12"/>
        <v/>
      </c>
      <c r="X114" s="78"/>
      <c r="AB114" s="107" t="e">
        <f>T114-HLOOKUP(V114,Minimas!$C$1:$BN$10,2,FALSE)</f>
        <v>#VALUE!</v>
      </c>
      <c r="AC114" s="107" t="e">
        <f>T114-HLOOKUP(V114,Minimas!$C$1:$BN$10,3,FALSE)</f>
        <v>#VALUE!</v>
      </c>
      <c r="AD114" s="107" t="e">
        <f>T114-HLOOKUP(V114,Minimas!$C$1:$BN$10,4,FALSE)</f>
        <v>#VALUE!</v>
      </c>
      <c r="AE114" s="107" t="e">
        <f>T114-HLOOKUP(V114,Minimas!$C$1:$BN$10,5,FALSE)</f>
        <v>#VALUE!</v>
      </c>
      <c r="AF114" s="107" t="e">
        <f>T114-HLOOKUP(V114,Minimas!$C$1:$BN$10,6,FALSE)</f>
        <v>#VALUE!</v>
      </c>
      <c r="AG114" s="107" t="e">
        <f>T114-HLOOKUP(V114,Minimas!$C$1:$BN$10,7,FALSE)</f>
        <v>#VALUE!</v>
      </c>
      <c r="AH114" s="107" t="e">
        <f>T114-HLOOKUP(V114,Minimas!$C$1:$BN$10,8,FALSE)</f>
        <v>#VALUE!</v>
      </c>
      <c r="AI114" s="107" t="e">
        <f>T114-HLOOKUP(V114,Minimas!$C$1:$BN$10,9,FALSE)</f>
        <v>#VALUE!</v>
      </c>
      <c r="AJ114" s="107" t="e">
        <f>T114-HLOOKUP(V114,Minimas!$C$1:$BN$10,10,FALSE)</f>
        <v>#VALUE!</v>
      </c>
      <c r="AK114" s="108" t="str">
        <f t="shared" si="13"/>
        <v xml:space="preserve"> </v>
      </c>
      <c r="AM114" s="5" t="str">
        <f t="shared" si="14"/>
        <v xml:space="preserve"> </v>
      </c>
      <c r="AN114" s="5" t="str">
        <f t="shared" si="15"/>
        <v xml:space="preserve"> </v>
      </c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</row>
    <row r="115" spans="2:76" s="5" customFormat="1" ht="30" customHeight="1" x14ac:dyDescent="0.2">
      <c r="B115" s="71"/>
      <c r="C115" s="40"/>
      <c r="D115" s="41"/>
      <c r="E115" s="101"/>
      <c r="F115" s="42" t="s">
        <v>71</v>
      </c>
      <c r="G115" s="43" t="s">
        <v>71</v>
      </c>
      <c r="H115" s="109"/>
      <c r="I115" s="46" t="s">
        <v>71</v>
      </c>
      <c r="J115" s="41" t="s">
        <v>71</v>
      </c>
      <c r="K115" s="117"/>
      <c r="L115" s="44"/>
      <c r="M115" s="45"/>
      <c r="N115" s="45"/>
      <c r="O115" s="67" t="str">
        <f t="shared" si="8"/>
        <v/>
      </c>
      <c r="P115" s="66"/>
      <c r="Q115" s="66"/>
      <c r="R115" s="66"/>
      <c r="S115" s="67" t="str">
        <f t="shared" si="9"/>
        <v/>
      </c>
      <c r="T115" s="68" t="str">
        <f t="shared" si="10"/>
        <v/>
      </c>
      <c r="U115" s="69" t="str">
        <f t="shared" si="11"/>
        <v xml:space="preserve">   </v>
      </c>
      <c r="V115" s="103" t="str">
        <f>IF(E115=0," ",IF(E115="H",IF(OR(E115="SEN",H115&lt;1998),VLOOKUP(K115,Minimas!$A$11:$G$29,6),IF(AND(H115&gt;1997,H115&lt;2001),VLOOKUP(K115,Minimas!$A$11:$G$29,5),IF(AND(H115&gt;2000,H115&lt;2003),VLOOKUP(K115,Minimas!$A$11:$G$29,4),IF(AND(H115&gt;2002,H115&lt;2005),VLOOKUP(K115,Minimas!$A$11:$G$29,3),VLOOKUP(K115,Minimas!$A$11:$G$29,2))))),IF(OR(H115="SEN",H115&lt;1998),VLOOKUP(K115,Minimas!$G$11:$L$26,6),IF(AND(H115&gt;1997,H115&lt;2001),VLOOKUP(K115,Minimas!$G$11:$L$26,5),IF(AND(H115&gt;2000,H115&lt;2003),VLOOKUP(K115,Minimas!$G$11:$L$26,4),IF(AND(H115&gt;2002,H115&lt;2005),VLOOKUP(K115,Minimas!$G$11:$L$26,3),VLOOKUP(K115,Minimas!$G$11:$L$26,2)))))))</f>
        <v xml:space="preserve"> </v>
      </c>
      <c r="W115" s="77" t="str">
        <f t="shared" si="12"/>
        <v/>
      </c>
      <c r="X115" s="78"/>
      <c r="AB115" s="107" t="e">
        <f>T115-HLOOKUP(V115,Minimas!$C$1:$BN$10,2,FALSE)</f>
        <v>#VALUE!</v>
      </c>
      <c r="AC115" s="107" t="e">
        <f>T115-HLOOKUP(V115,Minimas!$C$1:$BN$10,3,FALSE)</f>
        <v>#VALUE!</v>
      </c>
      <c r="AD115" s="107" t="e">
        <f>T115-HLOOKUP(V115,Minimas!$C$1:$BN$10,4,FALSE)</f>
        <v>#VALUE!</v>
      </c>
      <c r="AE115" s="107" t="e">
        <f>T115-HLOOKUP(V115,Minimas!$C$1:$BN$10,5,FALSE)</f>
        <v>#VALUE!</v>
      </c>
      <c r="AF115" s="107" t="e">
        <f>T115-HLOOKUP(V115,Minimas!$C$1:$BN$10,6,FALSE)</f>
        <v>#VALUE!</v>
      </c>
      <c r="AG115" s="107" t="e">
        <f>T115-HLOOKUP(V115,Minimas!$C$1:$BN$10,7,FALSE)</f>
        <v>#VALUE!</v>
      </c>
      <c r="AH115" s="107" t="e">
        <f>T115-HLOOKUP(V115,Minimas!$C$1:$BN$10,8,FALSE)</f>
        <v>#VALUE!</v>
      </c>
      <c r="AI115" s="107" t="e">
        <f>T115-HLOOKUP(V115,Minimas!$C$1:$BN$10,9,FALSE)</f>
        <v>#VALUE!</v>
      </c>
      <c r="AJ115" s="107" t="e">
        <f>T115-HLOOKUP(V115,Minimas!$C$1:$BN$10,10,FALSE)</f>
        <v>#VALUE!</v>
      </c>
      <c r="AK115" s="108" t="str">
        <f t="shared" si="13"/>
        <v xml:space="preserve"> </v>
      </c>
      <c r="AM115" s="5" t="str">
        <f t="shared" si="14"/>
        <v xml:space="preserve"> </v>
      </c>
      <c r="AN115" s="5" t="str">
        <f t="shared" si="15"/>
        <v xml:space="preserve"> </v>
      </c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</row>
    <row r="116" spans="2:76" s="5" customFormat="1" ht="30" customHeight="1" x14ac:dyDescent="0.2">
      <c r="B116" s="71"/>
      <c r="C116" s="40"/>
      <c r="D116" s="41"/>
      <c r="E116" s="101"/>
      <c r="F116" s="42" t="s">
        <v>71</v>
      </c>
      <c r="G116" s="43" t="s">
        <v>71</v>
      </c>
      <c r="H116" s="109"/>
      <c r="I116" s="46" t="s">
        <v>71</v>
      </c>
      <c r="J116" s="41" t="s">
        <v>71</v>
      </c>
      <c r="K116" s="117"/>
      <c r="L116" s="44"/>
      <c r="M116" s="45"/>
      <c r="N116" s="45"/>
      <c r="O116" s="67" t="str">
        <f t="shared" si="8"/>
        <v/>
      </c>
      <c r="P116" s="66"/>
      <c r="Q116" s="66"/>
      <c r="R116" s="66"/>
      <c r="S116" s="67" t="str">
        <f t="shared" si="9"/>
        <v/>
      </c>
      <c r="T116" s="68" t="str">
        <f t="shared" si="10"/>
        <v/>
      </c>
      <c r="U116" s="69" t="str">
        <f t="shared" si="11"/>
        <v xml:space="preserve">   </v>
      </c>
      <c r="V116" s="103" t="str">
        <f>IF(E116=0," ",IF(E116="H",IF(OR(E116="SEN",H116&lt;1998),VLOOKUP(K116,Minimas!$A$11:$G$29,6),IF(AND(H116&gt;1997,H116&lt;2001),VLOOKUP(K116,Minimas!$A$11:$G$29,5),IF(AND(H116&gt;2000,H116&lt;2003),VLOOKUP(K116,Minimas!$A$11:$G$29,4),IF(AND(H116&gt;2002,H116&lt;2005),VLOOKUP(K116,Minimas!$A$11:$G$29,3),VLOOKUP(K116,Minimas!$A$11:$G$29,2))))),IF(OR(H116="SEN",H116&lt;1998),VLOOKUP(K116,Minimas!$G$11:$L$26,6),IF(AND(H116&gt;1997,H116&lt;2001),VLOOKUP(K116,Minimas!$G$11:$L$26,5),IF(AND(H116&gt;2000,H116&lt;2003),VLOOKUP(K116,Minimas!$G$11:$L$26,4),IF(AND(H116&gt;2002,H116&lt;2005),VLOOKUP(K116,Minimas!$G$11:$L$26,3),VLOOKUP(K116,Minimas!$G$11:$L$26,2)))))))</f>
        <v xml:space="preserve"> </v>
      </c>
      <c r="W116" s="77" t="str">
        <f t="shared" si="12"/>
        <v/>
      </c>
      <c r="X116" s="78"/>
      <c r="AB116" s="107" t="e">
        <f>T116-HLOOKUP(V116,Minimas!$C$1:$BN$10,2,FALSE)</f>
        <v>#VALUE!</v>
      </c>
      <c r="AC116" s="107" t="e">
        <f>T116-HLOOKUP(V116,Minimas!$C$1:$BN$10,3,FALSE)</f>
        <v>#VALUE!</v>
      </c>
      <c r="AD116" s="107" t="e">
        <f>T116-HLOOKUP(V116,Minimas!$C$1:$BN$10,4,FALSE)</f>
        <v>#VALUE!</v>
      </c>
      <c r="AE116" s="107" t="e">
        <f>T116-HLOOKUP(V116,Minimas!$C$1:$BN$10,5,FALSE)</f>
        <v>#VALUE!</v>
      </c>
      <c r="AF116" s="107" t="e">
        <f>T116-HLOOKUP(V116,Minimas!$C$1:$BN$10,6,FALSE)</f>
        <v>#VALUE!</v>
      </c>
      <c r="AG116" s="107" t="e">
        <f>T116-HLOOKUP(V116,Minimas!$C$1:$BN$10,7,FALSE)</f>
        <v>#VALUE!</v>
      </c>
      <c r="AH116" s="107" t="e">
        <f>T116-HLOOKUP(V116,Minimas!$C$1:$BN$10,8,FALSE)</f>
        <v>#VALUE!</v>
      </c>
      <c r="AI116" s="107" t="e">
        <f>T116-HLOOKUP(V116,Minimas!$C$1:$BN$10,9,FALSE)</f>
        <v>#VALUE!</v>
      </c>
      <c r="AJ116" s="107" t="e">
        <f>T116-HLOOKUP(V116,Minimas!$C$1:$BN$10,10,FALSE)</f>
        <v>#VALUE!</v>
      </c>
      <c r="AK116" s="108" t="str">
        <f t="shared" si="13"/>
        <v xml:space="preserve"> </v>
      </c>
      <c r="AM116" s="5" t="str">
        <f t="shared" si="14"/>
        <v xml:space="preserve"> </v>
      </c>
      <c r="AN116" s="5" t="str">
        <f t="shared" si="15"/>
        <v xml:space="preserve"> </v>
      </c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</row>
    <row r="117" spans="2:76" s="5" customFormat="1" ht="30" customHeight="1" x14ac:dyDescent="0.2">
      <c r="B117" s="71"/>
      <c r="C117" s="40"/>
      <c r="D117" s="41"/>
      <c r="E117" s="101"/>
      <c r="F117" s="42" t="s">
        <v>71</v>
      </c>
      <c r="G117" s="43" t="s">
        <v>71</v>
      </c>
      <c r="H117" s="109"/>
      <c r="I117" s="46" t="s">
        <v>71</v>
      </c>
      <c r="J117" s="41" t="s">
        <v>71</v>
      </c>
      <c r="K117" s="117"/>
      <c r="L117" s="44"/>
      <c r="M117" s="45"/>
      <c r="N117" s="45"/>
      <c r="O117" s="67" t="str">
        <f t="shared" si="8"/>
        <v/>
      </c>
      <c r="P117" s="66"/>
      <c r="Q117" s="66"/>
      <c r="R117" s="66"/>
      <c r="S117" s="67" t="str">
        <f t="shared" si="9"/>
        <v/>
      </c>
      <c r="T117" s="68" t="str">
        <f t="shared" si="10"/>
        <v/>
      </c>
      <c r="U117" s="69" t="str">
        <f t="shared" si="11"/>
        <v xml:space="preserve">   </v>
      </c>
      <c r="V117" s="103" t="str">
        <f>IF(E117=0," ",IF(E117="H",IF(OR(E117="SEN",H117&lt;1998),VLOOKUP(K117,Minimas!$A$11:$G$29,6),IF(AND(H117&gt;1997,H117&lt;2001),VLOOKUP(K117,Minimas!$A$11:$G$29,5),IF(AND(H117&gt;2000,H117&lt;2003),VLOOKUP(K117,Minimas!$A$11:$G$29,4),IF(AND(H117&gt;2002,H117&lt;2005),VLOOKUP(K117,Minimas!$A$11:$G$29,3),VLOOKUP(K117,Minimas!$A$11:$G$29,2))))),IF(OR(H117="SEN",H117&lt;1998),VLOOKUP(K117,Minimas!$G$11:$L$26,6),IF(AND(H117&gt;1997,H117&lt;2001),VLOOKUP(K117,Minimas!$G$11:$L$26,5),IF(AND(H117&gt;2000,H117&lt;2003),VLOOKUP(K117,Minimas!$G$11:$L$26,4),IF(AND(H117&gt;2002,H117&lt;2005),VLOOKUP(K117,Minimas!$G$11:$L$26,3),VLOOKUP(K117,Minimas!$G$11:$L$26,2)))))))</f>
        <v xml:space="preserve"> </v>
      </c>
      <c r="W117" s="77" t="str">
        <f t="shared" si="12"/>
        <v/>
      </c>
      <c r="X117" s="78"/>
      <c r="AB117" s="107" t="e">
        <f>T117-HLOOKUP(V117,Minimas!$C$1:$BN$10,2,FALSE)</f>
        <v>#VALUE!</v>
      </c>
      <c r="AC117" s="107" t="e">
        <f>T117-HLOOKUP(V117,Minimas!$C$1:$BN$10,3,FALSE)</f>
        <v>#VALUE!</v>
      </c>
      <c r="AD117" s="107" t="e">
        <f>T117-HLOOKUP(V117,Minimas!$C$1:$BN$10,4,FALSE)</f>
        <v>#VALUE!</v>
      </c>
      <c r="AE117" s="107" t="e">
        <f>T117-HLOOKUP(V117,Minimas!$C$1:$BN$10,5,FALSE)</f>
        <v>#VALUE!</v>
      </c>
      <c r="AF117" s="107" t="e">
        <f>T117-HLOOKUP(V117,Minimas!$C$1:$BN$10,6,FALSE)</f>
        <v>#VALUE!</v>
      </c>
      <c r="AG117" s="107" t="e">
        <f>T117-HLOOKUP(V117,Minimas!$C$1:$BN$10,7,FALSE)</f>
        <v>#VALUE!</v>
      </c>
      <c r="AH117" s="107" t="e">
        <f>T117-HLOOKUP(V117,Minimas!$C$1:$BN$10,8,FALSE)</f>
        <v>#VALUE!</v>
      </c>
      <c r="AI117" s="107" t="e">
        <f>T117-HLOOKUP(V117,Minimas!$C$1:$BN$10,9,FALSE)</f>
        <v>#VALUE!</v>
      </c>
      <c r="AJ117" s="107" t="e">
        <f>T117-HLOOKUP(V117,Minimas!$C$1:$BN$10,10,FALSE)</f>
        <v>#VALUE!</v>
      </c>
      <c r="AK117" s="108" t="str">
        <f t="shared" si="13"/>
        <v xml:space="preserve"> </v>
      </c>
      <c r="AM117" s="5" t="str">
        <f t="shared" si="14"/>
        <v xml:space="preserve"> </v>
      </c>
      <c r="AN117" s="5" t="str">
        <f t="shared" si="15"/>
        <v xml:space="preserve"> </v>
      </c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</row>
    <row r="118" spans="2:76" s="5" customFormat="1" ht="30" customHeight="1" x14ac:dyDescent="0.2">
      <c r="B118" s="71"/>
      <c r="C118" s="40"/>
      <c r="D118" s="41"/>
      <c r="E118" s="101"/>
      <c r="F118" s="42" t="s">
        <v>71</v>
      </c>
      <c r="G118" s="43" t="s">
        <v>71</v>
      </c>
      <c r="H118" s="109"/>
      <c r="I118" s="46" t="s">
        <v>71</v>
      </c>
      <c r="J118" s="41" t="s">
        <v>71</v>
      </c>
      <c r="K118" s="117"/>
      <c r="L118" s="44"/>
      <c r="M118" s="45"/>
      <c r="N118" s="45"/>
      <c r="O118" s="67" t="str">
        <f t="shared" si="8"/>
        <v/>
      </c>
      <c r="P118" s="66"/>
      <c r="Q118" s="66"/>
      <c r="R118" s="66"/>
      <c r="S118" s="67" t="str">
        <f t="shared" si="9"/>
        <v/>
      </c>
      <c r="T118" s="68" t="str">
        <f t="shared" si="10"/>
        <v/>
      </c>
      <c r="U118" s="69" t="str">
        <f t="shared" si="11"/>
        <v xml:space="preserve">   </v>
      </c>
      <c r="V118" s="103" t="str">
        <f>IF(E118=0," ",IF(E118="H",IF(OR(E118="SEN",H118&lt;1998),VLOOKUP(K118,Minimas!$A$11:$G$29,6),IF(AND(H118&gt;1997,H118&lt;2001),VLOOKUP(K118,Minimas!$A$11:$G$29,5),IF(AND(H118&gt;2000,H118&lt;2003),VLOOKUP(K118,Minimas!$A$11:$G$29,4),IF(AND(H118&gt;2002,H118&lt;2005),VLOOKUP(K118,Minimas!$A$11:$G$29,3),VLOOKUP(K118,Minimas!$A$11:$G$29,2))))),IF(OR(H118="SEN",H118&lt;1998),VLOOKUP(K118,Minimas!$G$11:$L$26,6),IF(AND(H118&gt;1997,H118&lt;2001),VLOOKUP(K118,Minimas!$G$11:$L$26,5),IF(AND(H118&gt;2000,H118&lt;2003),VLOOKUP(K118,Minimas!$G$11:$L$26,4),IF(AND(H118&gt;2002,H118&lt;2005),VLOOKUP(K118,Minimas!$G$11:$L$26,3),VLOOKUP(K118,Minimas!$G$11:$L$26,2)))))))</f>
        <v xml:space="preserve"> </v>
      </c>
      <c r="W118" s="77" t="str">
        <f t="shared" si="12"/>
        <v/>
      </c>
      <c r="X118" s="78"/>
      <c r="AB118" s="107" t="e">
        <f>T118-HLOOKUP(V118,Minimas!$C$1:$BN$10,2,FALSE)</f>
        <v>#VALUE!</v>
      </c>
      <c r="AC118" s="107" t="e">
        <f>T118-HLOOKUP(V118,Minimas!$C$1:$BN$10,3,FALSE)</f>
        <v>#VALUE!</v>
      </c>
      <c r="AD118" s="107" t="e">
        <f>T118-HLOOKUP(V118,Minimas!$C$1:$BN$10,4,FALSE)</f>
        <v>#VALUE!</v>
      </c>
      <c r="AE118" s="107" t="e">
        <f>T118-HLOOKUP(V118,Minimas!$C$1:$BN$10,5,FALSE)</f>
        <v>#VALUE!</v>
      </c>
      <c r="AF118" s="107" t="e">
        <f>T118-HLOOKUP(V118,Minimas!$C$1:$BN$10,6,FALSE)</f>
        <v>#VALUE!</v>
      </c>
      <c r="AG118" s="107" t="e">
        <f>T118-HLOOKUP(V118,Minimas!$C$1:$BN$10,7,FALSE)</f>
        <v>#VALUE!</v>
      </c>
      <c r="AH118" s="107" t="e">
        <f>T118-HLOOKUP(V118,Minimas!$C$1:$BN$10,8,FALSE)</f>
        <v>#VALUE!</v>
      </c>
      <c r="AI118" s="107" t="e">
        <f>T118-HLOOKUP(V118,Minimas!$C$1:$BN$10,9,FALSE)</f>
        <v>#VALUE!</v>
      </c>
      <c r="AJ118" s="107" t="e">
        <f>T118-HLOOKUP(V118,Minimas!$C$1:$BN$10,10,FALSE)</f>
        <v>#VALUE!</v>
      </c>
      <c r="AK118" s="108" t="str">
        <f t="shared" si="13"/>
        <v xml:space="preserve"> </v>
      </c>
      <c r="AM118" s="5" t="str">
        <f t="shared" si="14"/>
        <v xml:space="preserve"> </v>
      </c>
      <c r="AN118" s="5" t="str">
        <f t="shared" si="15"/>
        <v xml:space="preserve"> </v>
      </c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</row>
    <row r="119" spans="2:76" s="5" customFormat="1" ht="30" customHeight="1" x14ac:dyDescent="0.2">
      <c r="B119" s="71"/>
      <c r="C119" s="40"/>
      <c r="D119" s="41"/>
      <c r="E119" s="101"/>
      <c r="F119" s="42" t="s">
        <v>71</v>
      </c>
      <c r="G119" s="43" t="s">
        <v>71</v>
      </c>
      <c r="H119" s="109"/>
      <c r="I119" s="46" t="s">
        <v>71</v>
      </c>
      <c r="J119" s="41" t="s">
        <v>71</v>
      </c>
      <c r="K119" s="117"/>
      <c r="L119" s="44"/>
      <c r="M119" s="45"/>
      <c r="N119" s="45"/>
      <c r="O119" s="67" t="str">
        <f t="shared" si="8"/>
        <v/>
      </c>
      <c r="P119" s="66"/>
      <c r="Q119" s="66"/>
      <c r="R119" s="66"/>
      <c r="S119" s="67" t="str">
        <f t="shared" si="9"/>
        <v/>
      </c>
      <c r="T119" s="68" t="str">
        <f t="shared" si="10"/>
        <v/>
      </c>
      <c r="U119" s="69" t="str">
        <f t="shared" si="11"/>
        <v xml:space="preserve">   </v>
      </c>
      <c r="V119" s="103" t="str">
        <f>IF(E119=0," ",IF(E119="H",IF(OR(E119="SEN",H119&lt;1998),VLOOKUP(K119,Minimas!$A$11:$G$29,6),IF(AND(H119&gt;1997,H119&lt;2001),VLOOKUP(K119,Minimas!$A$11:$G$29,5),IF(AND(H119&gt;2000,H119&lt;2003),VLOOKUP(K119,Minimas!$A$11:$G$29,4),IF(AND(H119&gt;2002,H119&lt;2005),VLOOKUP(K119,Minimas!$A$11:$G$29,3),VLOOKUP(K119,Minimas!$A$11:$G$29,2))))),IF(OR(H119="SEN",H119&lt;1998),VLOOKUP(K119,Minimas!$G$11:$L$26,6),IF(AND(H119&gt;1997,H119&lt;2001),VLOOKUP(K119,Minimas!$G$11:$L$26,5),IF(AND(H119&gt;2000,H119&lt;2003),VLOOKUP(K119,Minimas!$G$11:$L$26,4),IF(AND(H119&gt;2002,H119&lt;2005),VLOOKUP(K119,Minimas!$G$11:$L$26,3),VLOOKUP(K119,Minimas!$G$11:$L$26,2)))))))</f>
        <v xml:space="preserve"> </v>
      </c>
      <c r="W119" s="77" t="str">
        <f t="shared" si="12"/>
        <v/>
      </c>
      <c r="X119" s="78"/>
      <c r="AB119" s="107" t="e">
        <f>T119-HLOOKUP(V119,Minimas!$C$1:$BN$10,2,FALSE)</f>
        <v>#VALUE!</v>
      </c>
      <c r="AC119" s="107" t="e">
        <f>T119-HLOOKUP(V119,Minimas!$C$1:$BN$10,3,FALSE)</f>
        <v>#VALUE!</v>
      </c>
      <c r="AD119" s="107" t="e">
        <f>T119-HLOOKUP(V119,Minimas!$C$1:$BN$10,4,FALSE)</f>
        <v>#VALUE!</v>
      </c>
      <c r="AE119" s="107" t="e">
        <f>T119-HLOOKUP(V119,Minimas!$C$1:$BN$10,5,FALSE)</f>
        <v>#VALUE!</v>
      </c>
      <c r="AF119" s="107" t="e">
        <f>T119-HLOOKUP(V119,Minimas!$C$1:$BN$10,6,FALSE)</f>
        <v>#VALUE!</v>
      </c>
      <c r="AG119" s="107" t="e">
        <f>T119-HLOOKUP(V119,Minimas!$C$1:$BN$10,7,FALSE)</f>
        <v>#VALUE!</v>
      </c>
      <c r="AH119" s="107" t="e">
        <f>T119-HLOOKUP(V119,Minimas!$C$1:$BN$10,8,FALSE)</f>
        <v>#VALUE!</v>
      </c>
      <c r="AI119" s="107" t="e">
        <f>T119-HLOOKUP(V119,Minimas!$C$1:$BN$10,9,FALSE)</f>
        <v>#VALUE!</v>
      </c>
      <c r="AJ119" s="107" t="e">
        <f>T119-HLOOKUP(V119,Minimas!$C$1:$BN$10,10,FALSE)</f>
        <v>#VALUE!</v>
      </c>
      <c r="AK119" s="108" t="str">
        <f t="shared" si="13"/>
        <v xml:space="preserve"> </v>
      </c>
      <c r="AM119" s="5" t="str">
        <f t="shared" si="14"/>
        <v xml:space="preserve"> </v>
      </c>
      <c r="AN119" s="5" t="str">
        <f t="shared" si="15"/>
        <v xml:space="preserve"> </v>
      </c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</row>
    <row r="120" spans="2:76" s="5" customFormat="1" ht="30" customHeight="1" x14ac:dyDescent="0.2">
      <c r="B120" s="71"/>
      <c r="C120" s="40"/>
      <c r="D120" s="41"/>
      <c r="E120" s="101"/>
      <c r="F120" s="42" t="s">
        <v>71</v>
      </c>
      <c r="G120" s="43" t="s">
        <v>71</v>
      </c>
      <c r="H120" s="109"/>
      <c r="I120" s="46" t="s">
        <v>71</v>
      </c>
      <c r="J120" s="41" t="s">
        <v>71</v>
      </c>
      <c r="K120" s="117"/>
      <c r="L120" s="44"/>
      <c r="M120" s="45"/>
      <c r="N120" s="45"/>
      <c r="O120" s="67" t="str">
        <f t="shared" si="8"/>
        <v/>
      </c>
      <c r="P120" s="66"/>
      <c r="Q120" s="66"/>
      <c r="R120" s="66"/>
      <c r="S120" s="67" t="str">
        <f t="shared" si="9"/>
        <v/>
      </c>
      <c r="T120" s="68" t="str">
        <f t="shared" si="10"/>
        <v/>
      </c>
      <c r="U120" s="69" t="str">
        <f t="shared" si="11"/>
        <v xml:space="preserve">   </v>
      </c>
      <c r="V120" s="103" t="str">
        <f>IF(E120=0," ",IF(E120="H",IF(OR(E120="SEN",H120&lt;1998),VLOOKUP(K120,Minimas!$A$11:$G$29,6),IF(AND(H120&gt;1997,H120&lt;2001),VLOOKUP(K120,Minimas!$A$11:$G$29,5),IF(AND(H120&gt;2000,H120&lt;2003),VLOOKUP(K120,Minimas!$A$11:$G$29,4),IF(AND(H120&gt;2002,H120&lt;2005),VLOOKUP(K120,Minimas!$A$11:$G$29,3),VLOOKUP(K120,Minimas!$A$11:$G$29,2))))),IF(OR(H120="SEN",H120&lt;1998),VLOOKUP(K120,Minimas!$G$11:$L$26,6),IF(AND(H120&gt;1997,H120&lt;2001),VLOOKUP(K120,Minimas!$G$11:$L$26,5),IF(AND(H120&gt;2000,H120&lt;2003),VLOOKUP(K120,Minimas!$G$11:$L$26,4),IF(AND(H120&gt;2002,H120&lt;2005),VLOOKUP(K120,Minimas!$G$11:$L$26,3),VLOOKUP(K120,Minimas!$G$11:$L$26,2)))))))</f>
        <v xml:space="preserve"> </v>
      </c>
      <c r="W120" s="77" t="str">
        <f t="shared" si="12"/>
        <v/>
      </c>
      <c r="X120" s="78"/>
      <c r="AB120" s="107" t="e">
        <f>T120-HLOOKUP(V120,Minimas!$C$1:$BN$10,2,FALSE)</f>
        <v>#VALUE!</v>
      </c>
      <c r="AC120" s="107" t="e">
        <f>T120-HLOOKUP(V120,Minimas!$C$1:$BN$10,3,FALSE)</f>
        <v>#VALUE!</v>
      </c>
      <c r="AD120" s="107" t="e">
        <f>T120-HLOOKUP(V120,Minimas!$C$1:$BN$10,4,FALSE)</f>
        <v>#VALUE!</v>
      </c>
      <c r="AE120" s="107" t="e">
        <f>T120-HLOOKUP(V120,Minimas!$C$1:$BN$10,5,FALSE)</f>
        <v>#VALUE!</v>
      </c>
      <c r="AF120" s="107" t="e">
        <f>T120-HLOOKUP(V120,Minimas!$C$1:$BN$10,6,FALSE)</f>
        <v>#VALUE!</v>
      </c>
      <c r="AG120" s="107" t="e">
        <f>T120-HLOOKUP(V120,Minimas!$C$1:$BN$10,7,FALSE)</f>
        <v>#VALUE!</v>
      </c>
      <c r="AH120" s="107" t="e">
        <f>T120-HLOOKUP(V120,Minimas!$C$1:$BN$10,8,FALSE)</f>
        <v>#VALUE!</v>
      </c>
      <c r="AI120" s="107" t="e">
        <f>T120-HLOOKUP(V120,Minimas!$C$1:$BN$10,9,FALSE)</f>
        <v>#VALUE!</v>
      </c>
      <c r="AJ120" s="107" t="e">
        <f>T120-HLOOKUP(V120,Minimas!$C$1:$BN$10,10,FALSE)</f>
        <v>#VALUE!</v>
      </c>
      <c r="AK120" s="108" t="str">
        <f t="shared" si="13"/>
        <v xml:space="preserve"> </v>
      </c>
      <c r="AM120" s="5" t="str">
        <f t="shared" si="14"/>
        <v xml:space="preserve"> </v>
      </c>
      <c r="AN120" s="5" t="str">
        <f t="shared" si="15"/>
        <v xml:space="preserve"> </v>
      </c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</row>
    <row r="121" spans="2:76" s="5" customFormat="1" ht="30" customHeight="1" x14ac:dyDescent="0.2">
      <c r="B121" s="70"/>
      <c r="C121" s="60"/>
      <c r="D121" s="61"/>
      <c r="E121" s="100"/>
      <c r="F121" s="62" t="s">
        <v>71</v>
      </c>
      <c r="G121" s="63" t="s">
        <v>71</v>
      </c>
      <c r="H121" s="102"/>
      <c r="I121" s="64" t="s">
        <v>71</v>
      </c>
      <c r="J121" s="61" t="s">
        <v>71</v>
      </c>
      <c r="K121" s="116"/>
      <c r="L121" s="65"/>
      <c r="M121" s="66"/>
      <c r="N121" s="66"/>
      <c r="O121" s="67" t="str">
        <f t="shared" si="8"/>
        <v/>
      </c>
      <c r="P121" s="66"/>
      <c r="Q121" s="66"/>
      <c r="R121" s="66"/>
      <c r="S121" s="67" t="str">
        <f t="shared" si="9"/>
        <v/>
      </c>
      <c r="T121" s="68" t="str">
        <f t="shared" si="10"/>
        <v/>
      </c>
      <c r="U121" s="69" t="str">
        <f t="shared" si="11"/>
        <v xml:space="preserve">   </v>
      </c>
      <c r="V121" s="103" t="str">
        <f>IF(E121=0," ",IF(E121="H",IF(OR(E121="SEN",H121&lt;1998),VLOOKUP(K121,Minimas!$A$11:$G$29,6),IF(AND(H121&gt;1997,H121&lt;2001),VLOOKUP(K121,Minimas!$A$11:$G$29,5),IF(AND(H121&gt;2000,H121&lt;2003),VLOOKUP(K121,Minimas!$A$11:$G$29,4),IF(AND(H121&gt;2002,H121&lt;2005),VLOOKUP(K121,Minimas!$A$11:$G$29,3),VLOOKUP(K121,Minimas!$A$11:$G$29,2))))),IF(OR(H121="SEN",H121&lt;1998),VLOOKUP(K121,Minimas!$G$11:$L$26,6),IF(AND(H121&gt;1997,H121&lt;2001),VLOOKUP(K121,Minimas!$G$11:$L$26,5),IF(AND(H121&gt;2000,H121&lt;2003),VLOOKUP(K121,Minimas!$G$11:$L$26,4),IF(AND(H121&gt;2002,H121&lt;2005),VLOOKUP(K121,Minimas!$G$11:$L$26,3),VLOOKUP(K121,Minimas!$G$11:$L$26,2)))))))</f>
        <v xml:space="preserve"> </v>
      </c>
      <c r="W121" s="77" t="str">
        <f t="shared" si="12"/>
        <v/>
      </c>
      <c r="X121" s="78"/>
      <c r="AB121" s="107" t="e">
        <f>T121-HLOOKUP(V121,Minimas!$C$1:$BN$10,2,FALSE)</f>
        <v>#VALUE!</v>
      </c>
      <c r="AC121" s="107" t="e">
        <f>T121-HLOOKUP(V121,Minimas!$C$1:$BN$10,3,FALSE)</f>
        <v>#VALUE!</v>
      </c>
      <c r="AD121" s="107" t="e">
        <f>T121-HLOOKUP(V121,Minimas!$C$1:$BN$10,4,FALSE)</f>
        <v>#VALUE!</v>
      </c>
      <c r="AE121" s="107" t="e">
        <f>T121-HLOOKUP(V121,Minimas!$C$1:$BN$10,5,FALSE)</f>
        <v>#VALUE!</v>
      </c>
      <c r="AF121" s="107" t="e">
        <f>T121-HLOOKUP(V121,Minimas!$C$1:$BN$10,6,FALSE)</f>
        <v>#VALUE!</v>
      </c>
      <c r="AG121" s="107" t="e">
        <f>T121-HLOOKUP(V121,Minimas!$C$1:$BN$10,7,FALSE)</f>
        <v>#VALUE!</v>
      </c>
      <c r="AH121" s="107" t="e">
        <f>T121-HLOOKUP(V121,Minimas!$C$1:$BN$10,8,FALSE)</f>
        <v>#VALUE!</v>
      </c>
      <c r="AI121" s="107" t="e">
        <f>T121-HLOOKUP(V121,Minimas!$C$1:$BN$10,9,FALSE)</f>
        <v>#VALUE!</v>
      </c>
      <c r="AJ121" s="107" t="e">
        <f>T121-HLOOKUP(V121,Minimas!$C$1:$BN$10,10,FALSE)</f>
        <v>#VALUE!</v>
      </c>
      <c r="AK121" s="108" t="str">
        <f t="shared" si="13"/>
        <v xml:space="preserve"> </v>
      </c>
      <c r="AM121" s="5" t="str">
        <f t="shared" si="14"/>
        <v xml:space="preserve"> </v>
      </c>
      <c r="AN121" s="5" t="str">
        <f t="shared" si="15"/>
        <v xml:space="preserve"> </v>
      </c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</row>
    <row r="122" spans="2:76" s="5" customFormat="1" ht="30" customHeight="1" x14ac:dyDescent="0.2">
      <c r="B122" s="71"/>
      <c r="C122" s="40"/>
      <c r="D122" s="41"/>
      <c r="E122" s="101"/>
      <c r="F122" s="42" t="s">
        <v>71</v>
      </c>
      <c r="G122" s="43" t="s">
        <v>71</v>
      </c>
      <c r="H122" s="109"/>
      <c r="I122" s="46" t="s">
        <v>71</v>
      </c>
      <c r="J122" s="41" t="s">
        <v>71</v>
      </c>
      <c r="K122" s="117"/>
      <c r="L122" s="44"/>
      <c r="M122" s="45"/>
      <c r="N122" s="45"/>
      <c r="O122" s="67" t="str">
        <f t="shared" si="8"/>
        <v/>
      </c>
      <c r="P122" s="66"/>
      <c r="Q122" s="66"/>
      <c r="R122" s="66"/>
      <c r="S122" s="67" t="str">
        <f t="shared" si="9"/>
        <v/>
      </c>
      <c r="T122" s="68" t="str">
        <f t="shared" si="10"/>
        <v/>
      </c>
      <c r="U122" s="69" t="str">
        <f t="shared" si="11"/>
        <v xml:space="preserve">   </v>
      </c>
      <c r="V122" s="103" t="str">
        <f>IF(E122=0," ",IF(E122="H",IF(OR(E122="SEN",H122&lt;1998),VLOOKUP(K122,Minimas!$A$11:$G$29,6),IF(AND(H122&gt;1997,H122&lt;2001),VLOOKUP(K122,Minimas!$A$11:$G$29,5),IF(AND(H122&gt;2000,H122&lt;2003),VLOOKUP(K122,Minimas!$A$11:$G$29,4),IF(AND(H122&gt;2002,H122&lt;2005),VLOOKUP(K122,Minimas!$A$11:$G$29,3),VLOOKUP(K122,Minimas!$A$11:$G$29,2))))),IF(OR(H122="SEN",H122&lt;1998),VLOOKUP(K122,Minimas!$G$11:$L$26,6),IF(AND(H122&gt;1997,H122&lt;2001),VLOOKUP(K122,Minimas!$G$11:$L$26,5),IF(AND(H122&gt;2000,H122&lt;2003),VLOOKUP(K122,Minimas!$G$11:$L$26,4),IF(AND(H122&gt;2002,H122&lt;2005),VLOOKUP(K122,Minimas!$G$11:$L$26,3),VLOOKUP(K122,Minimas!$G$11:$L$26,2)))))))</f>
        <v xml:space="preserve"> </v>
      </c>
      <c r="W122" s="77" t="str">
        <f t="shared" si="12"/>
        <v/>
      </c>
      <c r="X122" s="78"/>
      <c r="AB122" s="107" t="e">
        <f>T122-HLOOKUP(V122,Minimas!$C$1:$BN$10,2,FALSE)</f>
        <v>#VALUE!</v>
      </c>
      <c r="AC122" s="107" t="e">
        <f>T122-HLOOKUP(V122,Minimas!$C$1:$BN$10,3,FALSE)</f>
        <v>#VALUE!</v>
      </c>
      <c r="AD122" s="107" t="e">
        <f>T122-HLOOKUP(V122,Minimas!$C$1:$BN$10,4,FALSE)</f>
        <v>#VALUE!</v>
      </c>
      <c r="AE122" s="107" t="e">
        <f>T122-HLOOKUP(V122,Minimas!$C$1:$BN$10,5,FALSE)</f>
        <v>#VALUE!</v>
      </c>
      <c r="AF122" s="107" t="e">
        <f>T122-HLOOKUP(V122,Minimas!$C$1:$BN$10,6,FALSE)</f>
        <v>#VALUE!</v>
      </c>
      <c r="AG122" s="107" t="e">
        <f>T122-HLOOKUP(V122,Minimas!$C$1:$BN$10,7,FALSE)</f>
        <v>#VALUE!</v>
      </c>
      <c r="AH122" s="107" t="e">
        <f>T122-HLOOKUP(V122,Minimas!$C$1:$BN$10,8,FALSE)</f>
        <v>#VALUE!</v>
      </c>
      <c r="AI122" s="107" t="e">
        <f>T122-HLOOKUP(V122,Minimas!$C$1:$BN$10,9,FALSE)</f>
        <v>#VALUE!</v>
      </c>
      <c r="AJ122" s="107" t="e">
        <f>T122-HLOOKUP(V122,Minimas!$C$1:$BN$10,10,FALSE)</f>
        <v>#VALUE!</v>
      </c>
      <c r="AK122" s="108" t="str">
        <f t="shared" si="13"/>
        <v xml:space="preserve"> </v>
      </c>
      <c r="AM122" s="5" t="str">
        <f t="shared" si="14"/>
        <v xml:space="preserve"> </v>
      </c>
      <c r="AN122" s="5" t="str">
        <f t="shared" si="15"/>
        <v xml:space="preserve"> </v>
      </c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</row>
    <row r="123" spans="2:76" s="5" customFormat="1" ht="30" customHeight="1" x14ac:dyDescent="0.2">
      <c r="B123" s="71"/>
      <c r="C123" s="40"/>
      <c r="D123" s="41"/>
      <c r="E123" s="101"/>
      <c r="F123" s="42" t="s">
        <v>71</v>
      </c>
      <c r="G123" s="43" t="s">
        <v>71</v>
      </c>
      <c r="H123" s="109"/>
      <c r="I123" s="46" t="s">
        <v>71</v>
      </c>
      <c r="J123" s="41" t="s">
        <v>71</v>
      </c>
      <c r="K123" s="117"/>
      <c r="L123" s="44"/>
      <c r="M123" s="45"/>
      <c r="N123" s="45"/>
      <c r="O123" s="67" t="str">
        <f t="shared" si="8"/>
        <v/>
      </c>
      <c r="P123" s="66"/>
      <c r="Q123" s="66"/>
      <c r="R123" s="66"/>
      <c r="S123" s="67" t="str">
        <f t="shared" si="9"/>
        <v/>
      </c>
      <c r="T123" s="68" t="str">
        <f t="shared" si="10"/>
        <v/>
      </c>
      <c r="U123" s="69" t="str">
        <f t="shared" si="11"/>
        <v xml:space="preserve">   </v>
      </c>
      <c r="V123" s="103" t="str">
        <f>IF(E123=0," ",IF(E123="H",IF(OR(E123="SEN",H123&lt;1998),VLOOKUP(K123,Minimas!$A$11:$G$29,6),IF(AND(H123&gt;1997,H123&lt;2001),VLOOKUP(K123,Minimas!$A$11:$G$29,5),IF(AND(H123&gt;2000,H123&lt;2003),VLOOKUP(K123,Minimas!$A$11:$G$29,4),IF(AND(H123&gt;2002,H123&lt;2005),VLOOKUP(K123,Minimas!$A$11:$G$29,3),VLOOKUP(K123,Minimas!$A$11:$G$29,2))))),IF(OR(H123="SEN",H123&lt;1998),VLOOKUP(K123,Minimas!$G$11:$L$26,6),IF(AND(H123&gt;1997,H123&lt;2001),VLOOKUP(K123,Minimas!$G$11:$L$26,5),IF(AND(H123&gt;2000,H123&lt;2003),VLOOKUP(K123,Minimas!$G$11:$L$26,4),IF(AND(H123&gt;2002,H123&lt;2005),VLOOKUP(K123,Minimas!$G$11:$L$26,3),VLOOKUP(K123,Minimas!$G$11:$L$26,2)))))))</f>
        <v xml:space="preserve"> </v>
      </c>
      <c r="W123" s="77" t="str">
        <f t="shared" si="12"/>
        <v/>
      </c>
      <c r="X123" s="78"/>
      <c r="AB123" s="107" t="e">
        <f>T123-HLOOKUP(V123,Minimas!$C$1:$BN$10,2,FALSE)</f>
        <v>#VALUE!</v>
      </c>
      <c r="AC123" s="107" t="e">
        <f>T123-HLOOKUP(V123,Minimas!$C$1:$BN$10,3,FALSE)</f>
        <v>#VALUE!</v>
      </c>
      <c r="AD123" s="107" t="e">
        <f>T123-HLOOKUP(V123,Minimas!$C$1:$BN$10,4,FALSE)</f>
        <v>#VALUE!</v>
      </c>
      <c r="AE123" s="107" t="e">
        <f>T123-HLOOKUP(V123,Minimas!$C$1:$BN$10,5,FALSE)</f>
        <v>#VALUE!</v>
      </c>
      <c r="AF123" s="107" t="e">
        <f>T123-HLOOKUP(V123,Minimas!$C$1:$BN$10,6,FALSE)</f>
        <v>#VALUE!</v>
      </c>
      <c r="AG123" s="107" t="e">
        <f>T123-HLOOKUP(V123,Minimas!$C$1:$BN$10,7,FALSE)</f>
        <v>#VALUE!</v>
      </c>
      <c r="AH123" s="107" t="e">
        <f>T123-HLOOKUP(V123,Minimas!$C$1:$BN$10,8,FALSE)</f>
        <v>#VALUE!</v>
      </c>
      <c r="AI123" s="107" t="e">
        <f>T123-HLOOKUP(V123,Minimas!$C$1:$BN$10,9,FALSE)</f>
        <v>#VALUE!</v>
      </c>
      <c r="AJ123" s="107" t="e">
        <f>T123-HLOOKUP(V123,Minimas!$C$1:$BN$10,10,FALSE)</f>
        <v>#VALUE!</v>
      </c>
      <c r="AK123" s="108" t="str">
        <f t="shared" si="13"/>
        <v xml:space="preserve"> </v>
      </c>
      <c r="AM123" s="5" t="str">
        <f t="shared" si="14"/>
        <v xml:space="preserve"> </v>
      </c>
      <c r="AN123" s="5" t="str">
        <f t="shared" si="15"/>
        <v xml:space="preserve"> </v>
      </c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</row>
    <row r="124" spans="2:76" s="5" customFormat="1" ht="30" customHeight="1" x14ac:dyDescent="0.2">
      <c r="B124" s="71"/>
      <c r="C124" s="40"/>
      <c r="D124" s="41"/>
      <c r="E124" s="101"/>
      <c r="F124" s="42" t="s">
        <v>71</v>
      </c>
      <c r="G124" s="43" t="s">
        <v>71</v>
      </c>
      <c r="H124" s="109"/>
      <c r="I124" s="46" t="s">
        <v>71</v>
      </c>
      <c r="J124" s="41" t="s">
        <v>71</v>
      </c>
      <c r="K124" s="117"/>
      <c r="L124" s="44"/>
      <c r="M124" s="45"/>
      <c r="N124" s="45"/>
      <c r="O124" s="67" t="str">
        <f t="shared" si="8"/>
        <v/>
      </c>
      <c r="P124" s="66"/>
      <c r="Q124" s="66"/>
      <c r="R124" s="66"/>
      <c r="S124" s="67" t="str">
        <f t="shared" si="9"/>
        <v/>
      </c>
      <c r="T124" s="68" t="str">
        <f t="shared" si="10"/>
        <v/>
      </c>
      <c r="U124" s="69" t="str">
        <f t="shared" si="11"/>
        <v xml:space="preserve">   </v>
      </c>
      <c r="V124" s="103" t="str">
        <f>IF(E124=0," ",IF(E124="H",IF(OR(E124="SEN",H124&lt;1998),VLOOKUP(K124,Minimas!$A$11:$G$29,6),IF(AND(H124&gt;1997,H124&lt;2001),VLOOKUP(K124,Minimas!$A$11:$G$29,5),IF(AND(H124&gt;2000,H124&lt;2003),VLOOKUP(K124,Minimas!$A$11:$G$29,4),IF(AND(H124&gt;2002,H124&lt;2005),VLOOKUP(K124,Minimas!$A$11:$G$29,3),VLOOKUP(K124,Minimas!$A$11:$G$29,2))))),IF(OR(H124="SEN",H124&lt;1998),VLOOKUP(K124,Minimas!$G$11:$L$26,6),IF(AND(H124&gt;1997,H124&lt;2001),VLOOKUP(K124,Minimas!$G$11:$L$26,5),IF(AND(H124&gt;2000,H124&lt;2003),VLOOKUP(K124,Minimas!$G$11:$L$26,4),IF(AND(H124&gt;2002,H124&lt;2005),VLOOKUP(K124,Minimas!$G$11:$L$26,3),VLOOKUP(K124,Minimas!$G$11:$L$26,2)))))))</f>
        <v xml:space="preserve"> </v>
      </c>
      <c r="W124" s="77" t="str">
        <f t="shared" si="12"/>
        <v/>
      </c>
      <c r="X124" s="78"/>
      <c r="AB124" s="107" t="e">
        <f>T124-HLOOKUP(V124,Minimas!$C$1:$BN$10,2,FALSE)</f>
        <v>#VALUE!</v>
      </c>
      <c r="AC124" s="107" t="e">
        <f>T124-HLOOKUP(V124,Minimas!$C$1:$BN$10,3,FALSE)</f>
        <v>#VALUE!</v>
      </c>
      <c r="AD124" s="107" t="e">
        <f>T124-HLOOKUP(V124,Minimas!$C$1:$BN$10,4,FALSE)</f>
        <v>#VALUE!</v>
      </c>
      <c r="AE124" s="107" t="e">
        <f>T124-HLOOKUP(V124,Minimas!$C$1:$BN$10,5,FALSE)</f>
        <v>#VALUE!</v>
      </c>
      <c r="AF124" s="107" t="e">
        <f>T124-HLOOKUP(V124,Minimas!$C$1:$BN$10,6,FALSE)</f>
        <v>#VALUE!</v>
      </c>
      <c r="AG124" s="107" t="e">
        <f>T124-HLOOKUP(V124,Minimas!$C$1:$BN$10,7,FALSE)</f>
        <v>#VALUE!</v>
      </c>
      <c r="AH124" s="107" t="e">
        <f>T124-HLOOKUP(V124,Minimas!$C$1:$BN$10,8,FALSE)</f>
        <v>#VALUE!</v>
      </c>
      <c r="AI124" s="107" t="e">
        <f>T124-HLOOKUP(V124,Minimas!$C$1:$BN$10,9,FALSE)</f>
        <v>#VALUE!</v>
      </c>
      <c r="AJ124" s="107" t="e">
        <f>T124-HLOOKUP(V124,Minimas!$C$1:$BN$10,10,FALSE)</f>
        <v>#VALUE!</v>
      </c>
      <c r="AK124" s="108" t="str">
        <f t="shared" si="13"/>
        <v xml:space="preserve"> </v>
      </c>
      <c r="AM124" s="5" t="str">
        <f t="shared" si="14"/>
        <v xml:space="preserve"> </v>
      </c>
      <c r="AN124" s="5" t="str">
        <f t="shared" si="15"/>
        <v xml:space="preserve"> </v>
      </c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</row>
    <row r="125" spans="2:76" s="5" customFormat="1" ht="30" customHeight="1" x14ac:dyDescent="0.2">
      <c r="B125" s="71"/>
      <c r="C125" s="40"/>
      <c r="D125" s="41"/>
      <c r="E125" s="101"/>
      <c r="F125" s="42" t="s">
        <v>71</v>
      </c>
      <c r="G125" s="43" t="s">
        <v>71</v>
      </c>
      <c r="H125" s="109"/>
      <c r="I125" s="46" t="s">
        <v>71</v>
      </c>
      <c r="J125" s="41" t="s">
        <v>71</v>
      </c>
      <c r="K125" s="117"/>
      <c r="L125" s="44"/>
      <c r="M125" s="45"/>
      <c r="N125" s="45"/>
      <c r="O125" s="67" t="str">
        <f t="shared" si="8"/>
        <v/>
      </c>
      <c r="P125" s="66"/>
      <c r="Q125" s="66"/>
      <c r="R125" s="66"/>
      <c r="S125" s="67" t="str">
        <f t="shared" si="9"/>
        <v/>
      </c>
      <c r="T125" s="68" t="str">
        <f t="shared" si="10"/>
        <v/>
      </c>
      <c r="U125" s="69" t="str">
        <f t="shared" si="11"/>
        <v xml:space="preserve">   </v>
      </c>
      <c r="V125" s="103" t="str">
        <f>IF(E125=0," ",IF(E125="H",IF(OR(E125="SEN",H125&lt;1998),VLOOKUP(K125,Minimas!$A$11:$G$29,6),IF(AND(H125&gt;1997,H125&lt;2001),VLOOKUP(K125,Minimas!$A$11:$G$29,5),IF(AND(H125&gt;2000,H125&lt;2003),VLOOKUP(K125,Minimas!$A$11:$G$29,4),IF(AND(H125&gt;2002,H125&lt;2005),VLOOKUP(K125,Minimas!$A$11:$G$29,3),VLOOKUP(K125,Minimas!$A$11:$G$29,2))))),IF(OR(H125="SEN",H125&lt;1998),VLOOKUP(K125,Minimas!$G$11:$L$26,6),IF(AND(H125&gt;1997,H125&lt;2001),VLOOKUP(K125,Minimas!$G$11:$L$26,5),IF(AND(H125&gt;2000,H125&lt;2003),VLOOKUP(K125,Minimas!$G$11:$L$26,4),IF(AND(H125&gt;2002,H125&lt;2005),VLOOKUP(K125,Minimas!$G$11:$L$26,3),VLOOKUP(K125,Minimas!$G$11:$L$26,2)))))))</f>
        <v xml:space="preserve"> </v>
      </c>
      <c r="W125" s="77" t="str">
        <f t="shared" si="12"/>
        <v/>
      </c>
      <c r="X125" s="78"/>
      <c r="AB125" s="107" t="e">
        <f>T125-HLOOKUP(V125,Minimas!$C$1:$BN$10,2,FALSE)</f>
        <v>#VALUE!</v>
      </c>
      <c r="AC125" s="107" t="e">
        <f>T125-HLOOKUP(V125,Minimas!$C$1:$BN$10,3,FALSE)</f>
        <v>#VALUE!</v>
      </c>
      <c r="AD125" s="107" t="e">
        <f>T125-HLOOKUP(V125,Minimas!$C$1:$BN$10,4,FALSE)</f>
        <v>#VALUE!</v>
      </c>
      <c r="AE125" s="107" t="e">
        <f>T125-HLOOKUP(V125,Minimas!$C$1:$BN$10,5,FALSE)</f>
        <v>#VALUE!</v>
      </c>
      <c r="AF125" s="107" t="e">
        <f>T125-HLOOKUP(V125,Minimas!$C$1:$BN$10,6,FALSE)</f>
        <v>#VALUE!</v>
      </c>
      <c r="AG125" s="107" t="e">
        <f>T125-HLOOKUP(V125,Minimas!$C$1:$BN$10,7,FALSE)</f>
        <v>#VALUE!</v>
      </c>
      <c r="AH125" s="107" t="e">
        <f>T125-HLOOKUP(V125,Minimas!$C$1:$BN$10,8,FALSE)</f>
        <v>#VALUE!</v>
      </c>
      <c r="AI125" s="107" t="e">
        <f>T125-HLOOKUP(V125,Minimas!$C$1:$BN$10,9,FALSE)</f>
        <v>#VALUE!</v>
      </c>
      <c r="AJ125" s="107" t="e">
        <f>T125-HLOOKUP(V125,Minimas!$C$1:$BN$10,10,FALSE)</f>
        <v>#VALUE!</v>
      </c>
      <c r="AK125" s="108" t="str">
        <f t="shared" si="13"/>
        <v xml:space="preserve"> </v>
      </c>
      <c r="AM125" s="5" t="str">
        <f t="shared" si="14"/>
        <v xml:space="preserve"> </v>
      </c>
      <c r="AN125" s="5" t="str">
        <f t="shared" si="15"/>
        <v xml:space="preserve"> </v>
      </c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</row>
    <row r="126" spans="2:76" s="5" customFormat="1" ht="30" customHeight="1" x14ac:dyDescent="0.2">
      <c r="B126" s="71"/>
      <c r="C126" s="40"/>
      <c r="D126" s="41"/>
      <c r="E126" s="101"/>
      <c r="F126" s="42" t="s">
        <v>71</v>
      </c>
      <c r="G126" s="43" t="s">
        <v>71</v>
      </c>
      <c r="H126" s="109"/>
      <c r="I126" s="46" t="s">
        <v>71</v>
      </c>
      <c r="J126" s="41" t="s">
        <v>71</v>
      </c>
      <c r="K126" s="117"/>
      <c r="L126" s="44"/>
      <c r="M126" s="45"/>
      <c r="N126" s="45"/>
      <c r="O126" s="67" t="str">
        <f t="shared" si="8"/>
        <v/>
      </c>
      <c r="P126" s="66"/>
      <c r="Q126" s="66"/>
      <c r="R126" s="66"/>
      <c r="S126" s="67" t="str">
        <f t="shared" si="9"/>
        <v/>
      </c>
      <c r="T126" s="68" t="str">
        <f t="shared" si="10"/>
        <v/>
      </c>
      <c r="U126" s="69" t="str">
        <f t="shared" si="11"/>
        <v xml:space="preserve">   </v>
      </c>
      <c r="V126" s="103" t="str">
        <f>IF(E126=0," ",IF(E126="H",IF(OR(E126="SEN",H126&lt;1998),VLOOKUP(K126,Minimas!$A$11:$G$29,6),IF(AND(H126&gt;1997,H126&lt;2001),VLOOKUP(K126,Minimas!$A$11:$G$29,5),IF(AND(H126&gt;2000,H126&lt;2003),VLOOKUP(K126,Minimas!$A$11:$G$29,4),IF(AND(H126&gt;2002,H126&lt;2005),VLOOKUP(K126,Minimas!$A$11:$G$29,3),VLOOKUP(K126,Minimas!$A$11:$G$29,2))))),IF(OR(H126="SEN",H126&lt;1998),VLOOKUP(K126,Minimas!$G$11:$L$26,6),IF(AND(H126&gt;1997,H126&lt;2001),VLOOKUP(K126,Minimas!$G$11:$L$26,5),IF(AND(H126&gt;2000,H126&lt;2003),VLOOKUP(K126,Minimas!$G$11:$L$26,4),IF(AND(H126&gt;2002,H126&lt;2005),VLOOKUP(K126,Minimas!$G$11:$L$26,3),VLOOKUP(K126,Minimas!$G$11:$L$26,2)))))))</f>
        <v xml:space="preserve"> </v>
      </c>
      <c r="W126" s="77" t="str">
        <f t="shared" si="12"/>
        <v/>
      </c>
      <c r="X126" s="78"/>
      <c r="AB126" s="107" t="e">
        <f>T126-HLOOKUP(V126,Minimas!$C$1:$BN$10,2,FALSE)</f>
        <v>#VALUE!</v>
      </c>
      <c r="AC126" s="107" t="e">
        <f>T126-HLOOKUP(V126,Minimas!$C$1:$BN$10,3,FALSE)</f>
        <v>#VALUE!</v>
      </c>
      <c r="AD126" s="107" t="e">
        <f>T126-HLOOKUP(V126,Minimas!$C$1:$BN$10,4,FALSE)</f>
        <v>#VALUE!</v>
      </c>
      <c r="AE126" s="107" t="e">
        <f>T126-HLOOKUP(V126,Minimas!$C$1:$BN$10,5,FALSE)</f>
        <v>#VALUE!</v>
      </c>
      <c r="AF126" s="107" t="e">
        <f>T126-HLOOKUP(V126,Minimas!$C$1:$BN$10,6,FALSE)</f>
        <v>#VALUE!</v>
      </c>
      <c r="AG126" s="107" t="e">
        <f>T126-HLOOKUP(V126,Minimas!$C$1:$BN$10,7,FALSE)</f>
        <v>#VALUE!</v>
      </c>
      <c r="AH126" s="107" t="e">
        <f>T126-HLOOKUP(V126,Minimas!$C$1:$BN$10,8,FALSE)</f>
        <v>#VALUE!</v>
      </c>
      <c r="AI126" s="107" t="e">
        <f>T126-HLOOKUP(V126,Minimas!$C$1:$BN$10,9,FALSE)</f>
        <v>#VALUE!</v>
      </c>
      <c r="AJ126" s="107" t="e">
        <f>T126-HLOOKUP(V126,Minimas!$C$1:$BN$10,10,FALSE)</f>
        <v>#VALUE!</v>
      </c>
      <c r="AK126" s="108" t="str">
        <f t="shared" si="13"/>
        <v xml:space="preserve"> </v>
      </c>
      <c r="AM126" s="5" t="str">
        <f t="shared" si="14"/>
        <v xml:space="preserve"> </v>
      </c>
      <c r="AN126" s="5" t="str">
        <f t="shared" si="15"/>
        <v xml:space="preserve"> </v>
      </c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</row>
    <row r="127" spans="2:76" s="5" customFormat="1" ht="30" customHeight="1" x14ac:dyDescent="0.2">
      <c r="B127" s="71"/>
      <c r="C127" s="40"/>
      <c r="D127" s="41"/>
      <c r="E127" s="101"/>
      <c r="F127" s="42" t="s">
        <v>71</v>
      </c>
      <c r="G127" s="43" t="s">
        <v>71</v>
      </c>
      <c r="H127" s="109"/>
      <c r="I127" s="46" t="s">
        <v>71</v>
      </c>
      <c r="J127" s="41" t="s">
        <v>71</v>
      </c>
      <c r="K127" s="117"/>
      <c r="L127" s="44"/>
      <c r="M127" s="45"/>
      <c r="N127" s="45"/>
      <c r="O127" s="67" t="str">
        <f t="shared" si="8"/>
        <v/>
      </c>
      <c r="P127" s="66"/>
      <c r="Q127" s="66"/>
      <c r="R127" s="66"/>
      <c r="S127" s="67" t="str">
        <f t="shared" si="9"/>
        <v/>
      </c>
      <c r="T127" s="68" t="str">
        <f t="shared" si="10"/>
        <v/>
      </c>
      <c r="U127" s="69" t="str">
        <f t="shared" si="11"/>
        <v xml:space="preserve">   </v>
      </c>
      <c r="V127" s="103" t="str">
        <f>IF(E127=0," ",IF(E127="H",IF(OR(E127="SEN",H127&lt;1998),VLOOKUP(K127,Minimas!$A$11:$G$29,6),IF(AND(H127&gt;1997,H127&lt;2001),VLOOKUP(K127,Minimas!$A$11:$G$29,5),IF(AND(H127&gt;2000,H127&lt;2003),VLOOKUP(K127,Minimas!$A$11:$G$29,4),IF(AND(H127&gt;2002,H127&lt;2005),VLOOKUP(K127,Minimas!$A$11:$G$29,3),VLOOKUP(K127,Minimas!$A$11:$G$29,2))))),IF(OR(H127="SEN",H127&lt;1998),VLOOKUP(K127,Minimas!$G$11:$L$26,6),IF(AND(H127&gt;1997,H127&lt;2001),VLOOKUP(K127,Minimas!$G$11:$L$26,5),IF(AND(H127&gt;2000,H127&lt;2003),VLOOKUP(K127,Minimas!$G$11:$L$26,4),IF(AND(H127&gt;2002,H127&lt;2005),VLOOKUP(K127,Minimas!$G$11:$L$26,3),VLOOKUP(K127,Minimas!$G$11:$L$26,2)))))))</f>
        <v xml:space="preserve"> </v>
      </c>
      <c r="W127" s="77" t="str">
        <f t="shared" si="12"/>
        <v/>
      </c>
      <c r="X127" s="78"/>
      <c r="AB127" s="107" t="e">
        <f>T127-HLOOKUP(V127,Minimas!$C$1:$BN$10,2,FALSE)</f>
        <v>#VALUE!</v>
      </c>
      <c r="AC127" s="107" t="e">
        <f>T127-HLOOKUP(V127,Minimas!$C$1:$BN$10,3,FALSE)</f>
        <v>#VALUE!</v>
      </c>
      <c r="AD127" s="107" t="e">
        <f>T127-HLOOKUP(V127,Minimas!$C$1:$BN$10,4,FALSE)</f>
        <v>#VALUE!</v>
      </c>
      <c r="AE127" s="107" t="e">
        <f>T127-HLOOKUP(V127,Minimas!$C$1:$BN$10,5,FALSE)</f>
        <v>#VALUE!</v>
      </c>
      <c r="AF127" s="107" t="e">
        <f>T127-HLOOKUP(V127,Minimas!$C$1:$BN$10,6,FALSE)</f>
        <v>#VALUE!</v>
      </c>
      <c r="AG127" s="107" t="e">
        <f>T127-HLOOKUP(V127,Minimas!$C$1:$BN$10,7,FALSE)</f>
        <v>#VALUE!</v>
      </c>
      <c r="AH127" s="107" t="e">
        <f>T127-HLOOKUP(V127,Minimas!$C$1:$BN$10,8,FALSE)</f>
        <v>#VALUE!</v>
      </c>
      <c r="AI127" s="107" t="e">
        <f>T127-HLOOKUP(V127,Minimas!$C$1:$BN$10,9,FALSE)</f>
        <v>#VALUE!</v>
      </c>
      <c r="AJ127" s="107" t="e">
        <f>T127-HLOOKUP(V127,Minimas!$C$1:$BN$10,10,FALSE)</f>
        <v>#VALUE!</v>
      </c>
      <c r="AK127" s="108" t="str">
        <f t="shared" si="13"/>
        <v xml:space="preserve"> </v>
      </c>
      <c r="AM127" s="5" t="str">
        <f t="shared" si="14"/>
        <v xml:space="preserve"> </v>
      </c>
      <c r="AN127" s="5" t="str">
        <f t="shared" si="15"/>
        <v xml:space="preserve"> </v>
      </c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</row>
    <row r="128" spans="2:76" s="5" customFormat="1" ht="30" customHeight="1" x14ac:dyDescent="0.2">
      <c r="B128" s="71"/>
      <c r="C128" s="40"/>
      <c r="D128" s="41"/>
      <c r="E128" s="101"/>
      <c r="F128" s="42" t="s">
        <v>71</v>
      </c>
      <c r="G128" s="43" t="s">
        <v>71</v>
      </c>
      <c r="H128" s="109"/>
      <c r="I128" s="46" t="s">
        <v>71</v>
      </c>
      <c r="J128" s="41" t="s">
        <v>71</v>
      </c>
      <c r="K128" s="117"/>
      <c r="L128" s="44"/>
      <c r="M128" s="45"/>
      <c r="N128" s="45"/>
      <c r="O128" s="67" t="str">
        <f t="shared" si="8"/>
        <v/>
      </c>
      <c r="P128" s="66"/>
      <c r="Q128" s="66"/>
      <c r="R128" s="66"/>
      <c r="S128" s="67" t="str">
        <f t="shared" si="9"/>
        <v/>
      </c>
      <c r="T128" s="68" t="str">
        <f t="shared" si="10"/>
        <v/>
      </c>
      <c r="U128" s="69" t="str">
        <f t="shared" si="11"/>
        <v xml:space="preserve">   </v>
      </c>
      <c r="V128" s="103" t="str">
        <f>IF(E128=0," ",IF(E128="H",IF(OR(E128="SEN",H128&lt;1998),VLOOKUP(K128,Minimas!$A$11:$G$29,6),IF(AND(H128&gt;1997,H128&lt;2001),VLOOKUP(K128,Minimas!$A$11:$G$29,5),IF(AND(H128&gt;2000,H128&lt;2003),VLOOKUP(K128,Minimas!$A$11:$G$29,4),IF(AND(H128&gt;2002,H128&lt;2005),VLOOKUP(K128,Minimas!$A$11:$G$29,3),VLOOKUP(K128,Minimas!$A$11:$G$29,2))))),IF(OR(H128="SEN",H128&lt;1998),VLOOKUP(K128,Minimas!$G$11:$L$26,6),IF(AND(H128&gt;1997,H128&lt;2001),VLOOKUP(K128,Minimas!$G$11:$L$26,5),IF(AND(H128&gt;2000,H128&lt;2003),VLOOKUP(K128,Minimas!$G$11:$L$26,4),IF(AND(H128&gt;2002,H128&lt;2005),VLOOKUP(K128,Minimas!$G$11:$L$26,3),VLOOKUP(K128,Minimas!$G$11:$L$26,2)))))))</f>
        <v xml:space="preserve"> </v>
      </c>
      <c r="W128" s="77" t="str">
        <f t="shared" si="12"/>
        <v/>
      </c>
      <c r="X128" s="78"/>
      <c r="AB128" s="107" t="e">
        <f>T128-HLOOKUP(V128,Minimas!$C$1:$BN$10,2,FALSE)</f>
        <v>#VALUE!</v>
      </c>
      <c r="AC128" s="107" t="e">
        <f>T128-HLOOKUP(V128,Minimas!$C$1:$BN$10,3,FALSE)</f>
        <v>#VALUE!</v>
      </c>
      <c r="AD128" s="107" t="e">
        <f>T128-HLOOKUP(V128,Minimas!$C$1:$BN$10,4,FALSE)</f>
        <v>#VALUE!</v>
      </c>
      <c r="AE128" s="107" t="e">
        <f>T128-HLOOKUP(V128,Minimas!$C$1:$BN$10,5,FALSE)</f>
        <v>#VALUE!</v>
      </c>
      <c r="AF128" s="107" t="e">
        <f>T128-HLOOKUP(V128,Minimas!$C$1:$BN$10,6,FALSE)</f>
        <v>#VALUE!</v>
      </c>
      <c r="AG128" s="107" t="e">
        <f>T128-HLOOKUP(V128,Minimas!$C$1:$BN$10,7,FALSE)</f>
        <v>#VALUE!</v>
      </c>
      <c r="AH128" s="107" t="e">
        <f>T128-HLOOKUP(V128,Minimas!$C$1:$BN$10,8,FALSE)</f>
        <v>#VALUE!</v>
      </c>
      <c r="AI128" s="107" t="e">
        <f>T128-HLOOKUP(V128,Minimas!$C$1:$BN$10,9,FALSE)</f>
        <v>#VALUE!</v>
      </c>
      <c r="AJ128" s="107" t="e">
        <f>T128-HLOOKUP(V128,Minimas!$C$1:$BN$10,10,FALSE)</f>
        <v>#VALUE!</v>
      </c>
      <c r="AK128" s="108" t="str">
        <f t="shared" si="13"/>
        <v xml:space="preserve"> </v>
      </c>
      <c r="AM128" s="5" t="str">
        <f t="shared" si="14"/>
        <v xml:space="preserve"> </v>
      </c>
      <c r="AN128" s="5" t="str">
        <f t="shared" si="15"/>
        <v xml:space="preserve"> </v>
      </c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</row>
    <row r="129" spans="2:76" s="5" customFormat="1" ht="30" customHeight="1" x14ac:dyDescent="0.2">
      <c r="B129" s="71"/>
      <c r="C129" s="40"/>
      <c r="D129" s="41"/>
      <c r="E129" s="101"/>
      <c r="F129" s="42" t="s">
        <v>71</v>
      </c>
      <c r="G129" s="43" t="s">
        <v>71</v>
      </c>
      <c r="H129" s="109"/>
      <c r="I129" s="46" t="s">
        <v>71</v>
      </c>
      <c r="J129" s="41" t="s">
        <v>71</v>
      </c>
      <c r="K129" s="117"/>
      <c r="L129" s="44"/>
      <c r="M129" s="45"/>
      <c r="N129" s="45"/>
      <c r="O129" s="67" t="str">
        <f t="shared" si="8"/>
        <v/>
      </c>
      <c r="P129" s="66"/>
      <c r="Q129" s="66"/>
      <c r="R129" s="66"/>
      <c r="S129" s="67" t="str">
        <f t="shared" si="9"/>
        <v/>
      </c>
      <c r="T129" s="68" t="str">
        <f t="shared" si="10"/>
        <v/>
      </c>
      <c r="U129" s="69" t="str">
        <f t="shared" si="11"/>
        <v xml:space="preserve">   </v>
      </c>
      <c r="V129" s="103" t="str">
        <f>IF(E129=0," ",IF(E129="H",IF(OR(E129="SEN",H129&lt;1998),VLOOKUP(K129,Minimas!$A$11:$G$29,6),IF(AND(H129&gt;1997,H129&lt;2001),VLOOKUP(K129,Minimas!$A$11:$G$29,5),IF(AND(H129&gt;2000,H129&lt;2003),VLOOKUP(K129,Minimas!$A$11:$G$29,4),IF(AND(H129&gt;2002,H129&lt;2005),VLOOKUP(K129,Minimas!$A$11:$G$29,3),VLOOKUP(K129,Minimas!$A$11:$G$29,2))))),IF(OR(H129="SEN",H129&lt;1998),VLOOKUP(K129,Minimas!$G$11:$L$26,6),IF(AND(H129&gt;1997,H129&lt;2001),VLOOKUP(K129,Minimas!$G$11:$L$26,5),IF(AND(H129&gt;2000,H129&lt;2003),VLOOKUP(K129,Minimas!$G$11:$L$26,4),IF(AND(H129&gt;2002,H129&lt;2005),VLOOKUP(K129,Minimas!$G$11:$L$26,3),VLOOKUP(K129,Minimas!$G$11:$L$26,2)))))))</f>
        <v xml:space="preserve"> </v>
      </c>
      <c r="W129" s="77" t="str">
        <f t="shared" si="12"/>
        <v/>
      </c>
      <c r="X129" s="78"/>
      <c r="AB129" s="107" t="e">
        <f>T129-HLOOKUP(V129,Minimas!$C$1:$BN$10,2,FALSE)</f>
        <v>#VALUE!</v>
      </c>
      <c r="AC129" s="107" t="e">
        <f>T129-HLOOKUP(V129,Minimas!$C$1:$BN$10,3,FALSE)</f>
        <v>#VALUE!</v>
      </c>
      <c r="AD129" s="107" t="e">
        <f>T129-HLOOKUP(V129,Minimas!$C$1:$BN$10,4,FALSE)</f>
        <v>#VALUE!</v>
      </c>
      <c r="AE129" s="107" t="e">
        <f>T129-HLOOKUP(V129,Minimas!$C$1:$BN$10,5,FALSE)</f>
        <v>#VALUE!</v>
      </c>
      <c r="AF129" s="107" t="e">
        <f>T129-HLOOKUP(V129,Minimas!$C$1:$BN$10,6,FALSE)</f>
        <v>#VALUE!</v>
      </c>
      <c r="AG129" s="107" t="e">
        <f>T129-HLOOKUP(V129,Minimas!$C$1:$BN$10,7,FALSE)</f>
        <v>#VALUE!</v>
      </c>
      <c r="AH129" s="107" t="e">
        <f>T129-HLOOKUP(V129,Minimas!$C$1:$BN$10,8,FALSE)</f>
        <v>#VALUE!</v>
      </c>
      <c r="AI129" s="107" t="e">
        <f>T129-HLOOKUP(V129,Minimas!$C$1:$BN$10,9,FALSE)</f>
        <v>#VALUE!</v>
      </c>
      <c r="AJ129" s="107" t="e">
        <f>T129-HLOOKUP(V129,Minimas!$C$1:$BN$10,10,FALSE)</f>
        <v>#VALUE!</v>
      </c>
      <c r="AK129" s="108" t="str">
        <f t="shared" si="13"/>
        <v xml:space="preserve"> </v>
      </c>
      <c r="AM129" s="5" t="str">
        <f t="shared" si="14"/>
        <v xml:space="preserve"> </v>
      </c>
      <c r="AN129" s="5" t="str">
        <f t="shared" si="15"/>
        <v xml:space="preserve"> </v>
      </c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</row>
    <row r="130" spans="2:76" s="5" customFormat="1" ht="30" customHeight="1" x14ac:dyDescent="0.2">
      <c r="B130" s="71"/>
      <c r="C130" s="40"/>
      <c r="D130" s="41"/>
      <c r="E130" s="101"/>
      <c r="F130" s="42" t="s">
        <v>71</v>
      </c>
      <c r="G130" s="43" t="s">
        <v>71</v>
      </c>
      <c r="H130" s="109"/>
      <c r="I130" s="46" t="s">
        <v>71</v>
      </c>
      <c r="J130" s="41" t="s">
        <v>71</v>
      </c>
      <c r="K130" s="117"/>
      <c r="L130" s="44"/>
      <c r="M130" s="45"/>
      <c r="N130" s="45"/>
      <c r="O130" s="67" t="str">
        <f t="shared" si="8"/>
        <v/>
      </c>
      <c r="P130" s="66"/>
      <c r="Q130" s="66"/>
      <c r="R130" s="66"/>
      <c r="S130" s="67" t="str">
        <f t="shared" si="9"/>
        <v/>
      </c>
      <c r="T130" s="68" t="str">
        <f t="shared" si="10"/>
        <v/>
      </c>
      <c r="U130" s="69" t="str">
        <f t="shared" si="11"/>
        <v xml:space="preserve">   </v>
      </c>
      <c r="V130" s="103" t="str">
        <f>IF(E130=0," ",IF(E130="H",IF(OR(E130="SEN",H130&lt;1998),VLOOKUP(K130,Minimas!$A$11:$G$29,6),IF(AND(H130&gt;1997,H130&lt;2001),VLOOKUP(K130,Minimas!$A$11:$G$29,5),IF(AND(H130&gt;2000,H130&lt;2003),VLOOKUP(K130,Minimas!$A$11:$G$29,4),IF(AND(H130&gt;2002,H130&lt;2005),VLOOKUP(K130,Minimas!$A$11:$G$29,3),VLOOKUP(K130,Minimas!$A$11:$G$29,2))))),IF(OR(H130="SEN",H130&lt;1998),VLOOKUP(K130,Minimas!$G$11:$L$26,6),IF(AND(H130&gt;1997,H130&lt;2001),VLOOKUP(K130,Minimas!$G$11:$L$26,5),IF(AND(H130&gt;2000,H130&lt;2003),VLOOKUP(K130,Minimas!$G$11:$L$26,4),IF(AND(H130&gt;2002,H130&lt;2005),VLOOKUP(K130,Minimas!$G$11:$L$26,3),VLOOKUP(K130,Minimas!$G$11:$L$26,2)))))))</f>
        <v xml:space="preserve"> </v>
      </c>
      <c r="W130" s="77" t="str">
        <f t="shared" si="12"/>
        <v/>
      </c>
      <c r="X130" s="78"/>
      <c r="AB130" s="107" t="e">
        <f>T130-HLOOKUP(V130,Minimas!$C$1:$BN$10,2,FALSE)</f>
        <v>#VALUE!</v>
      </c>
      <c r="AC130" s="107" t="e">
        <f>T130-HLOOKUP(V130,Minimas!$C$1:$BN$10,3,FALSE)</f>
        <v>#VALUE!</v>
      </c>
      <c r="AD130" s="107" t="e">
        <f>T130-HLOOKUP(V130,Minimas!$C$1:$BN$10,4,FALSE)</f>
        <v>#VALUE!</v>
      </c>
      <c r="AE130" s="107" t="e">
        <f>T130-HLOOKUP(V130,Minimas!$C$1:$BN$10,5,FALSE)</f>
        <v>#VALUE!</v>
      </c>
      <c r="AF130" s="107" t="e">
        <f>T130-HLOOKUP(V130,Minimas!$C$1:$BN$10,6,FALSE)</f>
        <v>#VALUE!</v>
      </c>
      <c r="AG130" s="107" t="e">
        <f>T130-HLOOKUP(V130,Minimas!$C$1:$BN$10,7,FALSE)</f>
        <v>#VALUE!</v>
      </c>
      <c r="AH130" s="107" t="e">
        <f>T130-HLOOKUP(V130,Minimas!$C$1:$BN$10,8,FALSE)</f>
        <v>#VALUE!</v>
      </c>
      <c r="AI130" s="107" t="e">
        <f>T130-HLOOKUP(V130,Minimas!$C$1:$BN$10,9,FALSE)</f>
        <v>#VALUE!</v>
      </c>
      <c r="AJ130" s="107" t="e">
        <f>T130-HLOOKUP(V130,Minimas!$C$1:$BN$10,10,FALSE)</f>
        <v>#VALUE!</v>
      </c>
      <c r="AK130" s="108" t="str">
        <f t="shared" si="13"/>
        <v xml:space="preserve"> </v>
      </c>
      <c r="AM130" s="5" t="str">
        <f t="shared" si="14"/>
        <v xml:space="preserve"> </v>
      </c>
      <c r="AN130" s="5" t="str">
        <f t="shared" si="15"/>
        <v xml:space="preserve"> </v>
      </c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</row>
    <row r="131" spans="2:76" s="5" customFormat="1" ht="30" customHeight="1" x14ac:dyDescent="0.2">
      <c r="B131" s="71"/>
      <c r="C131" s="40"/>
      <c r="D131" s="41"/>
      <c r="E131" s="101"/>
      <c r="F131" s="42" t="s">
        <v>71</v>
      </c>
      <c r="G131" s="43" t="s">
        <v>71</v>
      </c>
      <c r="H131" s="109"/>
      <c r="I131" s="46" t="s">
        <v>71</v>
      </c>
      <c r="J131" s="41" t="s">
        <v>71</v>
      </c>
      <c r="K131" s="117"/>
      <c r="L131" s="44"/>
      <c r="M131" s="45"/>
      <c r="N131" s="45"/>
      <c r="O131" s="67" t="str">
        <f t="shared" si="8"/>
        <v/>
      </c>
      <c r="P131" s="66"/>
      <c r="Q131" s="66"/>
      <c r="R131" s="66"/>
      <c r="S131" s="67" t="str">
        <f t="shared" si="9"/>
        <v/>
      </c>
      <c r="T131" s="68" t="str">
        <f t="shared" si="10"/>
        <v/>
      </c>
      <c r="U131" s="69" t="str">
        <f t="shared" si="11"/>
        <v xml:space="preserve">   </v>
      </c>
      <c r="V131" s="103" t="str">
        <f>IF(E131=0," ",IF(E131="H",IF(OR(E131="SEN",H131&lt;1998),VLOOKUP(K131,Minimas!$A$11:$G$29,6),IF(AND(H131&gt;1997,H131&lt;2001),VLOOKUP(K131,Minimas!$A$11:$G$29,5),IF(AND(H131&gt;2000,H131&lt;2003),VLOOKUP(K131,Minimas!$A$11:$G$29,4),IF(AND(H131&gt;2002,H131&lt;2005),VLOOKUP(K131,Minimas!$A$11:$G$29,3),VLOOKUP(K131,Minimas!$A$11:$G$29,2))))),IF(OR(H131="SEN",H131&lt;1998),VLOOKUP(K131,Minimas!$G$11:$L$26,6),IF(AND(H131&gt;1997,H131&lt;2001),VLOOKUP(K131,Minimas!$G$11:$L$26,5),IF(AND(H131&gt;2000,H131&lt;2003),VLOOKUP(K131,Minimas!$G$11:$L$26,4),IF(AND(H131&gt;2002,H131&lt;2005),VLOOKUP(K131,Minimas!$G$11:$L$26,3),VLOOKUP(K131,Minimas!$G$11:$L$26,2)))))))</f>
        <v xml:space="preserve"> </v>
      </c>
      <c r="W131" s="77" t="str">
        <f t="shared" si="12"/>
        <v/>
      </c>
      <c r="X131" s="78"/>
      <c r="AB131" s="107" t="e">
        <f>T131-HLOOKUP(V131,Minimas!$C$1:$BN$10,2,FALSE)</f>
        <v>#VALUE!</v>
      </c>
      <c r="AC131" s="107" t="e">
        <f>T131-HLOOKUP(V131,Minimas!$C$1:$BN$10,3,FALSE)</f>
        <v>#VALUE!</v>
      </c>
      <c r="AD131" s="107" t="e">
        <f>T131-HLOOKUP(V131,Minimas!$C$1:$BN$10,4,FALSE)</f>
        <v>#VALUE!</v>
      </c>
      <c r="AE131" s="107" t="e">
        <f>T131-HLOOKUP(V131,Minimas!$C$1:$BN$10,5,FALSE)</f>
        <v>#VALUE!</v>
      </c>
      <c r="AF131" s="107" t="e">
        <f>T131-HLOOKUP(V131,Minimas!$C$1:$BN$10,6,FALSE)</f>
        <v>#VALUE!</v>
      </c>
      <c r="AG131" s="107" t="e">
        <f>T131-HLOOKUP(V131,Minimas!$C$1:$BN$10,7,FALSE)</f>
        <v>#VALUE!</v>
      </c>
      <c r="AH131" s="107" t="e">
        <f>T131-HLOOKUP(V131,Minimas!$C$1:$BN$10,8,FALSE)</f>
        <v>#VALUE!</v>
      </c>
      <c r="AI131" s="107" t="e">
        <f>T131-HLOOKUP(V131,Minimas!$C$1:$BN$10,9,FALSE)</f>
        <v>#VALUE!</v>
      </c>
      <c r="AJ131" s="107" t="e">
        <f>T131-HLOOKUP(V131,Minimas!$C$1:$BN$10,10,FALSE)</f>
        <v>#VALUE!</v>
      </c>
      <c r="AK131" s="108" t="str">
        <f t="shared" si="13"/>
        <v xml:space="preserve"> </v>
      </c>
      <c r="AM131" s="5" t="str">
        <f t="shared" si="14"/>
        <v xml:space="preserve"> </v>
      </c>
      <c r="AN131" s="5" t="str">
        <f t="shared" si="15"/>
        <v xml:space="preserve"> </v>
      </c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</row>
    <row r="132" spans="2:76" s="5" customFormat="1" ht="30" customHeight="1" x14ac:dyDescent="0.2">
      <c r="B132" s="71"/>
      <c r="C132" s="40"/>
      <c r="D132" s="41"/>
      <c r="E132" s="101"/>
      <c r="F132" s="42" t="s">
        <v>71</v>
      </c>
      <c r="G132" s="43" t="s">
        <v>71</v>
      </c>
      <c r="H132" s="109"/>
      <c r="I132" s="46" t="s">
        <v>71</v>
      </c>
      <c r="J132" s="41" t="s">
        <v>71</v>
      </c>
      <c r="K132" s="117"/>
      <c r="L132" s="44"/>
      <c r="M132" s="45"/>
      <c r="N132" s="45"/>
      <c r="O132" s="67" t="str">
        <f t="shared" si="0"/>
        <v/>
      </c>
      <c r="P132" s="66"/>
      <c r="Q132" s="66"/>
      <c r="R132" s="66"/>
      <c r="S132" s="67" t="str">
        <f t="shared" si="1"/>
        <v/>
      </c>
      <c r="T132" s="68" t="str">
        <f t="shared" si="2"/>
        <v/>
      </c>
      <c r="U132" s="69" t="str">
        <f t="shared" si="3"/>
        <v xml:space="preserve">   </v>
      </c>
      <c r="V132" s="103" t="str">
        <f>IF(E132=0," ",IF(E132="H",IF(OR(E132="SEN",H132&lt;1998),VLOOKUP(K132,Minimas!$A$11:$G$29,6),IF(AND(H132&gt;1997,H132&lt;2001),VLOOKUP(K132,Minimas!$A$11:$G$29,5),IF(AND(H132&gt;2000,H132&lt;2003),VLOOKUP(K132,Minimas!$A$11:$G$29,4),IF(AND(H132&gt;2002,H132&lt;2005),VLOOKUP(K132,Minimas!$A$11:$G$29,3),VLOOKUP(K132,Minimas!$A$11:$G$29,2))))),IF(OR(H132="SEN",H132&lt;1998),VLOOKUP(K132,Minimas!$G$11:$L$26,6),IF(AND(H132&gt;1997,H132&lt;2001),VLOOKUP(K132,Minimas!$G$11:$L$26,5),IF(AND(H132&gt;2000,H132&lt;2003),VLOOKUP(K132,Minimas!$G$11:$L$26,4),IF(AND(H132&gt;2002,H132&lt;2005),VLOOKUP(K132,Minimas!$G$11:$L$26,3),VLOOKUP(K132,Minimas!$G$11:$L$26,2)))))))</f>
        <v xml:space="preserve"> </v>
      </c>
      <c r="W132" s="77" t="str">
        <f t="shared" si="4"/>
        <v/>
      </c>
      <c r="X132" s="78"/>
      <c r="AB132" s="107" t="e">
        <f>T132-HLOOKUP(V132,Minimas!$C$1:$BN$10,2,FALSE)</f>
        <v>#VALUE!</v>
      </c>
      <c r="AC132" s="107" t="e">
        <f>T132-HLOOKUP(V132,Minimas!$C$1:$BN$10,3,FALSE)</f>
        <v>#VALUE!</v>
      </c>
      <c r="AD132" s="107" t="e">
        <f>T132-HLOOKUP(V132,Minimas!$C$1:$BN$10,4,FALSE)</f>
        <v>#VALUE!</v>
      </c>
      <c r="AE132" s="107" t="e">
        <f>T132-HLOOKUP(V132,Minimas!$C$1:$BN$10,5,FALSE)</f>
        <v>#VALUE!</v>
      </c>
      <c r="AF132" s="107" t="e">
        <f>T132-HLOOKUP(V132,Minimas!$C$1:$BN$10,6,FALSE)</f>
        <v>#VALUE!</v>
      </c>
      <c r="AG132" s="107" t="e">
        <f>T132-HLOOKUP(V132,Minimas!$C$1:$BN$10,7,FALSE)</f>
        <v>#VALUE!</v>
      </c>
      <c r="AH132" s="107" t="e">
        <f>T132-HLOOKUP(V132,Minimas!$C$1:$BN$10,8,FALSE)</f>
        <v>#VALUE!</v>
      </c>
      <c r="AI132" s="107" t="e">
        <f>T132-HLOOKUP(V132,Minimas!$C$1:$BN$10,9,FALSE)</f>
        <v>#VALUE!</v>
      </c>
      <c r="AJ132" s="107" t="e">
        <f>T132-HLOOKUP(V132,Minimas!$C$1:$BN$10,10,FALSE)</f>
        <v>#VALUE!</v>
      </c>
      <c r="AK132" s="108" t="str">
        <f t="shared" si="5"/>
        <v xml:space="preserve"> </v>
      </c>
      <c r="AM132" s="5" t="str">
        <f t="shared" si="6"/>
        <v xml:space="preserve"> </v>
      </c>
      <c r="AN132" s="5" t="str">
        <f t="shared" si="7"/>
        <v xml:space="preserve"> </v>
      </c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</row>
    <row r="133" spans="2:76" s="5" customFormat="1" ht="30" customHeight="1" x14ac:dyDescent="0.2">
      <c r="B133" s="71"/>
      <c r="C133" s="40"/>
      <c r="D133" s="41"/>
      <c r="E133" s="101"/>
      <c r="F133" s="42" t="s">
        <v>71</v>
      </c>
      <c r="G133" s="43" t="s">
        <v>71</v>
      </c>
      <c r="H133" s="109"/>
      <c r="I133" s="46" t="s">
        <v>71</v>
      </c>
      <c r="J133" s="41" t="s">
        <v>71</v>
      </c>
      <c r="K133" s="117"/>
      <c r="L133" s="44"/>
      <c r="M133" s="45"/>
      <c r="N133" s="45"/>
      <c r="O133" s="67" t="str">
        <f t="shared" si="0"/>
        <v/>
      </c>
      <c r="P133" s="66"/>
      <c r="Q133" s="66"/>
      <c r="R133" s="66"/>
      <c r="S133" s="67" t="str">
        <f t="shared" si="1"/>
        <v/>
      </c>
      <c r="T133" s="68" t="str">
        <f t="shared" si="2"/>
        <v/>
      </c>
      <c r="U133" s="69" t="str">
        <f t="shared" si="3"/>
        <v xml:space="preserve">   </v>
      </c>
      <c r="V133" s="103" t="str">
        <f>IF(E133=0," ",IF(E133="H",IF(OR(E133="SEN",H133&lt;1998),VLOOKUP(K133,Minimas!$A$11:$G$29,6),IF(AND(H133&gt;1997,H133&lt;2001),VLOOKUP(K133,Minimas!$A$11:$G$29,5),IF(AND(H133&gt;2000,H133&lt;2003),VLOOKUP(K133,Minimas!$A$11:$G$29,4),IF(AND(H133&gt;2002,H133&lt;2005),VLOOKUP(K133,Minimas!$A$11:$G$29,3),VLOOKUP(K133,Minimas!$A$11:$G$29,2))))),IF(OR(H133="SEN",H133&lt;1998),VLOOKUP(K133,Minimas!$G$11:$L$26,6),IF(AND(H133&gt;1997,H133&lt;2001),VLOOKUP(K133,Minimas!$G$11:$L$26,5),IF(AND(H133&gt;2000,H133&lt;2003),VLOOKUP(K133,Minimas!$G$11:$L$26,4),IF(AND(H133&gt;2002,H133&lt;2005),VLOOKUP(K133,Minimas!$G$11:$L$26,3),VLOOKUP(K133,Minimas!$G$11:$L$26,2)))))))</f>
        <v xml:space="preserve"> </v>
      </c>
      <c r="W133" s="77" t="str">
        <f t="shared" si="4"/>
        <v/>
      </c>
      <c r="X133" s="78"/>
      <c r="AB133" s="107" t="e">
        <f>T133-HLOOKUP(V133,Minimas!$C$1:$BN$10,2,FALSE)</f>
        <v>#VALUE!</v>
      </c>
      <c r="AC133" s="107" t="e">
        <f>T133-HLOOKUP(V133,Minimas!$C$1:$BN$10,3,FALSE)</f>
        <v>#VALUE!</v>
      </c>
      <c r="AD133" s="107" t="e">
        <f>T133-HLOOKUP(V133,Minimas!$C$1:$BN$10,4,FALSE)</f>
        <v>#VALUE!</v>
      </c>
      <c r="AE133" s="107" t="e">
        <f>T133-HLOOKUP(V133,Minimas!$C$1:$BN$10,5,FALSE)</f>
        <v>#VALUE!</v>
      </c>
      <c r="AF133" s="107" t="e">
        <f>T133-HLOOKUP(V133,Minimas!$C$1:$BN$10,6,FALSE)</f>
        <v>#VALUE!</v>
      </c>
      <c r="AG133" s="107" t="e">
        <f>T133-HLOOKUP(V133,Minimas!$C$1:$BN$10,7,FALSE)</f>
        <v>#VALUE!</v>
      </c>
      <c r="AH133" s="107" t="e">
        <f>T133-HLOOKUP(V133,Minimas!$C$1:$BN$10,8,FALSE)</f>
        <v>#VALUE!</v>
      </c>
      <c r="AI133" s="107" t="e">
        <f>T133-HLOOKUP(V133,Minimas!$C$1:$BN$10,9,FALSE)</f>
        <v>#VALUE!</v>
      </c>
      <c r="AJ133" s="107" t="e">
        <f>T133-HLOOKUP(V133,Minimas!$C$1:$BN$10,10,FALSE)</f>
        <v>#VALUE!</v>
      </c>
      <c r="AK133" s="108" t="str">
        <f t="shared" si="5"/>
        <v xml:space="preserve"> </v>
      </c>
      <c r="AM133" s="5" t="str">
        <f t="shared" si="6"/>
        <v xml:space="preserve"> </v>
      </c>
      <c r="AN133" s="5" t="str">
        <f t="shared" si="7"/>
        <v xml:space="preserve"> </v>
      </c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</row>
    <row r="134" spans="2:76" s="5" customFormat="1" ht="30" customHeight="1" x14ac:dyDescent="0.2">
      <c r="B134" s="71"/>
      <c r="C134" s="40"/>
      <c r="D134" s="41"/>
      <c r="E134" s="101"/>
      <c r="F134" s="42" t="s">
        <v>71</v>
      </c>
      <c r="G134" s="43" t="s">
        <v>71</v>
      </c>
      <c r="H134" s="109"/>
      <c r="I134" s="46" t="s">
        <v>71</v>
      </c>
      <c r="J134" s="41" t="s">
        <v>71</v>
      </c>
      <c r="K134" s="117"/>
      <c r="L134" s="44"/>
      <c r="M134" s="45"/>
      <c r="N134" s="45"/>
      <c r="O134" s="67" t="str">
        <f t="shared" si="0"/>
        <v/>
      </c>
      <c r="P134" s="66"/>
      <c r="Q134" s="66"/>
      <c r="R134" s="66"/>
      <c r="S134" s="67" t="str">
        <f t="shared" si="1"/>
        <v/>
      </c>
      <c r="T134" s="68" t="str">
        <f t="shared" si="2"/>
        <v/>
      </c>
      <c r="U134" s="69" t="str">
        <f t="shared" si="3"/>
        <v xml:space="preserve">   </v>
      </c>
      <c r="V134" s="103" t="str">
        <f>IF(E134=0," ",IF(E134="H",IF(OR(E134="SEN",H134&lt;1998),VLOOKUP(K134,Minimas!$A$11:$G$29,6),IF(AND(H134&gt;1997,H134&lt;2001),VLOOKUP(K134,Minimas!$A$11:$G$29,5),IF(AND(H134&gt;2000,H134&lt;2003),VLOOKUP(K134,Minimas!$A$11:$G$29,4),IF(AND(H134&gt;2002,H134&lt;2005),VLOOKUP(K134,Minimas!$A$11:$G$29,3),VLOOKUP(K134,Minimas!$A$11:$G$29,2))))),IF(OR(H134="SEN",H134&lt;1998),VLOOKUP(K134,Minimas!$G$11:$L$26,6),IF(AND(H134&gt;1997,H134&lt;2001),VLOOKUP(K134,Minimas!$G$11:$L$26,5),IF(AND(H134&gt;2000,H134&lt;2003),VLOOKUP(K134,Minimas!$G$11:$L$26,4),IF(AND(H134&gt;2002,H134&lt;2005),VLOOKUP(K134,Minimas!$G$11:$L$26,3),VLOOKUP(K134,Minimas!$G$11:$L$26,2)))))))</f>
        <v xml:space="preserve"> </v>
      </c>
      <c r="W134" s="77" t="str">
        <f t="shared" si="4"/>
        <v/>
      </c>
      <c r="X134" s="78"/>
      <c r="AB134" s="107" t="e">
        <f>T134-HLOOKUP(V134,Minimas!$C$1:$BN$10,2,FALSE)</f>
        <v>#VALUE!</v>
      </c>
      <c r="AC134" s="107" t="e">
        <f>T134-HLOOKUP(V134,Minimas!$C$1:$BN$10,3,FALSE)</f>
        <v>#VALUE!</v>
      </c>
      <c r="AD134" s="107" t="e">
        <f>T134-HLOOKUP(V134,Minimas!$C$1:$BN$10,4,FALSE)</f>
        <v>#VALUE!</v>
      </c>
      <c r="AE134" s="107" t="e">
        <f>T134-HLOOKUP(V134,Minimas!$C$1:$BN$10,5,FALSE)</f>
        <v>#VALUE!</v>
      </c>
      <c r="AF134" s="107" t="e">
        <f>T134-HLOOKUP(V134,Minimas!$C$1:$BN$10,6,FALSE)</f>
        <v>#VALUE!</v>
      </c>
      <c r="AG134" s="107" t="e">
        <f>T134-HLOOKUP(V134,Minimas!$C$1:$BN$10,7,FALSE)</f>
        <v>#VALUE!</v>
      </c>
      <c r="AH134" s="107" t="e">
        <f>T134-HLOOKUP(V134,Minimas!$C$1:$BN$10,8,FALSE)</f>
        <v>#VALUE!</v>
      </c>
      <c r="AI134" s="107" t="e">
        <f>T134-HLOOKUP(V134,Minimas!$C$1:$BN$10,9,FALSE)</f>
        <v>#VALUE!</v>
      </c>
      <c r="AJ134" s="107" t="e">
        <f>T134-HLOOKUP(V134,Minimas!$C$1:$BN$10,10,FALSE)</f>
        <v>#VALUE!</v>
      </c>
      <c r="AK134" s="108" t="str">
        <f t="shared" si="5"/>
        <v xml:space="preserve"> </v>
      </c>
      <c r="AM134" s="5" t="str">
        <f t="shared" si="6"/>
        <v xml:space="preserve"> </v>
      </c>
      <c r="AN134" s="5" t="str">
        <f t="shared" si="7"/>
        <v xml:space="preserve"> </v>
      </c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</row>
    <row r="135" spans="2:76" s="5" customFormat="1" ht="30" customHeight="1" x14ac:dyDescent="0.2">
      <c r="B135" s="71"/>
      <c r="C135" s="40"/>
      <c r="D135" s="41"/>
      <c r="E135" s="101"/>
      <c r="F135" s="42" t="s">
        <v>71</v>
      </c>
      <c r="G135" s="43" t="s">
        <v>71</v>
      </c>
      <c r="H135" s="109"/>
      <c r="I135" s="46" t="s">
        <v>71</v>
      </c>
      <c r="J135" s="41" t="s">
        <v>71</v>
      </c>
      <c r="K135" s="117"/>
      <c r="L135" s="44"/>
      <c r="M135" s="45"/>
      <c r="N135" s="45"/>
      <c r="O135" s="67" t="str">
        <f t="shared" si="0"/>
        <v/>
      </c>
      <c r="P135" s="66"/>
      <c r="Q135" s="66"/>
      <c r="R135" s="66"/>
      <c r="S135" s="67" t="str">
        <f t="shared" si="1"/>
        <v/>
      </c>
      <c r="T135" s="68" t="str">
        <f t="shared" si="2"/>
        <v/>
      </c>
      <c r="U135" s="69" t="str">
        <f t="shared" si="3"/>
        <v xml:space="preserve">   </v>
      </c>
      <c r="V135" s="103" t="str">
        <f>IF(E135=0," ",IF(E135="H",IF(OR(E135="SEN",H135&lt;1998),VLOOKUP(K135,Minimas!$A$11:$G$29,6),IF(AND(H135&gt;1997,H135&lt;2001),VLOOKUP(K135,Minimas!$A$11:$G$29,5),IF(AND(H135&gt;2000,H135&lt;2003),VLOOKUP(K135,Minimas!$A$11:$G$29,4),IF(AND(H135&gt;2002,H135&lt;2005),VLOOKUP(K135,Minimas!$A$11:$G$29,3),VLOOKUP(K135,Minimas!$A$11:$G$29,2))))),IF(OR(H135="SEN",H135&lt;1998),VLOOKUP(K135,Minimas!$G$11:$L$26,6),IF(AND(H135&gt;1997,H135&lt;2001),VLOOKUP(K135,Minimas!$G$11:$L$26,5),IF(AND(H135&gt;2000,H135&lt;2003),VLOOKUP(K135,Minimas!$G$11:$L$26,4),IF(AND(H135&gt;2002,H135&lt;2005),VLOOKUP(K135,Minimas!$G$11:$L$26,3),VLOOKUP(K135,Minimas!$G$11:$L$26,2)))))))</f>
        <v xml:space="preserve"> </v>
      </c>
      <c r="W135" s="77" t="str">
        <f t="shared" si="4"/>
        <v/>
      </c>
      <c r="X135" s="78"/>
      <c r="AB135" s="107" t="e">
        <f>T135-HLOOKUP(V135,Minimas!$C$1:$BN$10,2,FALSE)</f>
        <v>#VALUE!</v>
      </c>
      <c r="AC135" s="107" t="e">
        <f>T135-HLOOKUP(V135,Minimas!$C$1:$BN$10,3,FALSE)</f>
        <v>#VALUE!</v>
      </c>
      <c r="AD135" s="107" t="e">
        <f>T135-HLOOKUP(V135,Minimas!$C$1:$BN$10,4,FALSE)</f>
        <v>#VALUE!</v>
      </c>
      <c r="AE135" s="107" t="e">
        <f>T135-HLOOKUP(V135,Minimas!$C$1:$BN$10,5,FALSE)</f>
        <v>#VALUE!</v>
      </c>
      <c r="AF135" s="107" t="e">
        <f>T135-HLOOKUP(V135,Minimas!$C$1:$BN$10,6,FALSE)</f>
        <v>#VALUE!</v>
      </c>
      <c r="AG135" s="107" t="e">
        <f>T135-HLOOKUP(V135,Minimas!$C$1:$BN$10,7,FALSE)</f>
        <v>#VALUE!</v>
      </c>
      <c r="AH135" s="107" t="e">
        <f>T135-HLOOKUP(V135,Minimas!$C$1:$BN$10,8,FALSE)</f>
        <v>#VALUE!</v>
      </c>
      <c r="AI135" s="107" t="e">
        <f>T135-HLOOKUP(V135,Minimas!$C$1:$BN$10,9,FALSE)</f>
        <v>#VALUE!</v>
      </c>
      <c r="AJ135" s="107" t="e">
        <f>T135-HLOOKUP(V135,Minimas!$C$1:$BN$10,10,FALSE)</f>
        <v>#VALUE!</v>
      </c>
      <c r="AK135" s="108" t="str">
        <f t="shared" si="5"/>
        <v xml:space="preserve"> </v>
      </c>
      <c r="AM135" s="5" t="str">
        <f t="shared" si="6"/>
        <v xml:space="preserve"> </v>
      </c>
      <c r="AN135" s="5" t="str">
        <f t="shared" si="7"/>
        <v xml:space="preserve"> </v>
      </c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</row>
    <row r="136" spans="2:76" s="5" customFormat="1" ht="30" customHeight="1" x14ac:dyDescent="0.2">
      <c r="B136" s="70"/>
      <c r="C136" s="60"/>
      <c r="D136" s="61"/>
      <c r="E136" s="100"/>
      <c r="F136" s="62" t="s">
        <v>71</v>
      </c>
      <c r="G136" s="63" t="s">
        <v>71</v>
      </c>
      <c r="H136" s="102"/>
      <c r="I136" s="64" t="s">
        <v>71</v>
      </c>
      <c r="J136" s="61" t="s">
        <v>71</v>
      </c>
      <c r="K136" s="116"/>
      <c r="L136" s="65"/>
      <c r="M136" s="66"/>
      <c r="N136" s="66"/>
      <c r="O136" s="67" t="str">
        <f t="shared" si="0"/>
        <v/>
      </c>
      <c r="P136" s="66"/>
      <c r="Q136" s="66"/>
      <c r="R136" s="66"/>
      <c r="S136" s="67" t="str">
        <f t="shared" si="1"/>
        <v/>
      </c>
      <c r="T136" s="68" t="str">
        <f t="shared" si="2"/>
        <v/>
      </c>
      <c r="U136" s="69" t="str">
        <f t="shared" si="3"/>
        <v xml:space="preserve">   </v>
      </c>
      <c r="V136" s="103" t="str">
        <f>IF(E136=0," ",IF(E136="H",IF(OR(E136="SEN",H136&lt;1998),VLOOKUP(K136,Minimas!$A$11:$G$29,6),IF(AND(H136&gt;1997,H136&lt;2001),VLOOKUP(K136,Minimas!$A$11:$G$29,5),IF(AND(H136&gt;2000,H136&lt;2003),VLOOKUP(K136,Minimas!$A$11:$G$29,4),IF(AND(H136&gt;2002,H136&lt;2005),VLOOKUP(K136,Minimas!$A$11:$G$29,3),VLOOKUP(K136,Minimas!$A$11:$G$29,2))))),IF(OR(H136="SEN",H136&lt;1998),VLOOKUP(K136,Minimas!$G$11:$L$26,6),IF(AND(H136&gt;1997,H136&lt;2001),VLOOKUP(K136,Minimas!$G$11:$L$26,5),IF(AND(H136&gt;2000,H136&lt;2003),VLOOKUP(K136,Minimas!$G$11:$L$26,4),IF(AND(H136&gt;2002,H136&lt;2005),VLOOKUP(K136,Minimas!$G$11:$L$26,3),VLOOKUP(K136,Minimas!$G$11:$L$26,2)))))))</f>
        <v xml:space="preserve"> </v>
      </c>
      <c r="W136" s="77" t="str">
        <f t="shared" si="4"/>
        <v/>
      </c>
      <c r="X136" s="78"/>
      <c r="AB136" s="107" t="e">
        <f>T136-HLOOKUP(V136,Minimas!$C$1:$BN$10,2,FALSE)</f>
        <v>#VALUE!</v>
      </c>
      <c r="AC136" s="107" t="e">
        <f>T136-HLOOKUP(V136,Minimas!$C$1:$BN$10,3,FALSE)</f>
        <v>#VALUE!</v>
      </c>
      <c r="AD136" s="107" t="e">
        <f>T136-HLOOKUP(V136,Minimas!$C$1:$BN$10,4,FALSE)</f>
        <v>#VALUE!</v>
      </c>
      <c r="AE136" s="107" t="e">
        <f>T136-HLOOKUP(V136,Minimas!$C$1:$BN$10,5,FALSE)</f>
        <v>#VALUE!</v>
      </c>
      <c r="AF136" s="107" t="e">
        <f>T136-HLOOKUP(V136,Minimas!$C$1:$BN$10,6,FALSE)</f>
        <v>#VALUE!</v>
      </c>
      <c r="AG136" s="107" t="e">
        <f>T136-HLOOKUP(V136,Minimas!$C$1:$BN$10,7,FALSE)</f>
        <v>#VALUE!</v>
      </c>
      <c r="AH136" s="107" t="e">
        <f>T136-HLOOKUP(V136,Minimas!$C$1:$BN$10,8,FALSE)</f>
        <v>#VALUE!</v>
      </c>
      <c r="AI136" s="107" t="e">
        <f>T136-HLOOKUP(V136,Minimas!$C$1:$BN$10,9,FALSE)</f>
        <v>#VALUE!</v>
      </c>
      <c r="AJ136" s="107" t="e">
        <f>T136-HLOOKUP(V136,Minimas!$C$1:$BN$10,10,FALSE)</f>
        <v>#VALUE!</v>
      </c>
      <c r="AK136" s="108" t="str">
        <f t="shared" si="5"/>
        <v xml:space="preserve"> </v>
      </c>
      <c r="AM136" s="5" t="str">
        <f t="shared" si="6"/>
        <v xml:space="preserve"> </v>
      </c>
      <c r="AN136" s="5" t="str">
        <f t="shared" si="7"/>
        <v xml:space="preserve"> </v>
      </c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</row>
    <row r="137" spans="2:76" s="5" customFormat="1" ht="30" customHeight="1" x14ac:dyDescent="0.2">
      <c r="B137" s="71"/>
      <c r="C137" s="40"/>
      <c r="D137" s="41"/>
      <c r="E137" s="101"/>
      <c r="F137" s="42" t="s">
        <v>71</v>
      </c>
      <c r="G137" s="43" t="s">
        <v>71</v>
      </c>
      <c r="H137" s="109"/>
      <c r="I137" s="46" t="s">
        <v>71</v>
      </c>
      <c r="J137" s="41" t="s">
        <v>71</v>
      </c>
      <c r="K137" s="117"/>
      <c r="L137" s="44"/>
      <c r="M137" s="45"/>
      <c r="N137" s="45"/>
      <c r="O137" s="67" t="str">
        <f t="shared" si="0"/>
        <v/>
      </c>
      <c r="P137" s="66"/>
      <c r="Q137" s="66"/>
      <c r="R137" s="66"/>
      <c r="S137" s="67" t="str">
        <f t="shared" si="1"/>
        <v/>
      </c>
      <c r="T137" s="68" t="str">
        <f t="shared" si="2"/>
        <v/>
      </c>
      <c r="U137" s="69" t="str">
        <f t="shared" si="3"/>
        <v xml:space="preserve">   </v>
      </c>
      <c r="V137" s="103" t="str">
        <f>IF(E137=0," ",IF(E137="H",IF(OR(E137="SEN",H137&lt;1998),VLOOKUP(K137,Minimas!$A$11:$G$29,6),IF(AND(H137&gt;1997,H137&lt;2001),VLOOKUP(K137,Minimas!$A$11:$G$29,5),IF(AND(H137&gt;2000,H137&lt;2003),VLOOKUP(K137,Minimas!$A$11:$G$29,4),IF(AND(H137&gt;2002,H137&lt;2005),VLOOKUP(K137,Minimas!$A$11:$G$29,3),VLOOKUP(K137,Minimas!$A$11:$G$29,2))))),IF(OR(H137="SEN",H137&lt;1998),VLOOKUP(K137,Minimas!$G$11:$L$26,6),IF(AND(H137&gt;1997,H137&lt;2001),VLOOKUP(K137,Minimas!$G$11:$L$26,5),IF(AND(H137&gt;2000,H137&lt;2003),VLOOKUP(K137,Minimas!$G$11:$L$26,4),IF(AND(H137&gt;2002,H137&lt;2005),VLOOKUP(K137,Minimas!$G$11:$L$26,3),VLOOKUP(K137,Minimas!$G$11:$L$26,2)))))))</f>
        <v xml:space="preserve"> </v>
      </c>
      <c r="W137" s="77" t="str">
        <f t="shared" si="4"/>
        <v/>
      </c>
      <c r="X137" s="78"/>
      <c r="AB137" s="107" t="e">
        <f>T137-HLOOKUP(V137,Minimas!$C$1:$BN$10,2,FALSE)</f>
        <v>#VALUE!</v>
      </c>
      <c r="AC137" s="107" t="e">
        <f>T137-HLOOKUP(V137,Minimas!$C$1:$BN$10,3,FALSE)</f>
        <v>#VALUE!</v>
      </c>
      <c r="AD137" s="107" t="e">
        <f>T137-HLOOKUP(V137,Minimas!$C$1:$BN$10,4,FALSE)</f>
        <v>#VALUE!</v>
      </c>
      <c r="AE137" s="107" t="e">
        <f>T137-HLOOKUP(V137,Minimas!$C$1:$BN$10,5,FALSE)</f>
        <v>#VALUE!</v>
      </c>
      <c r="AF137" s="107" t="e">
        <f>T137-HLOOKUP(V137,Minimas!$C$1:$BN$10,6,FALSE)</f>
        <v>#VALUE!</v>
      </c>
      <c r="AG137" s="107" t="e">
        <f>T137-HLOOKUP(V137,Minimas!$C$1:$BN$10,7,FALSE)</f>
        <v>#VALUE!</v>
      </c>
      <c r="AH137" s="107" t="e">
        <f>T137-HLOOKUP(V137,Minimas!$C$1:$BN$10,8,FALSE)</f>
        <v>#VALUE!</v>
      </c>
      <c r="AI137" s="107" t="e">
        <f>T137-HLOOKUP(V137,Minimas!$C$1:$BN$10,9,FALSE)</f>
        <v>#VALUE!</v>
      </c>
      <c r="AJ137" s="107" t="e">
        <f>T137-HLOOKUP(V137,Minimas!$C$1:$BN$10,10,FALSE)</f>
        <v>#VALUE!</v>
      </c>
      <c r="AK137" s="108" t="str">
        <f t="shared" si="5"/>
        <v xml:space="preserve"> </v>
      </c>
      <c r="AM137" s="5" t="str">
        <f t="shared" si="6"/>
        <v xml:space="preserve"> </v>
      </c>
      <c r="AN137" s="5" t="str">
        <f t="shared" si="7"/>
        <v xml:space="preserve"> </v>
      </c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</row>
    <row r="138" spans="2:76" s="5" customFormat="1" ht="30" customHeight="1" x14ac:dyDescent="0.2">
      <c r="B138" s="71"/>
      <c r="C138" s="40"/>
      <c r="D138" s="41"/>
      <c r="E138" s="101"/>
      <c r="F138" s="42" t="s">
        <v>71</v>
      </c>
      <c r="G138" s="43" t="s">
        <v>71</v>
      </c>
      <c r="H138" s="109"/>
      <c r="I138" s="46" t="s">
        <v>71</v>
      </c>
      <c r="J138" s="41" t="s">
        <v>71</v>
      </c>
      <c r="K138" s="117"/>
      <c r="L138" s="44"/>
      <c r="M138" s="45"/>
      <c r="N138" s="45"/>
      <c r="O138" s="67" t="str">
        <f t="shared" si="0"/>
        <v/>
      </c>
      <c r="P138" s="66"/>
      <c r="Q138" s="66"/>
      <c r="R138" s="66"/>
      <c r="S138" s="67" t="str">
        <f t="shared" si="1"/>
        <v/>
      </c>
      <c r="T138" s="68" t="str">
        <f t="shared" si="2"/>
        <v/>
      </c>
      <c r="U138" s="69" t="str">
        <f t="shared" si="3"/>
        <v xml:space="preserve">   </v>
      </c>
      <c r="V138" s="103" t="str">
        <f>IF(E138=0," ",IF(E138="H",IF(OR(E138="SEN",H138&lt;1998),VLOOKUP(K138,Minimas!$A$11:$G$29,6),IF(AND(H138&gt;1997,H138&lt;2001),VLOOKUP(K138,Minimas!$A$11:$G$29,5),IF(AND(H138&gt;2000,H138&lt;2003),VLOOKUP(K138,Minimas!$A$11:$G$29,4),IF(AND(H138&gt;2002,H138&lt;2005),VLOOKUP(K138,Minimas!$A$11:$G$29,3),VLOOKUP(K138,Minimas!$A$11:$G$29,2))))),IF(OR(H138="SEN",H138&lt;1998),VLOOKUP(K138,Minimas!$G$11:$L$26,6),IF(AND(H138&gt;1997,H138&lt;2001),VLOOKUP(K138,Minimas!$G$11:$L$26,5),IF(AND(H138&gt;2000,H138&lt;2003),VLOOKUP(K138,Minimas!$G$11:$L$26,4),IF(AND(H138&gt;2002,H138&lt;2005),VLOOKUP(K138,Minimas!$G$11:$L$26,3),VLOOKUP(K138,Minimas!$G$11:$L$26,2)))))))</f>
        <v xml:space="preserve"> </v>
      </c>
      <c r="W138" s="77" t="str">
        <f t="shared" si="4"/>
        <v/>
      </c>
      <c r="X138" s="78"/>
      <c r="AB138" s="107" t="e">
        <f>T138-HLOOKUP(V138,Minimas!$C$1:$BN$10,2,FALSE)</f>
        <v>#VALUE!</v>
      </c>
      <c r="AC138" s="107" t="e">
        <f>T138-HLOOKUP(V138,Minimas!$C$1:$BN$10,3,FALSE)</f>
        <v>#VALUE!</v>
      </c>
      <c r="AD138" s="107" t="e">
        <f>T138-HLOOKUP(V138,Minimas!$C$1:$BN$10,4,FALSE)</f>
        <v>#VALUE!</v>
      </c>
      <c r="AE138" s="107" t="e">
        <f>T138-HLOOKUP(V138,Minimas!$C$1:$BN$10,5,FALSE)</f>
        <v>#VALUE!</v>
      </c>
      <c r="AF138" s="107" t="e">
        <f>T138-HLOOKUP(V138,Minimas!$C$1:$BN$10,6,FALSE)</f>
        <v>#VALUE!</v>
      </c>
      <c r="AG138" s="107" t="e">
        <f>T138-HLOOKUP(V138,Minimas!$C$1:$BN$10,7,FALSE)</f>
        <v>#VALUE!</v>
      </c>
      <c r="AH138" s="107" t="e">
        <f>T138-HLOOKUP(V138,Minimas!$C$1:$BN$10,8,FALSE)</f>
        <v>#VALUE!</v>
      </c>
      <c r="AI138" s="107" t="e">
        <f>T138-HLOOKUP(V138,Minimas!$C$1:$BN$10,9,FALSE)</f>
        <v>#VALUE!</v>
      </c>
      <c r="AJ138" s="107" t="e">
        <f>T138-HLOOKUP(V138,Minimas!$C$1:$BN$10,10,FALSE)</f>
        <v>#VALUE!</v>
      </c>
      <c r="AK138" s="108" t="str">
        <f t="shared" si="5"/>
        <v xml:space="preserve"> </v>
      </c>
      <c r="AM138" s="5" t="str">
        <f t="shared" si="6"/>
        <v xml:space="preserve"> </v>
      </c>
      <c r="AN138" s="5" t="str">
        <f t="shared" si="7"/>
        <v xml:space="preserve"> </v>
      </c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</row>
    <row r="139" spans="2:76" s="5" customFormat="1" ht="30" customHeight="1" x14ac:dyDescent="0.2">
      <c r="B139" s="71"/>
      <c r="C139" s="40"/>
      <c r="D139" s="41"/>
      <c r="E139" s="101"/>
      <c r="F139" s="42" t="s">
        <v>71</v>
      </c>
      <c r="G139" s="43" t="s">
        <v>71</v>
      </c>
      <c r="H139" s="109"/>
      <c r="I139" s="46" t="s">
        <v>71</v>
      </c>
      <c r="J139" s="41" t="s">
        <v>71</v>
      </c>
      <c r="K139" s="117"/>
      <c r="L139" s="44"/>
      <c r="M139" s="45"/>
      <c r="N139" s="45"/>
      <c r="O139" s="67" t="str">
        <f t="shared" si="0"/>
        <v/>
      </c>
      <c r="P139" s="66"/>
      <c r="Q139" s="66"/>
      <c r="R139" s="66"/>
      <c r="S139" s="67" t="str">
        <f t="shared" si="1"/>
        <v/>
      </c>
      <c r="T139" s="68" t="str">
        <f t="shared" si="2"/>
        <v/>
      </c>
      <c r="U139" s="69" t="str">
        <f t="shared" si="3"/>
        <v xml:space="preserve">   </v>
      </c>
      <c r="V139" s="103" t="str">
        <f>IF(E139=0," ",IF(E139="H",IF(OR(E139="SEN",H139&lt;1998),VLOOKUP(K139,Minimas!$A$11:$G$29,6),IF(AND(H139&gt;1997,H139&lt;2001),VLOOKUP(K139,Minimas!$A$11:$G$29,5),IF(AND(H139&gt;2000,H139&lt;2003),VLOOKUP(K139,Minimas!$A$11:$G$29,4),IF(AND(H139&gt;2002,H139&lt;2005),VLOOKUP(K139,Minimas!$A$11:$G$29,3),VLOOKUP(K139,Minimas!$A$11:$G$29,2))))),IF(OR(H139="SEN",H139&lt;1998),VLOOKUP(K139,Minimas!$G$11:$L$26,6),IF(AND(H139&gt;1997,H139&lt;2001),VLOOKUP(K139,Minimas!$G$11:$L$26,5),IF(AND(H139&gt;2000,H139&lt;2003),VLOOKUP(K139,Minimas!$G$11:$L$26,4),IF(AND(H139&gt;2002,H139&lt;2005),VLOOKUP(K139,Minimas!$G$11:$L$26,3),VLOOKUP(K139,Minimas!$G$11:$L$26,2)))))))</f>
        <v xml:space="preserve"> </v>
      </c>
      <c r="W139" s="77" t="str">
        <f t="shared" si="4"/>
        <v/>
      </c>
      <c r="X139" s="78"/>
      <c r="AB139" s="107" t="e">
        <f>T139-HLOOKUP(V139,Minimas!$C$1:$BN$10,2,FALSE)</f>
        <v>#VALUE!</v>
      </c>
      <c r="AC139" s="107" t="e">
        <f>T139-HLOOKUP(V139,Minimas!$C$1:$BN$10,3,FALSE)</f>
        <v>#VALUE!</v>
      </c>
      <c r="AD139" s="107" t="e">
        <f>T139-HLOOKUP(V139,Minimas!$C$1:$BN$10,4,FALSE)</f>
        <v>#VALUE!</v>
      </c>
      <c r="AE139" s="107" t="e">
        <f>T139-HLOOKUP(V139,Minimas!$C$1:$BN$10,5,FALSE)</f>
        <v>#VALUE!</v>
      </c>
      <c r="AF139" s="107" t="e">
        <f>T139-HLOOKUP(V139,Minimas!$C$1:$BN$10,6,FALSE)</f>
        <v>#VALUE!</v>
      </c>
      <c r="AG139" s="107" t="e">
        <f>T139-HLOOKUP(V139,Minimas!$C$1:$BN$10,7,FALSE)</f>
        <v>#VALUE!</v>
      </c>
      <c r="AH139" s="107" t="e">
        <f>T139-HLOOKUP(V139,Minimas!$C$1:$BN$10,8,FALSE)</f>
        <v>#VALUE!</v>
      </c>
      <c r="AI139" s="107" t="e">
        <f>T139-HLOOKUP(V139,Minimas!$C$1:$BN$10,9,FALSE)</f>
        <v>#VALUE!</v>
      </c>
      <c r="AJ139" s="107" t="e">
        <f>T139-HLOOKUP(V139,Minimas!$C$1:$BN$10,10,FALSE)</f>
        <v>#VALUE!</v>
      </c>
      <c r="AK139" s="108" t="str">
        <f t="shared" si="5"/>
        <v xml:space="preserve"> </v>
      </c>
      <c r="AM139" s="5" t="str">
        <f t="shared" si="6"/>
        <v xml:space="preserve"> </v>
      </c>
      <c r="AN139" s="5" t="str">
        <f t="shared" si="7"/>
        <v xml:space="preserve"> </v>
      </c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</row>
    <row r="140" spans="2:76" s="5" customFormat="1" ht="30" customHeight="1" x14ac:dyDescent="0.2">
      <c r="B140" s="71"/>
      <c r="C140" s="40"/>
      <c r="D140" s="41"/>
      <c r="E140" s="101"/>
      <c r="F140" s="42" t="s">
        <v>71</v>
      </c>
      <c r="G140" s="43" t="s">
        <v>71</v>
      </c>
      <c r="H140" s="109"/>
      <c r="I140" s="46" t="s">
        <v>71</v>
      </c>
      <c r="J140" s="41" t="s">
        <v>71</v>
      </c>
      <c r="K140" s="117"/>
      <c r="L140" s="44"/>
      <c r="M140" s="45"/>
      <c r="N140" s="45"/>
      <c r="O140" s="67" t="str">
        <f t="shared" si="0"/>
        <v/>
      </c>
      <c r="P140" s="66"/>
      <c r="Q140" s="66"/>
      <c r="R140" s="66"/>
      <c r="S140" s="67" t="str">
        <f t="shared" si="1"/>
        <v/>
      </c>
      <c r="T140" s="68" t="str">
        <f t="shared" si="2"/>
        <v/>
      </c>
      <c r="U140" s="69" t="str">
        <f t="shared" si="3"/>
        <v xml:space="preserve">   </v>
      </c>
      <c r="V140" s="103" t="str">
        <f>IF(E140=0," ",IF(E140="H",IF(OR(E140="SEN",H140&lt;1998),VLOOKUP(K140,Minimas!$A$11:$G$29,6),IF(AND(H140&gt;1997,H140&lt;2001),VLOOKUP(K140,Minimas!$A$11:$G$29,5),IF(AND(H140&gt;2000,H140&lt;2003),VLOOKUP(K140,Minimas!$A$11:$G$29,4),IF(AND(H140&gt;2002,H140&lt;2005),VLOOKUP(K140,Minimas!$A$11:$G$29,3),VLOOKUP(K140,Minimas!$A$11:$G$29,2))))),IF(OR(H140="SEN",H140&lt;1998),VLOOKUP(K140,Minimas!$G$11:$L$26,6),IF(AND(H140&gt;1997,H140&lt;2001),VLOOKUP(K140,Minimas!$G$11:$L$26,5),IF(AND(H140&gt;2000,H140&lt;2003),VLOOKUP(K140,Minimas!$G$11:$L$26,4),IF(AND(H140&gt;2002,H140&lt;2005),VLOOKUP(K140,Minimas!$G$11:$L$26,3),VLOOKUP(K140,Minimas!$G$11:$L$26,2)))))))</f>
        <v xml:space="preserve"> </v>
      </c>
      <c r="W140" s="77" t="str">
        <f t="shared" si="4"/>
        <v/>
      </c>
      <c r="X140" s="78"/>
      <c r="AB140" s="107" t="e">
        <f>T140-HLOOKUP(V140,Minimas!$C$1:$BN$10,2,FALSE)</f>
        <v>#VALUE!</v>
      </c>
      <c r="AC140" s="107" t="e">
        <f>T140-HLOOKUP(V140,Minimas!$C$1:$BN$10,3,FALSE)</f>
        <v>#VALUE!</v>
      </c>
      <c r="AD140" s="107" t="e">
        <f>T140-HLOOKUP(V140,Minimas!$C$1:$BN$10,4,FALSE)</f>
        <v>#VALUE!</v>
      </c>
      <c r="AE140" s="107" t="e">
        <f>T140-HLOOKUP(V140,Minimas!$C$1:$BN$10,5,FALSE)</f>
        <v>#VALUE!</v>
      </c>
      <c r="AF140" s="107" t="e">
        <f>T140-HLOOKUP(V140,Minimas!$C$1:$BN$10,6,FALSE)</f>
        <v>#VALUE!</v>
      </c>
      <c r="AG140" s="107" t="e">
        <f>T140-HLOOKUP(V140,Minimas!$C$1:$BN$10,7,FALSE)</f>
        <v>#VALUE!</v>
      </c>
      <c r="AH140" s="107" t="e">
        <f>T140-HLOOKUP(V140,Minimas!$C$1:$BN$10,8,FALSE)</f>
        <v>#VALUE!</v>
      </c>
      <c r="AI140" s="107" t="e">
        <f>T140-HLOOKUP(V140,Minimas!$C$1:$BN$10,9,FALSE)</f>
        <v>#VALUE!</v>
      </c>
      <c r="AJ140" s="107" t="e">
        <f>T140-HLOOKUP(V140,Minimas!$C$1:$BN$10,10,FALSE)</f>
        <v>#VALUE!</v>
      </c>
      <c r="AK140" s="108" t="str">
        <f t="shared" si="5"/>
        <v xml:space="preserve"> </v>
      </c>
      <c r="AM140" s="5" t="str">
        <f t="shared" si="6"/>
        <v xml:space="preserve"> </v>
      </c>
      <c r="AN140" s="5" t="str">
        <f t="shared" si="7"/>
        <v xml:space="preserve"> </v>
      </c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</row>
    <row r="141" spans="2:76" s="5" customFormat="1" ht="30" customHeight="1" x14ac:dyDescent="0.2">
      <c r="B141" s="71"/>
      <c r="C141" s="40"/>
      <c r="D141" s="41"/>
      <c r="E141" s="101"/>
      <c r="F141" s="42" t="s">
        <v>71</v>
      </c>
      <c r="G141" s="43" t="s">
        <v>71</v>
      </c>
      <c r="H141" s="109"/>
      <c r="I141" s="46" t="s">
        <v>71</v>
      </c>
      <c r="J141" s="41" t="s">
        <v>71</v>
      </c>
      <c r="K141" s="117"/>
      <c r="L141" s="44"/>
      <c r="M141" s="45"/>
      <c r="N141" s="45"/>
      <c r="O141" s="67" t="str">
        <f t="shared" si="0"/>
        <v/>
      </c>
      <c r="P141" s="66"/>
      <c r="Q141" s="66"/>
      <c r="R141" s="66"/>
      <c r="S141" s="67" t="str">
        <f t="shared" si="1"/>
        <v/>
      </c>
      <c r="T141" s="68" t="str">
        <f t="shared" si="2"/>
        <v/>
      </c>
      <c r="U141" s="69" t="str">
        <f t="shared" si="3"/>
        <v xml:space="preserve">   </v>
      </c>
      <c r="V141" s="103" t="str">
        <f>IF(E141=0," ",IF(E141="H",IF(OR(E141="SEN",H141&lt;1998),VLOOKUP(K141,Minimas!$A$11:$G$29,6),IF(AND(H141&gt;1997,H141&lt;2001),VLOOKUP(K141,Minimas!$A$11:$G$29,5),IF(AND(H141&gt;2000,H141&lt;2003),VLOOKUP(K141,Minimas!$A$11:$G$29,4),IF(AND(H141&gt;2002,H141&lt;2005),VLOOKUP(K141,Minimas!$A$11:$G$29,3),VLOOKUP(K141,Minimas!$A$11:$G$29,2))))),IF(OR(H141="SEN",H141&lt;1998),VLOOKUP(K141,Minimas!$G$11:$L$26,6),IF(AND(H141&gt;1997,H141&lt;2001),VLOOKUP(K141,Minimas!$G$11:$L$26,5),IF(AND(H141&gt;2000,H141&lt;2003),VLOOKUP(K141,Minimas!$G$11:$L$26,4),IF(AND(H141&gt;2002,H141&lt;2005),VLOOKUP(K141,Minimas!$G$11:$L$26,3),VLOOKUP(K141,Minimas!$G$11:$L$26,2)))))))</f>
        <v xml:space="preserve"> </v>
      </c>
      <c r="W141" s="77" t="str">
        <f t="shared" si="4"/>
        <v/>
      </c>
      <c r="X141" s="78"/>
      <c r="AB141" s="107" t="e">
        <f>T141-HLOOKUP(V141,Minimas!$C$1:$BN$10,2,FALSE)</f>
        <v>#VALUE!</v>
      </c>
      <c r="AC141" s="107" t="e">
        <f>T141-HLOOKUP(V141,Minimas!$C$1:$BN$10,3,FALSE)</f>
        <v>#VALUE!</v>
      </c>
      <c r="AD141" s="107" t="e">
        <f>T141-HLOOKUP(V141,Minimas!$C$1:$BN$10,4,FALSE)</f>
        <v>#VALUE!</v>
      </c>
      <c r="AE141" s="107" t="e">
        <f>T141-HLOOKUP(V141,Minimas!$C$1:$BN$10,5,FALSE)</f>
        <v>#VALUE!</v>
      </c>
      <c r="AF141" s="107" t="e">
        <f>T141-HLOOKUP(V141,Minimas!$C$1:$BN$10,6,FALSE)</f>
        <v>#VALUE!</v>
      </c>
      <c r="AG141" s="107" t="e">
        <f>T141-HLOOKUP(V141,Minimas!$C$1:$BN$10,7,FALSE)</f>
        <v>#VALUE!</v>
      </c>
      <c r="AH141" s="107" t="e">
        <f>T141-HLOOKUP(V141,Minimas!$C$1:$BN$10,8,FALSE)</f>
        <v>#VALUE!</v>
      </c>
      <c r="AI141" s="107" t="e">
        <f>T141-HLOOKUP(V141,Minimas!$C$1:$BN$10,9,FALSE)</f>
        <v>#VALUE!</v>
      </c>
      <c r="AJ141" s="107" t="e">
        <f>T141-HLOOKUP(V141,Minimas!$C$1:$BN$10,10,FALSE)</f>
        <v>#VALUE!</v>
      </c>
      <c r="AK141" s="108" t="str">
        <f t="shared" si="5"/>
        <v xml:space="preserve"> </v>
      </c>
      <c r="AM141" s="5" t="str">
        <f t="shared" si="6"/>
        <v xml:space="preserve"> </v>
      </c>
      <c r="AN141" s="5" t="str">
        <f t="shared" si="7"/>
        <v xml:space="preserve"> </v>
      </c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</row>
    <row r="142" spans="2:76" s="5" customFormat="1" ht="30" customHeight="1" x14ac:dyDescent="0.2">
      <c r="B142" s="71"/>
      <c r="C142" s="40"/>
      <c r="D142" s="41"/>
      <c r="E142" s="101"/>
      <c r="F142" s="42" t="s">
        <v>71</v>
      </c>
      <c r="G142" s="43" t="s">
        <v>71</v>
      </c>
      <c r="H142" s="109"/>
      <c r="I142" s="46" t="s">
        <v>71</v>
      </c>
      <c r="J142" s="41" t="s">
        <v>71</v>
      </c>
      <c r="K142" s="117"/>
      <c r="L142" s="44"/>
      <c r="M142" s="45"/>
      <c r="N142" s="45"/>
      <c r="O142" s="67" t="str">
        <f t="shared" si="0"/>
        <v/>
      </c>
      <c r="P142" s="66"/>
      <c r="Q142" s="66"/>
      <c r="R142" s="66"/>
      <c r="S142" s="67" t="str">
        <f t="shared" si="1"/>
        <v/>
      </c>
      <c r="T142" s="68" t="str">
        <f t="shared" si="2"/>
        <v/>
      </c>
      <c r="U142" s="69" t="str">
        <f t="shared" si="3"/>
        <v xml:space="preserve">   </v>
      </c>
      <c r="V142" s="103" t="str">
        <f>IF(E142=0," ",IF(E142="H",IF(OR(E142="SEN",H142&lt;1998),VLOOKUP(K142,Minimas!$A$11:$G$29,6),IF(AND(H142&gt;1997,H142&lt;2001),VLOOKUP(K142,Minimas!$A$11:$G$29,5),IF(AND(H142&gt;2000,H142&lt;2003),VLOOKUP(K142,Minimas!$A$11:$G$29,4),IF(AND(H142&gt;2002,H142&lt;2005),VLOOKUP(K142,Minimas!$A$11:$G$29,3),VLOOKUP(K142,Minimas!$A$11:$G$29,2))))),IF(OR(H142="SEN",H142&lt;1998),VLOOKUP(K142,Minimas!$G$11:$L$26,6),IF(AND(H142&gt;1997,H142&lt;2001),VLOOKUP(K142,Minimas!$G$11:$L$26,5),IF(AND(H142&gt;2000,H142&lt;2003),VLOOKUP(K142,Minimas!$G$11:$L$26,4),IF(AND(H142&gt;2002,H142&lt;2005),VLOOKUP(K142,Minimas!$G$11:$L$26,3),VLOOKUP(K142,Minimas!$G$11:$L$26,2)))))))</f>
        <v xml:space="preserve"> </v>
      </c>
      <c r="W142" s="77" t="str">
        <f t="shared" si="4"/>
        <v/>
      </c>
      <c r="X142" s="78"/>
      <c r="AB142" s="107" t="e">
        <f>T142-HLOOKUP(V142,Minimas!$C$1:$BN$10,2,FALSE)</f>
        <v>#VALUE!</v>
      </c>
      <c r="AC142" s="107" t="e">
        <f>T142-HLOOKUP(V142,Minimas!$C$1:$BN$10,3,FALSE)</f>
        <v>#VALUE!</v>
      </c>
      <c r="AD142" s="107" t="e">
        <f>T142-HLOOKUP(V142,Minimas!$C$1:$BN$10,4,FALSE)</f>
        <v>#VALUE!</v>
      </c>
      <c r="AE142" s="107" t="e">
        <f>T142-HLOOKUP(V142,Minimas!$C$1:$BN$10,5,FALSE)</f>
        <v>#VALUE!</v>
      </c>
      <c r="AF142" s="107" t="e">
        <f>T142-HLOOKUP(V142,Minimas!$C$1:$BN$10,6,FALSE)</f>
        <v>#VALUE!</v>
      </c>
      <c r="AG142" s="107" t="e">
        <f>T142-HLOOKUP(V142,Minimas!$C$1:$BN$10,7,FALSE)</f>
        <v>#VALUE!</v>
      </c>
      <c r="AH142" s="107" t="e">
        <f>T142-HLOOKUP(V142,Minimas!$C$1:$BN$10,8,FALSE)</f>
        <v>#VALUE!</v>
      </c>
      <c r="AI142" s="107" t="e">
        <f>T142-HLOOKUP(V142,Minimas!$C$1:$BN$10,9,FALSE)</f>
        <v>#VALUE!</v>
      </c>
      <c r="AJ142" s="107" t="e">
        <f>T142-HLOOKUP(V142,Minimas!$C$1:$BN$10,10,FALSE)</f>
        <v>#VALUE!</v>
      </c>
      <c r="AK142" s="108" t="str">
        <f t="shared" si="5"/>
        <v xml:space="preserve"> </v>
      </c>
      <c r="AM142" s="5" t="str">
        <f t="shared" si="6"/>
        <v xml:space="preserve"> </v>
      </c>
      <c r="AN142" s="5" t="str">
        <f t="shared" si="7"/>
        <v xml:space="preserve"> </v>
      </c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</row>
    <row r="143" spans="2:76" s="5" customFormat="1" ht="30" customHeight="1" x14ac:dyDescent="0.2">
      <c r="B143" s="71"/>
      <c r="C143" s="40"/>
      <c r="D143" s="41"/>
      <c r="E143" s="101"/>
      <c r="F143" s="42" t="s">
        <v>71</v>
      </c>
      <c r="G143" s="43" t="s">
        <v>71</v>
      </c>
      <c r="H143" s="109"/>
      <c r="I143" s="46" t="s">
        <v>71</v>
      </c>
      <c r="J143" s="41" t="s">
        <v>71</v>
      </c>
      <c r="K143" s="117"/>
      <c r="L143" s="44"/>
      <c r="M143" s="45"/>
      <c r="N143" s="45"/>
      <c r="O143" s="67" t="str">
        <f t="shared" si="0"/>
        <v/>
      </c>
      <c r="P143" s="66"/>
      <c r="Q143" s="66"/>
      <c r="R143" s="66"/>
      <c r="S143" s="67" t="str">
        <f t="shared" si="1"/>
        <v/>
      </c>
      <c r="T143" s="68" t="str">
        <f t="shared" si="2"/>
        <v/>
      </c>
      <c r="U143" s="69" t="str">
        <f t="shared" si="3"/>
        <v xml:space="preserve">   </v>
      </c>
      <c r="V143" s="103" t="str">
        <f>IF(E143=0," ",IF(E143="H",IF(OR(E143="SEN",H143&lt;1998),VLOOKUP(K143,Minimas!$A$11:$G$29,6),IF(AND(H143&gt;1997,H143&lt;2001),VLOOKUP(K143,Minimas!$A$11:$G$29,5),IF(AND(H143&gt;2000,H143&lt;2003),VLOOKUP(K143,Minimas!$A$11:$G$29,4),IF(AND(H143&gt;2002,H143&lt;2005),VLOOKUP(K143,Minimas!$A$11:$G$29,3),VLOOKUP(K143,Minimas!$A$11:$G$29,2))))),IF(OR(H143="SEN",H143&lt;1998),VLOOKUP(K143,Minimas!$G$11:$L$26,6),IF(AND(H143&gt;1997,H143&lt;2001),VLOOKUP(K143,Minimas!$G$11:$L$26,5),IF(AND(H143&gt;2000,H143&lt;2003),VLOOKUP(K143,Minimas!$G$11:$L$26,4),IF(AND(H143&gt;2002,H143&lt;2005),VLOOKUP(K143,Minimas!$G$11:$L$26,3),VLOOKUP(K143,Minimas!$G$11:$L$26,2)))))))</f>
        <v xml:space="preserve"> </v>
      </c>
      <c r="W143" s="77" t="str">
        <f t="shared" si="4"/>
        <v/>
      </c>
      <c r="X143" s="78"/>
      <c r="AB143" s="107" t="e">
        <f>T143-HLOOKUP(V143,Minimas!$C$1:$BN$10,2,FALSE)</f>
        <v>#VALUE!</v>
      </c>
      <c r="AC143" s="107" t="e">
        <f>T143-HLOOKUP(V143,Minimas!$C$1:$BN$10,3,FALSE)</f>
        <v>#VALUE!</v>
      </c>
      <c r="AD143" s="107" t="e">
        <f>T143-HLOOKUP(V143,Minimas!$C$1:$BN$10,4,FALSE)</f>
        <v>#VALUE!</v>
      </c>
      <c r="AE143" s="107" t="e">
        <f>T143-HLOOKUP(V143,Minimas!$C$1:$BN$10,5,FALSE)</f>
        <v>#VALUE!</v>
      </c>
      <c r="AF143" s="107" t="e">
        <f>T143-HLOOKUP(V143,Minimas!$C$1:$BN$10,6,FALSE)</f>
        <v>#VALUE!</v>
      </c>
      <c r="AG143" s="107" t="e">
        <f>T143-HLOOKUP(V143,Minimas!$C$1:$BN$10,7,FALSE)</f>
        <v>#VALUE!</v>
      </c>
      <c r="AH143" s="107" t="e">
        <f>T143-HLOOKUP(V143,Minimas!$C$1:$BN$10,8,FALSE)</f>
        <v>#VALUE!</v>
      </c>
      <c r="AI143" s="107" t="e">
        <f>T143-HLOOKUP(V143,Minimas!$C$1:$BN$10,9,FALSE)</f>
        <v>#VALUE!</v>
      </c>
      <c r="AJ143" s="107" t="e">
        <f>T143-HLOOKUP(V143,Minimas!$C$1:$BN$10,10,FALSE)</f>
        <v>#VALUE!</v>
      </c>
      <c r="AK143" s="108" t="str">
        <f t="shared" si="5"/>
        <v xml:space="preserve"> </v>
      </c>
      <c r="AM143" s="5" t="str">
        <f t="shared" si="6"/>
        <v xml:space="preserve"> </v>
      </c>
      <c r="AN143" s="5" t="str">
        <f t="shared" si="7"/>
        <v xml:space="preserve"> </v>
      </c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</row>
    <row r="144" spans="2:76" s="5" customFormat="1" ht="30" customHeight="1" x14ac:dyDescent="0.2">
      <c r="B144" s="71"/>
      <c r="C144" s="40"/>
      <c r="D144" s="41"/>
      <c r="E144" s="101"/>
      <c r="F144" s="42" t="s">
        <v>71</v>
      </c>
      <c r="G144" s="43" t="s">
        <v>71</v>
      </c>
      <c r="H144" s="109"/>
      <c r="I144" s="46" t="s">
        <v>71</v>
      </c>
      <c r="J144" s="41" t="s">
        <v>71</v>
      </c>
      <c r="K144" s="117"/>
      <c r="L144" s="44"/>
      <c r="M144" s="45"/>
      <c r="N144" s="45"/>
      <c r="O144" s="67" t="str">
        <f t="shared" si="0"/>
        <v/>
      </c>
      <c r="P144" s="66"/>
      <c r="Q144" s="66"/>
      <c r="R144" s="66"/>
      <c r="S144" s="67" t="str">
        <f t="shared" si="1"/>
        <v/>
      </c>
      <c r="T144" s="68" t="str">
        <f t="shared" si="2"/>
        <v/>
      </c>
      <c r="U144" s="69" t="str">
        <f t="shared" si="3"/>
        <v xml:space="preserve">   </v>
      </c>
      <c r="V144" s="103" t="str">
        <f>IF(E144=0," ",IF(E144="H",IF(OR(E144="SEN",H144&lt;1998),VLOOKUP(K144,Minimas!$A$11:$G$29,6),IF(AND(H144&gt;1997,H144&lt;2001),VLOOKUP(K144,Minimas!$A$11:$G$29,5),IF(AND(H144&gt;2000,H144&lt;2003),VLOOKUP(K144,Minimas!$A$11:$G$29,4),IF(AND(H144&gt;2002,H144&lt;2005),VLOOKUP(K144,Minimas!$A$11:$G$29,3),VLOOKUP(K144,Minimas!$A$11:$G$29,2))))),IF(OR(H144="SEN",H144&lt;1998),VLOOKUP(K144,Minimas!$G$11:$L$26,6),IF(AND(H144&gt;1997,H144&lt;2001),VLOOKUP(K144,Minimas!$G$11:$L$26,5),IF(AND(H144&gt;2000,H144&lt;2003),VLOOKUP(K144,Minimas!$G$11:$L$26,4),IF(AND(H144&gt;2002,H144&lt;2005),VLOOKUP(K144,Minimas!$G$11:$L$26,3),VLOOKUP(K144,Minimas!$G$11:$L$26,2)))))))</f>
        <v xml:space="preserve"> </v>
      </c>
      <c r="W144" s="77" t="str">
        <f t="shared" si="4"/>
        <v/>
      </c>
      <c r="X144" s="78"/>
      <c r="AB144" s="107" t="e">
        <f>T144-HLOOKUP(V144,Minimas!$C$1:$BN$10,2,FALSE)</f>
        <v>#VALUE!</v>
      </c>
      <c r="AC144" s="107" t="e">
        <f>T144-HLOOKUP(V144,Minimas!$C$1:$BN$10,3,FALSE)</f>
        <v>#VALUE!</v>
      </c>
      <c r="AD144" s="107" t="e">
        <f>T144-HLOOKUP(V144,Minimas!$C$1:$BN$10,4,FALSE)</f>
        <v>#VALUE!</v>
      </c>
      <c r="AE144" s="107" t="e">
        <f>T144-HLOOKUP(V144,Minimas!$C$1:$BN$10,5,FALSE)</f>
        <v>#VALUE!</v>
      </c>
      <c r="AF144" s="107" t="e">
        <f>T144-HLOOKUP(V144,Minimas!$C$1:$BN$10,6,FALSE)</f>
        <v>#VALUE!</v>
      </c>
      <c r="AG144" s="107" t="e">
        <f>T144-HLOOKUP(V144,Minimas!$C$1:$BN$10,7,FALSE)</f>
        <v>#VALUE!</v>
      </c>
      <c r="AH144" s="107" t="e">
        <f>T144-HLOOKUP(V144,Minimas!$C$1:$BN$10,8,FALSE)</f>
        <v>#VALUE!</v>
      </c>
      <c r="AI144" s="107" t="e">
        <f>T144-HLOOKUP(V144,Minimas!$C$1:$BN$10,9,FALSE)</f>
        <v>#VALUE!</v>
      </c>
      <c r="AJ144" s="107" t="e">
        <f>T144-HLOOKUP(V144,Minimas!$C$1:$BN$10,10,FALSE)</f>
        <v>#VALUE!</v>
      </c>
      <c r="AK144" s="108" t="str">
        <f t="shared" si="5"/>
        <v xml:space="preserve"> </v>
      </c>
      <c r="AM144" s="5" t="str">
        <f t="shared" si="6"/>
        <v xml:space="preserve"> </v>
      </c>
      <c r="AN144" s="5" t="str">
        <f t="shared" si="7"/>
        <v xml:space="preserve"> </v>
      </c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</row>
    <row r="145" spans="2:76" s="5" customFormat="1" ht="30" customHeight="1" x14ac:dyDescent="0.2">
      <c r="B145" s="71"/>
      <c r="C145" s="40"/>
      <c r="D145" s="41"/>
      <c r="E145" s="101"/>
      <c r="F145" s="42" t="s">
        <v>71</v>
      </c>
      <c r="G145" s="43" t="s">
        <v>71</v>
      </c>
      <c r="H145" s="109"/>
      <c r="I145" s="46" t="s">
        <v>71</v>
      </c>
      <c r="J145" s="41" t="s">
        <v>71</v>
      </c>
      <c r="K145" s="117"/>
      <c r="L145" s="44"/>
      <c r="M145" s="45"/>
      <c r="N145" s="45"/>
      <c r="O145" s="67" t="str">
        <f t="shared" si="0"/>
        <v/>
      </c>
      <c r="P145" s="66"/>
      <c r="Q145" s="66"/>
      <c r="R145" s="66"/>
      <c r="S145" s="67" t="str">
        <f t="shared" si="1"/>
        <v/>
      </c>
      <c r="T145" s="68" t="str">
        <f t="shared" si="2"/>
        <v/>
      </c>
      <c r="U145" s="69" t="str">
        <f t="shared" si="3"/>
        <v xml:space="preserve">   </v>
      </c>
      <c r="V145" s="103" t="str">
        <f>IF(E145=0," ",IF(E145="H",IF(OR(E145="SEN",H145&lt;1998),VLOOKUP(K145,Minimas!$A$11:$G$29,6),IF(AND(H145&gt;1997,H145&lt;2001),VLOOKUP(K145,Minimas!$A$11:$G$29,5),IF(AND(H145&gt;2000,H145&lt;2003),VLOOKUP(K145,Minimas!$A$11:$G$29,4),IF(AND(H145&gt;2002,H145&lt;2005),VLOOKUP(K145,Minimas!$A$11:$G$29,3),VLOOKUP(K145,Minimas!$A$11:$G$29,2))))),IF(OR(H145="SEN",H145&lt;1998),VLOOKUP(K145,Minimas!$G$11:$L$26,6),IF(AND(H145&gt;1997,H145&lt;2001),VLOOKUP(K145,Minimas!$G$11:$L$26,5),IF(AND(H145&gt;2000,H145&lt;2003),VLOOKUP(K145,Minimas!$G$11:$L$26,4),IF(AND(H145&gt;2002,H145&lt;2005),VLOOKUP(K145,Minimas!$G$11:$L$26,3),VLOOKUP(K145,Minimas!$G$11:$L$26,2)))))))</f>
        <v xml:space="preserve"> </v>
      </c>
      <c r="W145" s="77" t="str">
        <f t="shared" si="4"/>
        <v/>
      </c>
      <c r="X145" s="78"/>
      <c r="AB145" s="107" t="e">
        <f>T145-HLOOKUP(V145,Minimas!$C$1:$BN$10,2,FALSE)</f>
        <v>#VALUE!</v>
      </c>
      <c r="AC145" s="107" t="e">
        <f>T145-HLOOKUP(V145,Minimas!$C$1:$BN$10,3,FALSE)</f>
        <v>#VALUE!</v>
      </c>
      <c r="AD145" s="107" t="e">
        <f>T145-HLOOKUP(V145,Minimas!$C$1:$BN$10,4,FALSE)</f>
        <v>#VALUE!</v>
      </c>
      <c r="AE145" s="107" t="e">
        <f>T145-HLOOKUP(V145,Minimas!$C$1:$BN$10,5,FALSE)</f>
        <v>#VALUE!</v>
      </c>
      <c r="AF145" s="107" t="e">
        <f>T145-HLOOKUP(V145,Minimas!$C$1:$BN$10,6,FALSE)</f>
        <v>#VALUE!</v>
      </c>
      <c r="AG145" s="107" t="e">
        <f>T145-HLOOKUP(V145,Minimas!$C$1:$BN$10,7,FALSE)</f>
        <v>#VALUE!</v>
      </c>
      <c r="AH145" s="107" t="e">
        <f>T145-HLOOKUP(V145,Minimas!$C$1:$BN$10,8,FALSE)</f>
        <v>#VALUE!</v>
      </c>
      <c r="AI145" s="107" t="e">
        <f>T145-HLOOKUP(V145,Minimas!$C$1:$BN$10,9,FALSE)</f>
        <v>#VALUE!</v>
      </c>
      <c r="AJ145" s="107" t="e">
        <f>T145-HLOOKUP(V145,Minimas!$C$1:$BN$10,10,FALSE)</f>
        <v>#VALUE!</v>
      </c>
      <c r="AK145" s="108" t="str">
        <f t="shared" si="5"/>
        <v xml:space="preserve"> </v>
      </c>
      <c r="AM145" s="5" t="str">
        <f t="shared" si="6"/>
        <v xml:space="preserve"> </v>
      </c>
      <c r="AN145" s="5" t="str">
        <f t="shared" si="7"/>
        <v xml:space="preserve"> </v>
      </c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</row>
    <row r="146" spans="2:76" s="5" customFormat="1" ht="30" customHeight="1" x14ac:dyDescent="0.2">
      <c r="B146" s="71"/>
      <c r="C146" s="40"/>
      <c r="D146" s="41"/>
      <c r="E146" s="101"/>
      <c r="F146" s="42" t="s">
        <v>71</v>
      </c>
      <c r="G146" s="43" t="s">
        <v>71</v>
      </c>
      <c r="H146" s="109"/>
      <c r="I146" s="46" t="s">
        <v>71</v>
      </c>
      <c r="J146" s="41" t="s">
        <v>71</v>
      </c>
      <c r="K146" s="117"/>
      <c r="L146" s="44"/>
      <c r="M146" s="45"/>
      <c r="N146" s="45"/>
      <c r="O146" s="67" t="str">
        <f t="shared" si="0"/>
        <v/>
      </c>
      <c r="P146" s="66"/>
      <c r="Q146" s="66"/>
      <c r="R146" s="66"/>
      <c r="S146" s="67" t="str">
        <f t="shared" si="1"/>
        <v/>
      </c>
      <c r="T146" s="68" t="str">
        <f t="shared" si="2"/>
        <v/>
      </c>
      <c r="U146" s="69" t="str">
        <f t="shared" si="3"/>
        <v xml:space="preserve">   </v>
      </c>
      <c r="V146" s="103" t="str">
        <f>IF(E146=0," ",IF(E146="H",IF(OR(E146="SEN",H146&lt;1998),VLOOKUP(K146,Minimas!$A$11:$G$29,6),IF(AND(H146&gt;1997,H146&lt;2001),VLOOKUP(K146,Minimas!$A$11:$G$29,5),IF(AND(H146&gt;2000,H146&lt;2003),VLOOKUP(K146,Minimas!$A$11:$G$29,4),IF(AND(H146&gt;2002,H146&lt;2005),VLOOKUP(K146,Minimas!$A$11:$G$29,3),VLOOKUP(K146,Minimas!$A$11:$G$29,2))))),IF(OR(H146="SEN",H146&lt;1998),VLOOKUP(K146,Minimas!$G$11:$L$26,6),IF(AND(H146&gt;1997,H146&lt;2001),VLOOKUP(K146,Minimas!$G$11:$L$26,5),IF(AND(H146&gt;2000,H146&lt;2003),VLOOKUP(K146,Minimas!$G$11:$L$26,4),IF(AND(H146&gt;2002,H146&lt;2005),VLOOKUP(K146,Minimas!$G$11:$L$26,3),VLOOKUP(K146,Minimas!$G$11:$L$26,2)))))))</f>
        <v xml:space="preserve"> </v>
      </c>
      <c r="W146" s="77" t="str">
        <f t="shared" si="4"/>
        <v/>
      </c>
      <c r="X146" s="78"/>
      <c r="AB146" s="107" t="e">
        <f>T146-HLOOKUP(V146,Minimas!$C$1:$BN$10,2,FALSE)</f>
        <v>#VALUE!</v>
      </c>
      <c r="AC146" s="107" t="e">
        <f>T146-HLOOKUP(V146,Minimas!$C$1:$BN$10,3,FALSE)</f>
        <v>#VALUE!</v>
      </c>
      <c r="AD146" s="107" t="e">
        <f>T146-HLOOKUP(V146,Minimas!$C$1:$BN$10,4,FALSE)</f>
        <v>#VALUE!</v>
      </c>
      <c r="AE146" s="107" t="e">
        <f>T146-HLOOKUP(V146,Minimas!$C$1:$BN$10,5,FALSE)</f>
        <v>#VALUE!</v>
      </c>
      <c r="AF146" s="107" t="e">
        <f>T146-HLOOKUP(V146,Minimas!$C$1:$BN$10,6,FALSE)</f>
        <v>#VALUE!</v>
      </c>
      <c r="AG146" s="107" t="e">
        <f>T146-HLOOKUP(V146,Minimas!$C$1:$BN$10,7,FALSE)</f>
        <v>#VALUE!</v>
      </c>
      <c r="AH146" s="107" t="e">
        <f>T146-HLOOKUP(V146,Minimas!$C$1:$BN$10,8,FALSE)</f>
        <v>#VALUE!</v>
      </c>
      <c r="AI146" s="107" t="e">
        <f>T146-HLOOKUP(V146,Minimas!$C$1:$BN$10,9,FALSE)</f>
        <v>#VALUE!</v>
      </c>
      <c r="AJ146" s="107" t="e">
        <f>T146-HLOOKUP(V146,Minimas!$C$1:$BN$10,10,FALSE)</f>
        <v>#VALUE!</v>
      </c>
      <c r="AK146" s="108" t="str">
        <f t="shared" si="5"/>
        <v xml:space="preserve"> </v>
      </c>
      <c r="AM146" s="5" t="str">
        <f t="shared" si="6"/>
        <v xml:space="preserve"> </v>
      </c>
      <c r="AN146" s="5" t="str">
        <f t="shared" si="7"/>
        <v xml:space="preserve"> </v>
      </c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</row>
    <row r="147" spans="2:76" s="5" customFormat="1" ht="30" customHeight="1" x14ac:dyDescent="0.2">
      <c r="B147" s="71"/>
      <c r="C147" s="40"/>
      <c r="D147" s="41"/>
      <c r="E147" s="101"/>
      <c r="F147" s="42" t="s">
        <v>71</v>
      </c>
      <c r="G147" s="43" t="s">
        <v>71</v>
      </c>
      <c r="H147" s="109"/>
      <c r="I147" s="46" t="s">
        <v>71</v>
      </c>
      <c r="J147" s="41" t="s">
        <v>71</v>
      </c>
      <c r="K147" s="117"/>
      <c r="L147" s="44"/>
      <c r="M147" s="45"/>
      <c r="N147" s="45"/>
      <c r="O147" s="67" t="str">
        <f t="shared" si="0"/>
        <v/>
      </c>
      <c r="P147" s="66"/>
      <c r="Q147" s="66"/>
      <c r="R147" s="66"/>
      <c r="S147" s="67" t="str">
        <f t="shared" si="1"/>
        <v/>
      </c>
      <c r="T147" s="68" t="str">
        <f t="shared" si="2"/>
        <v/>
      </c>
      <c r="U147" s="69" t="str">
        <f t="shared" si="3"/>
        <v xml:space="preserve">   </v>
      </c>
      <c r="V147" s="103" t="str">
        <f>IF(E147=0," ",IF(E147="H",IF(OR(E147="SEN",H147&lt;1998),VLOOKUP(K147,Minimas!$A$11:$G$29,6),IF(AND(H147&gt;1997,H147&lt;2001),VLOOKUP(K147,Minimas!$A$11:$G$29,5),IF(AND(H147&gt;2000,H147&lt;2003),VLOOKUP(K147,Minimas!$A$11:$G$29,4),IF(AND(H147&gt;2002,H147&lt;2005),VLOOKUP(K147,Minimas!$A$11:$G$29,3),VLOOKUP(K147,Minimas!$A$11:$G$29,2))))),IF(OR(H147="SEN",H147&lt;1998),VLOOKUP(K147,Minimas!$G$11:$L$26,6),IF(AND(H147&gt;1997,H147&lt;2001),VLOOKUP(K147,Minimas!$G$11:$L$26,5),IF(AND(H147&gt;2000,H147&lt;2003),VLOOKUP(K147,Minimas!$G$11:$L$26,4),IF(AND(H147&gt;2002,H147&lt;2005),VLOOKUP(K147,Minimas!$G$11:$L$26,3),VLOOKUP(K147,Minimas!$G$11:$L$26,2)))))))</f>
        <v xml:space="preserve"> </v>
      </c>
      <c r="W147" s="77" t="str">
        <f t="shared" si="4"/>
        <v/>
      </c>
      <c r="X147" s="78"/>
      <c r="AB147" s="107" t="e">
        <f>T147-HLOOKUP(V147,Minimas!$C$1:$BN$10,2,FALSE)</f>
        <v>#VALUE!</v>
      </c>
      <c r="AC147" s="107" t="e">
        <f>T147-HLOOKUP(V147,Minimas!$C$1:$BN$10,3,FALSE)</f>
        <v>#VALUE!</v>
      </c>
      <c r="AD147" s="107" t="e">
        <f>T147-HLOOKUP(V147,Minimas!$C$1:$BN$10,4,FALSE)</f>
        <v>#VALUE!</v>
      </c>
      <c r="AE147" s="107" t="e">
        <f>T147-HLOOKUP(V147,Minimas!$C$1:$BN$10,5,FALSE)</f>
        <v>#VALUE!</v>
      </c>
      <c r="AF147" s="107" t="e">
        <f>T147-HLOOKUP(V147,Minimas!$C$1:$BN$10,6,FALSE)</f>
        <v>#VALUE!</v>
      </c>
      <c r="AG147" s="107" t="e">
        <f>T147-HLOOKUP(V147,Minimas!$C$1:$BN$10,7,FALSE)</f>
        <v>#VALUE!</v>
      </c>
      <c r="AH147" s="107" t="e">
        <f>T147-HLOOKUP(V147,Minimas!$C$1:$BN$10,8,FALSE)</f>
        <v>#VALUE!</v>
      </c>
      <c r="AI147" s="107" t="e">
        <f>T147-HLOOKUP(V147,Minimas!$C$1:$BN$10,9,FALSE)</f>
        <v>#VALUE!</v>
      </c>
      <c r="AJ147" s="107" t="e">
        <f>T147-HLOOKUP(V147,Minimas!$C$1:$BN$10,10,FALSE)</f>
        <v>#VALUE!</v>
      </c>
      <c r="AK147" s="108" t="str">
        <f t="shared" si="5"/>
        <v xml:space="preserve"> </v>
      </c>
      <c r="AM147" s="5" t="str">
        <f t="shared" si="6"/>
        <v xml:space="preserve"> </v>
      </c>
      <c r="AN147" s="5" t="str">
        <f t="shared" si="7"/>
        <v xml:space="preserve"> </v>
      </c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</row>
    <row r="148" spans="2:76" s="5" customFormat="1" ht="30" customHeight="1" x14ac:dyDescent="0.2">
      <c r="B148" s="71"/>
      <c r="C148" s="40"/>
      <c r="D148" s="41"/>
      <c r="E148" s="101"/>
      <c r="F148" s="42" t="s">
        <v>71</v>
      </c>
      <c r="G148" s="43" t="s">
        <v>71</v>
      </c>
      <c r="H148" s="109"/>
      <c r="I148" s="46" t="s">
        <v>71</v>
      </c>
      <c r="J148" s="41" t="s">
        <v>71</v>
      </c>
      <c r="K148" s="117"/>
      <c r="L148" s="44"/>
      <c r="M148" s="45"/>
      <c r="N148" s="45"/>
      <c r="O148" s="67" t="str">
        <f t="shared" ref="O148:O162" si="24">IF(E148="","",IF(MAXA(L148:N148)&lt;=0,0,MAXA(L148:N148)))</f>
        <v/>
      </c>
      <c r="P148" s="66"/>
      <c r="Q148" s="66"/>
      <c r="R148" s="66"/>
      <c r="S148" s="67" t="str">
        <f t="shared" ref="S148:S162" si="25">IF(E148="","",IF(MAXA(P148:R148)&lt;=0,0,MAXA(P148:R148)))</f>
        <v/>
      </c>
      <c r="T148" s="68" t="str">
        <f t="shared" ref="T148:T162" si="26">IF(E148="","",IF(OR(O148=0,S148=0),0,O148+S148))</f>
        <v/>
      </c>
      <c r="U148" s="69" t="str">
        <f t="shared" ref="U148:U162" si="27">+CONCATENATE(AM148," ",AN148)</f>
        <v xml:space="preserve">   </v>
      </c>
      <c r="V148" s="103" t="str">
        <f>IF(E148=0," ",IF(E148="H",IF(OR(E148="SEN",H148&lt;1998),VLOOKUP(K148,Minimas!$A$11:$G$29,6),IF(AND(H148&gt;1997,H148&lt;2001),VLOOKUP(K148,Minimas!$A$11:$G$29,5),IF(AND(H148&gt;2000,H148&lt;2003),VLOOKUP(K148,Minimas!$A$11:$G$29,4),IF(AND(H148&gt;2002,H148&lt;2005),VLOOKUP(K148,Minimas!$A$11:$G$29,3),VLOOKUP(K148,Minimas!$A$11:$G$29,2))))),IF(OR(H148="SEN",H148&lt;1998),VLOOKUP(K148,Minimas!$G$11:$L$26,6),IF(AND(H148&gt;1997,H148&lt;2001),VLOOKUP(K148,Minimas!$G$11:$L$26,5),IF(AND(H148&gt;2000,H148&lt;2003),VLOOKUP(K148,Minimas!$G$11:$L$26,4),IF(AND(H148&gt;2002,H148&lt;2005),VLOOKUP(K148,Minimas!$G$11:$L$26,3),VLOOKUP(K148,Minimas!$G$11:$L$26,2)))))))</f>
        <v xml:space="preserve"> </v>
      </c>
      <c r="W148" s="77" t="str">
        <f t="shared" ref="W148:W162" si="28">IF(E148=" "," ",IF(E148="H",10^(0.75194503*LOG(K148/175.508)^2)*T148,IF(E148="F",10^(0.783497476* LOG(K148/153.655)^2)*T148,"")))</f>
        <v/>
      </c>
      <c r="X148" s="78"/>
      <c r="AB148" s="107" t="e">
        <f>T148-HLOOKUP(V148,Minimas!$C$1:$BN$10,2,FALSE)</f>
        <v>#VALUE!</v>
      </c>
      <c r="AC148" s="107" t="e">
        <f>T148-HLOOKUP(V148,Minimas!$C$1:$BN$10,3,FALSE)</f>
        <v>#VALUE!</v>
      </c>
      <c r="AD148" s="107" t="e">
        <f>T148-HLOOKUP(V148,Minimas!$C$1:$BN$10,4,FALSE)</f>
        <v>#VALUE!</v>
      </c>
      <c r="AE148" s="107" t="e">
        <f>T148-HLOOKUP(V148,Minimas!$C$1:$BN$10,5,FALSE)</f>
        <v>#VALUE!</v>
      </c>
      <c r="AF148" s="107" t="e">
        <f>T148-HLOOKUP(V148,Minimas!$C$1:$BN$10,6,FALSE)</f>
        <v>#VALUE!</v>
      </c>
      <c r="AG148" s="107" t="e">
        <f>T148-HLOOKUP(V148,Minimas!$C$1:$BN$10,7,FALSE)</f>
        <v>#VALUE!</v>
      </c>
      <c r="AH148" s="107" t="e">
        <f>T148-HLOOKUP(V148,Minimas!$C$1:$BN$10,8,FALSE)</f>
        <v>#VALUE!</v>
      </c>
      <c r="AI148" s="107" t="e">
        <f>T148-HLOOKUP(V148,Minimas!$C$1:$BN$10,9,FALSE)</f>
        <v>#VALUE!</v>
      </c>
      <c r="AJ148" s="107" t="e">
        <f>T148-HLOOKUP(V148,Minimas!$C$1:$BN$10,10,FALSE)</f>
        <v>#VALUE!</v>
      </c>
      <c r="AK148" s="108" t="str">
        <f t="shared" ref="AK148:AK162" si="29">IF(E148=0," ",IF(AJ148&gt;=0,$AJ$5,IF(AI148&gt;=0,$AI$5,IF(AH148&gt;=0,$AH$5,IF(AG148&gt;=0,$AG$5,IF(AF148&gt;=0,$AF$5,IF(AE148&gt;=0,$AE$5,IF(AD148&gt;=0,$AD$5,IF(AC148&gt;=0,$AC$5,$AB$5)))))))))</f>
        <v xml:space="preserve"> </v>
      </c>
      <c r="AM148" s="5" t="str">
        <f t="shared" ref="AM148:AM162" si="30">IF(AK148="","",AK148)</f>
        <v xml:space="preserve"> </v>
      </c>
      <c r="AN148" s="5" t="str">
        <f t="shared" ref="AN148:AN162" si="31">IF(E148=0," ",IF(AJ148&gt;=0,AJ148,IF(AI148&gt;=0,AI148,IF(AH148&gt;=0,AH148,IF(AG148&gt;=0,AG148,IF(AF148&gt;=0,AF148,IF(AE148&gt;=0,AE148,IF(AD148&gt;=0,AD148,IF(AC148&gt;=0,AC148,AB148)))))))))</f>
        <v xml:space="preserve"> </v>
      </c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</row>
    <row r="149" spans="2:76" s="5" customFormat="1" ht="30" customHeight="1" x14ac:dyDescent="0.2">
      <c r="B149" s="71"/>
      <c r="C149" s="40"/>
      <c r="D149" s="41"/>
      <c r="E149" s="101"/>
      <c r="F149" s="42" t="s">
        <v>71</v>
      </c>
      <c r="G149" s="43" t="s">
        <v>71</v>
      </c>
      <c r="H149" s="109"/>
      <c r="I149" s="46" t="s">
        <v>71</v>
      </c>
      <c r="J149" s="41" t="s">
        <v>71</v>
      </c>
      <c r="K149" s="117"/>
      <c r="L149" s="44"/>
      <c r="M149" s="45"/>
      <c r="N149" s="45"/>
      <c r="O149" s="67" t="str">
        <f t="shared" si="24"/>
        <v/>
      </c>
      <c r="P149" s="66"/>
      <c r="Q149" s="66"/>
      <c r="R149" s="66"/>
      <c r="S149" s="67" t="str">
        <f t="shared" si="25"/>
        <v/>
      </c>
      <c r="T149" s="68" t="str">
        <f t="shared" si="26"/>
        <v/>
      </c>
      <c r="U149" s="69" t="str">
        <f t="shared" si="27"/>
        <v xml:space="preserve">   </v>
      </c>
      <c r="V149" s="103" t="str">
        <f>IF(E149=0," ",IF(E149="H",IF(OR(E149="SEN",H149&lt;1998),VLOOKUP(K149,Minimas!$A$11:$G$29,6),IF(AND(H149&gt;1997,H149&lt;2001),VLOOKUP(K149,Minimas!$A$11:$G$29,5),IF(AND(H149&gt;2000,H149&lt;2003),VLOOKUP(K149,Minimas!$A$11:$G$29,4),IF(AND(H149&gt;2002,H149&lt;2005),VLOOKUP(K149,Minimas!$A$11:$G$29,3),VLOOKUP(K149,Minimas!$A$11:$G$29,2))))),IF(OR(H149="SEN",H149&lt;1998),VLOOKUP(K149,Minimas!$G$11:$L$26,6),IF(AND(H149&gt;1997,H149&lt;2001),VLOOKUP(K149,Minimas!$G$11:$L$26,5),IF(AND(H149&gt;2000,H149&lt;2003),VLOOKUP(K149,Minimas!$G$11:$L$26,4),IF(AND(H149&gt;2002,H149&lt;2005),VLOOKUP(K149,Minimas!$G$11:$L$26,3),VLOOKUP(K149,Minimas!$G$11:$L$26,2)))))))</f>
        <v xml:space="preserve"> </v>
      </c>
      <c r="W149" s="77" t="str">
        <f t="shared" si="28"/>
        <v/>
      </c>
      <c r="X149" s="78"/>
      <c r="AB149" s="107" t="e">
        <f>T149-HLOOKUP(V149,Minimas!$C$1:$BN$10,2,FALSE)</f>
        <v>#VALUE!</v>
      </c>
      <c r="AC149" s="107" t="e">
        <f>T149-HLOOKUP(V149,Minimas!$C$1:$BN$10,3,FALSE)</f>
        <v>#VALUE!</v>
      </c>
      <c r="AD149" s="107" t="e">
        <f>T149-HLOOKUP(V149,Minimas!$C$1:$BN$10,4,FALSE)</f>
        <v>#VALUE!</v>
      </c>
      <c r="AE149" s="107" t="e">
        <f>T149-HLOOKUP(V149,Minimas!$C$1:$BN$10,5,FALSE)</f>
        <v>#VALUE!</v>
      </c>
      <c r="AF149" s="107" t="e">
        <f>T149-HLOOKUP(V149,Minimas!$C$1:$BN$10,6,FALSE)</f>
        <v>#VALUE!</v>
      </c>
      <c r="AG149" s="107" t="e">
        <f>T149-HLOOKUP(V149,Minimas!$C$1:$BN$10,7,FALSE)</f>
        <v>#VALUE!</v>
      </c>
      <c r="AH149" s="107" t="e">
        <f>T149-HLOOKUP(V149,Minimas!$C$1:$BN$10,8,FALSE)</f>
        <v>#VALUE!</v>
      </c>
      <c r="AI149" s="107" t="e">
        <f>T149-HLOOKUP(V149,Minimas!$C$1:$BN$10,9,FALSE)</f>
        <v>#VALUE!</v>
      </c>
      <c r="AJ149" s="107" t="e">
        <f>T149-HLOOKUP(V149,Minimas!$C$1:$BN$10,10,FALSE)</f>
        <v>#VALUE!</v>
      </c>
      <c r="AK149" s="108" t="str">
        <f t="shared" si="29"/>
        <v xml:space="preserve"> </v>
      </c>
      <c r="AM149" s="5" t="str">
        <f t="shared" si="30"/>
        <v xml:space="preserve"> </v>
      </c>
      <c r="AN149" s="5" t="str">
        <f t="shared" si="31"/>
        <v xml:space="preserve"> </v>
      </c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</row>
    <row r="150" spans="2:76" s="5" customFormat="1" ht="30" customHeight="1" x14ac:dyDescent="0.2">
      <c r="B150" s="71"/>
      <c r="C150" s="40"/>
      <c r="D150" s="41"/>
      <c r="E150" s="101"/>
      <c r="F150" s="42" t="s">
        <v>71</v>
      </c>
      <c r="G150" s="43" t="s">
        <v>71</v>
      </c>
      <c r="H150" s="109"/>
      <c r="I150" s="46" t="s">
        <v>71</v>
      </c>
      <c r="J150" s="41" t="s">
        <v>71</v>
      </c>
      <c r="K150" s="117"/>
      <c r="L150" s="44"/>
      <c r="M150" s="45"/>
      <c r="N150" s="45"/>
      <c r="O150" s="67" t="str">
        <f t="shared" si="24"/>
        <v/>
      </c>
      <c r="P150" s="66"/>
      <c r="Q150" s="66"/>
      <c r="R150" s="66"/>
      <c r="S150" s="67" t="str">
        <f t="shared" si="25"/>
        <v/>
      </c>
      <c r="T150" s="68" t="str">
        <f t="shared" si="26"/>
        <v/>
      </c>
      <c r="U150" s="69" t="str">
        <f t="shared" si="27"/>
        <v xml:space="preserve">   </v>
      </c>
      <c r="V150" s="103" t="str">
        <f>IF(E150=0," ",IF(E150="H",IF(OR(E150="SEN",H150&lt;1998),VLOOKUP(K150,Minimas!$A$11:$G$29,6),IF(AND(H150&gt;1997,H150&lt;2001),VLOOKUP(K150,Minimas!$A$11:$G$29,5),IF(AND(H150&gt;2000,H150&lt;2003),VLOOKUP(K150,Minimas!$A$11:$G$29,4),IF(AND(H150&gt;2002,H150&lt;2005),VLOOKUP(K150,Minimas!$A$11:$G$29,3),VLOOKUP(K150,Minimas!$A$11:$G$29,2))))),IF(OR(H150="SEN",H150&lt;1998),VLOOKUP(K150,Minimas!$G$11:$L$26,6),IF(AND(H150&gt;1997,H150&lt;2001),VLOOKUP(K150,Minimas!$G$11:$L$26,5),IF(AND(H150&gt;2000,H150&lt;2003),VLOOKUP(K150,Minimas!$G$11:$L$26,4),IF(AND(H150&gt;2002,H150&lt;2005),VLOOKUP(K150,Minimas!$G$11:$L$26,3),VLOOKUP(K150,Minimas!$G$11:$L$26,2)))))))</f>
        <v xml:space="preserve"> </v>
      </c>
      <c r="W150" s="77" t="str">
        <f t="shared" si="28"/>
        <v/>
      </c>
      <c r="X150" s="78"/>
      <c r="AB150" s="107" t="e">
        <f>T150-HLOOKUP(V150,Minimas!$C$1:$BN$10,2,FALSE)</f>
        <v>#VALUE!</v>
      </c>
      <c r="AC150" s="107" t="e">
        <f>T150-HLOOKUP(V150,Minimas!$C$1:$BN$10,3,FALSE)</f>
        <v>#VALUE!</v>
      </c>
      <c r="AD150" s="107" t="e">
        <f>T150-HLOOKUP(V150,Minimas!$C$1:$BN$10,4,FALSE)</f>
        <v>#VALUE!</v>
      </c>
      <c r="AE150" s="107" t="e">
        <f>T150-HLOOKUP(V150,Minimas!$C$1:$BN$10,5,FALSE)</f>
        <v>#VALUE!</v>
      </c>
      <c r="AF150" s="107" t="e">
        <f>T150-HLOOKUP(V150,Minimas!$C$1:$BN$10,6,FALSE)</f>
        <v>#VALUE!</v>
      </c>
      <c r="AG150" s="107" t="e">
        <f>T150-HLOOKUP(V150,Minimas!$C$1:$BN$10,7,FALSE)</f>
        <v>#VALUE!</v>
      </c>
      <c r="AH150" s="107" t="e">
        <f>T150-HLOOKUP(V150,Minimas!$C$1:$BN$10,8,FALSE)</f>
        <v>#VALUE!</v>
      </c>
      <c r="AI150" s="107" t="e">
        <f>T150-HLOOKUP(V150,Minimas!$C$1:$BN$10,9,FALSE)</f>
        <v>#VALUE!</v>
      </c>
      <c r="AJ150" s="107" t="e">
        <f>T150-HLOOKUP(V150,Minimas!$C$1:$BN$10,10,FALSE)</f>
        <v>#VALUE!</v>
      </c>
      <c r="AK150" s="108" t="str">
        <f t="shared" si="29"/>
        <v xml:space="preserve"> </v>
      </c>
      <c r="AM150" s="5" t="str">
        <f t="shared" si="30"/>
        <v xml:space="preserve"> </v>
      </c>
      <c r="AN150" s="5" t="str">
        <f t="shared" si="31"/>
        <v xml:space="preserve"> </v>
      </c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  <c r="BX150" s="115"/>
    </row>
    <row r="151" spans="2:76" s="5" customFormat="1" ht="30" customHeight="1" x14ac:dyDescent="0.2">
      <c r="B151" s="71"/>
      <c r="C151" s="40"/>
      <c r="D151" s="41"/>
      <c r="E151" s="101"/>
      <c r="F151" s="42" t="s">
        <v>71</v>
      </c>
      <c r="G151" s="43" t="s">
        <v>71</v>
      </c>
      <c r="H151" s="109"/>
      <c r="I151" s="46" t="s">
        <v>71</v>
      </c>
      <c r="J151" s="41" t="s">
        <v>71</v>
      </c>
      <c r="K151" s="117"/>
      <c r="L151" s="44"/>
      <c r="M151" s="45"/>
      <c r="N151" s="45"/>
      <c r="O151" s="67" t="str">
        <f t="shared" si="24"/>
        <v/>
      </c>
      <c r="P151" s="66"/>
      <c r="Q151" s="66"/>
      <c r="R151" s="66"/>
      <c r="S151" s="67" t="str">
        <f t="shared" si="25"/>
        <v/>
      </c>
      <c r="T151" s="68" t="str">
        <f t="shared" si="26"/>
        <v/>
      </c>
      <c r="U151" s="69" t="str">
        <f t="shared" si="27"/>
        <v xml:space="preserve">   </v>
      </c>
      <c r="V151" s="103" t="str">
        <f>IF(E151=0," ",IF(E151="H",IF(OR(E151="SEN",H151&lt;1998),VLOOKUP(K151,Minimas!$A$11:$G$29,6),IF(AND(H151&gt;1997,H151&lt;2001),VLOOKUP(K151,Minimas!$A$11:$G$29,5),IF(AND(H151&gt;2000,H151&lt;2003),VLOOKUP(K151,Minimas!$A$11:$G$29,4),IF(AND(H151&gt;2002,H151&lt;2005),VLOOKUP(K151,Minimas!$A$11:$G$29,3),VLOOKUP(K151,Minimas!$A$11:$G$29,2))))),IF(OR(H151="SEN",H151&lt;1998),VLOOKUP(K151,Minimas!$G$11:$L$26,6),IF(AND(H151&gt;1997,H151&lt;2001),VLOOKUP(K151,Minimas!$G$11:$L$26,5),IF(AND(H151&gt;2000,H151&lt;2003),VLOOKUP(K151,Minimas!$G$11:$L$26,4),IF(AND(H151&gt;2002,H151&lt;2005),VLOOKUP(K151,Minimas!$G$11:$L$26,3),VLOOKUP(K151,Minimas!$G$11:$L$26,2)))))))</f>
        <v xml:space="preserve"> </v>
      </c>
      <c r="W151" s="77" t="str">
        <f t="shared" si="28"/>
        <v/>
      </c>
      <c r="X151" s="78"/>
      <c r="AB151" s="107" t="e">
        <f>T151-HLOOKUP(V151,Minimas!$C$1:$BN$10,2,FALSE)</f>
        <v>#VALUE!</v>
      </c>
      <c r="AC151" s="107" t="e">
        <f>T151-HLOOKUP(V151,Minimas!$C$1:$BN$10,3,FALSE)</f>
        <v>#VALUE!</v>
      </c>
      <c r="AD151" s="107" t="e">
        <f>T151-HLOOKUP(V151,Minimas!$C$1:$BN$10,4,FALSE)</f>
        <v>#VALUE!</v>
      </c>
      <c r="AE151" s="107" t="e">
        <f>T151-HLOOKUP(V151,Minimas!$C$1:$BN$10,5,FALSE)</f>
        <v>#VALUE!</v>
      </c>
      <c r="AF151" s="107" t="e">
        <f>T151-HLOOKUP(V151,Minimas!$C$1:$BN$10,6,FALSE)</f>
        <v>#VALUE!</v>
      </c>
      <c r="AG151" s="107" t="e">
        <f>T151-HLOOKUP(V151,Minimas!$C$1:$BN$10,7,FALSE)</f>
        <v>#VALUE!</v>
      </c>
      <c r="AH151" s="107" t="e">
        <f>T151-HLOOKUP(V151,Minimas!$C$1:$BN$10,8,FALSE)</f>
        <v>#VALUE!</v>
      </c>
      <c r="AI151" s="107" t="e">
        <f>T151-HLOOKUP(V151,Minimas!$C$1:$BN$10,9,FALSE)</f>
        <v>#VALUE!</v>
      </c>
      <c r="AJ151" s="107" t="e">
        <f>T151-HLOOKUP(V151,Minimas!$C$1:$BN$10,10,FALSE)</f>
        <v>#VALUE!</v>
      </c>
      <c r="AK151" s="108" t="str">
        <f t="shared" si="29"/>
        <v xml:space="preserve"> </v>
      </c>
      <c r="AM151" s="5" t="str">
        <f t="shared" si="30"/>
        <v xml:space="preserve"> </v>
      </c>
      <c r="AN151" s="5" t="str">
        <f t="shared" si="31"/>
        <v xml:space="preserve"> </v>
      </c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</row>
    <row r="152" spans="2:76" s="5" customFormat="1" ht="30" customHeight="1" x14ac:dyDescent="0.2">
      <c r="B152" s="70"/>
      <c r="C152" s="60"/>
      <c r="D152" s="61"/>
      <c r="E152" s="100"/>
      <c r="F152" s="62" t="s">
        <v>71</v>
      </c>
      <c r="G152" s="63" t="s">
        <v>71</v>
      </c>
      <c r="H152" s="102"/>
      <c r="I152" s="64" t="s">
        <v>71</v>
      </c>
      <c r="J152" s="61" t="s">
        <v>71</v>
      </c>
      <c r="K152" s="116"/>
      <c r="L152" s="65"/>
      <c r="M152" s="66"/>
      <c r="N152" s="66"/>
      <c r="O152" s="67" t="str">
        <f t="shared" si="24"/>
        <v/>
      </c>
      <c r="P152" s="66"/>
      <c r="Q152" s="66"/>
      <c r="R152" s="66"/>
      <c r="S152" s="67" t="str">
        <f t="shared" si="25"/>
        <v/>
      </c>
      <c r="T152" s="68" t="str">
        <f t="shared" si="26"/>
        <v/>
      </c>
      <c r="U152" s="69" t="str">
        <f t="shared" si="27"/>
        <v xml:space="preserve">   </v>
      </c>
      <c r="V152" s="103" t="str">
        <f>IF(E152=0," ",IF(E152="H",IF(OR(E152="SEN",H152&lt;1998),VLOOKUP(K152,Minimas!$A$11:$G$29,6),IF(AND(H152&gt;1997,H152&lt;2001),VLOOKUP(K152,Minimas!$A$11:$G$29,5),IF(AND(H152&gt;2000,H152&lt;2003),VLOOKUP(K152,Minimas!$A$11:$G$29,4),IF(AND(H152&gt;2002,H152&lt;2005),VLOOKUP(K152,Minimas!$A$11:$G$29,3),VLOOKUP(K152,Minimas!$A$11:$G$29,2))))),IF(OR(H152="SEN",H152&lt;1998),VLOOKUP(K152,Minimas!$G$11:$L$26,6),IF(AND(H152&gt;1997,H152&lt;2001),VLOOKUP(K152,Minimas!$G$11:$L$26,5),IF(AND(H152&gt;2000,H152&lt;2003),VLOOKUP(K152,Minimas!$G$11:$L$26,4),IF(AND(H152&gt;2002,H152&lt;2005),VLOOKUP(K152,Minimas!$G$11:$L$26,3),VLOOKUP(K152,Minimas!$G$11:$L$26,2)))))))</f>
        <v xml:space="preserve"> </v>
      </c>
      <c r="W152" s="77" t="str">
        <f t="shared" si="28"/>
        <v/>
      </c>
      <c r="X152" s="78"/>
      <c r="AB152" s="107" t="e">
        <f>T152-HLOOKUP(V152,Minimas!$C$1:$BN$10,2,FALSE)</f>
        <v>#VALUE!</v>
      </c>
      <c r="AC152" s="107" t="e">
        <f>T152-HLOOKUP(V152,Minimas!$C$1:$BN$10,3,FALSE)</f>
        <v>#VALUE!</v>
      </c>
      <c r="AD152" s="107" t="e">
        <f>T152-HLOOKUP(V152,Minimas!$C$1:$BN$10,4,FALSE)</f>
        <v>#VALUE!</v>
      </c>
      <c r="AE152" s="107" t="e">
        <f>T152-HLOOKUP(V152,Minimas!$C$1:$BN$10,5,FALSE)</f>
        <v>#VALUE!</v>
      </c>
      <c r="AF152" s="107" t="e">
        <f>T152-HLOOKUP(V152,Minimas!$C$1:$BN$10,6,FALSE)</f>
        <v>#VALUE!</v>
      </c>
      <c r="AG152" s="107" t="e">
        <f>T152-HLOOKUP(V152,Minimas!$C$1:$BN$10,7,FALSE)</f>
        <v>#VALUE!</v>
      </c>
      <c r="AH152" s="107" t="e">
        <f>T152-HLOOKUP(V152,Minimas!$C$1:$BN$10,8,FALSE)</f>
        <v>#VALUE!</v>
      </c>
      <c r="AI152" s="107" t="e">
        <f>T152-HLOOKUP(V152,Minimas!$C$1:$BN$10,9,FALSE)</f>
        <v>#VALUE!</v>
      </c>
      <c r="AJ152" s="107" t="e">
        <f>T152-HLOOKUP(V152,Minimas!$C$1:$BN$10,10,FALSE)</f>
        <v>#VALUE!</v>
      </c>
      <c r="AK152" s="108" t="str">
        <f t="shared" si="29"/>
        <v xml:space="preserve"> </v>
      </c>
      <c r="AM152" s="5" t="str">
        <f t="shared" si="30"/>
        <v xml:space="preserve"> </v>
      </c>
      <c r="AN152" s="5" t="str">
        <f t="shared" si="31"/>
        <v xml:space="preserve"> </v>
      </c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</row>
    <row r="153" spans="2:76" s="5" customFormat="1" ht="30" customHeight="1" x14ac:dyDescent="0.2">
      <c r="B153" s="71"/>
      <c r="C153" s="40"/>
      <c r="D153" s="41"/>
      <c r="E153" s="101"/>
      <c r="F153" s="42" t="s">
        <v>71</v>
      </c>
      <c r="G153" s="43" t="s">
        <v>71</v>
      </c>
      <c r="H153" s="109"/>
      <c r="I153" s="46" t="s">
        <v>71</v>
      </c>
      <c r="J153" s="41" t="s">
        <v>71</v>
      </c>
      <c r="K153" s="117"/>
      <c r="L153" s="44"/>
      <c r="M153" s="45"/>
      <c r="N153" s="45"/>
      <c r="O153" s="67" t="str">
        <f t="shared" si="24"/>
        <v/>
      </c>
      <c r="P153" s="66"/>
      <c r="Q153" s="66"/>
      <c r="R153" s="66"/>
      <c r="S153" s="67" t="str">
        <f t="shared" si="25"/>
        <v/>
      </c>
      <c r="T153" s="68" t="str">
        <f t="shared" si="26"/>
        <v/>
      </c>
      <c r="U153" s="69" t="str">
        <f t="shared" si="27"/>
        <v xml:space="preserve">   </v>
      </c>
      <c r="V153" s="103" t="str">
        <f>IF(E153=0," ",IF(E153="H",IF(OR(E153="SEN",H153&lt;1998),VLOOKUP(K153,Minimas!$A$11:$G$29,6),IF(AND(H153&gt;1997,H153&lt;2001),VLOOKUP(K153,Minimas!$A$11:$G$29,5),IF(AND(H153&gt;2000,H153&lt;2003),VLOOKUP(K153,Minimas!$A$11:$G$29,4),IF(AND(H153&gt;2002,H153&lt;2005),VLOOKUP(K153,Minimas!$A$11:$G$29,3),VLOOKUP(K153,Minimas!$A$11:$G$29,2))))),IF(OR(H153="SEN",H153&lt;1998),VLOOKUP(K153,Minimas!$G$11:$L$26,6),IF(AND(H153&gt;1997,H153&lt;2001),VLOOKUP(K153,Minimas!$G$11:$L$26,5),IF(AND(H153&gt;2000,H153&lt;2003),VLOOKUP(K153,Minimas!$G$11:$L$26,4),IF(AND(H153&gt;2002,H153&lt;2005),VLOOKUP(K153,Minimas!$G$11:$L$26,3),VLOOKUP(K153,Minimas!$G$11:$L$26,2)))))))</f>
        <v xml:space="preserve"> </v>
      </c>
      <c r="W153" s="77" t="str">
        <f t="shared" si="28"/>
        <v/>
      </c>
      <c r="X153" s="78"/>
      <c r="AB153" s="107" t="e">
        <f>T153-HLOOKUP(V153,Minimas!$C$1:$BN$10,2,FALSE)</f>
        <v>#VALUE!</v>
      </c>
      <c r="AC153" s="107" t="e">
        <f>T153-HLOOKUP(V153,Minimas!$C$1:$BN$10,3,FALSE)</f>
        <v>#VALUE!</v>
      </c>
      <c r="AD153" s="107" t="e">
        <f>T153-HLOOKUP(V153,Minimas!$C$1:$BN$10,4,FALSE)</f>
        <v>#VALUE!</v>
      </c>
      <c r="AE153" s="107" t="e">
        <f>T153-HLOOKUP(V153,Minimas!$C$1:$BN$10,5,FALSE)</f>
        <v>#VALUE!</v>
      </c>
      <c r="AF153" s="107" t="e">
        <f>T153-HLOOKUP(V153,Minimas!$C$1:$BN$10,6,FALSE)</f>
        <v>#VALUE!</v>
      </c>
      <c r="AG153" s="107" t="e">
        <f>T153-HLOOKUP(V153,Minimas!$C$1:$BN$10,7,FALSE)</f>
        <v>#VALUE!</v>
      </c>
      <c r="AH153" s="107" t="e">
        <f>T153-HLOOKUP(V153,Minimas!$C$1:$BN$10,8,FALSE)</f>
        <v>#VALUE!</v>
      </c>
      <c r="AI153" s="107" t="e">
        <f>T153-HLOOKUP(V153,Minimas!$C$1:$BN$10,9,FALSE)</f>
        <v>#VALUE!</v>
      </c>
      <c r="AJ153" s="107" t="e">
        <f>T153-HLOOKUP(V153,Minimas!$C$1:$BN$10,10,FALSE)</f>
        <v>#VALUE!</v>
      </c>
      <c r="AK153" s="108" t="str">
        <f t="shared" si="29"/>
        <v xml:space="preserve"> </v>
      </c>
      <c r="AM153" s="5" t="str">
        <f t="shared" si="30"/>
        <v xml:space="preserve"> </v>
      </c>
      <c r="AN153" s="5" t="str">
        <f t="shared" si="31"/>
        <v xml:space="preserve"> </v>
      </c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</row>
    <row r="154" spans="2:76" s="5" customFormat="1" ht="30" customHeight="1" x14ac:dyDescent="0.2">
      <c r="B154" s="71"/>
      <c r="C154" s="40"/>
      <c r="D154" s="41"/>
      <c r="E154" s="101"/>
      <c r="F154" s="42" t="s">
        <v>71</v>
      </c>
      <c r="G154" s="43" t="s">
        <v>71</v>
      </c>
      <c r="H154" s="109"/>
      <c r="I154" s="46" t="s">
        <v>71</v>
      </c>
      <c r="J154" s="41" t="s">
        <v>71</v>
      </c>
      <c r="K154" s="117"/>
      <c r="L154" s="44"/>
      <c r="M154" s="45"/>
      <c r="N154" s="45"/>
      <c r="O154" s="67" t="str">
        <f t="shared" si="24"/>
        <v/>
      </c>
      <c r="P154" s="66"/>
      <c r="Q154" s="66"/>
      <c r="R154" s="66"/>
      <c r="S154" s="67" t="str">
        <f t="shared" si="25"/>
        <v/>
      </c>
      <c r="T154" s="68" t="str">
        <f t="shared" si="26"/>
        <v/>
      </c>
      <c r="U154" s="69" t="str">
        <f t="shared" si="27"/>
        <v xml:space="preserve">   </v>
      </c>
      <c r="V154" s="103" t="str">
        <f>IF(E154=0," ",IF(E154="H",IF(OR(E154="SEN",H154&lt;1998),VLOOKUP(K154,Minimas!$A$11:$G$29,6),IF(AND(H154&gt;1997,H154&lt;2001),VLOOKUP(K154,Minimas!$A$11:$G$29,5),IF(AND(H154&gt;2000,H154&lt;2003),VLOOKUP(K154,Minimas!$A$11:$G$29,4),IF(AND(H154&gt;2002,H154&lt;2005),VLOOKUP(K154,Minimas!$A$11:$G$29,3),VLOOKUP(K154,Minimas!$A$11:$G$29,2))))),IF(OR(H154="SEN",H154&lt;1998),VLOOKUP(K154,Minimas!$G$11:$L$26,6),IF(AND(H154&gt;1997,H154&lt;2001),VLOOKUP(K154,Minimas!$G$11:$L$26,5),IF(AND(H154&gt;2000,H154&lt;2003),VLOOKUP(K154,Minimas!$G$11:$L$26,4),IF(AND(H154&gt;2002,H154&lt;2005),VLOOKUP(K154,Minimas!$G$11:$L$26,3),VLOOKUP(K154,Minimas!$G$11:$L$26,2)))))))</f>
        <v xml:space="preserve"> </v>
      </c>
      <c r="W154" s="77" t="str">
        <f t="shared" si="28"/>
        <v/>
      </c>
      <c r="X154" s="78"/>
      <c r="AB154" s="107" t="e">
        <f>T154-HLOOKUP(V154,Minimas!$C$1:$BN$10,2,FALSE)</f>
        <v>#VALUE!</v>
      </c>
      <c r="AC154" s="107" t="e">
        <f>T154-HLOOKUP(V154,Minimas!$C$1:$BN$10,3,FALSE)</f>
        <v>#VALUE!</v>
      </c>
      <c r="AD154" s="107" t="e">
        <f>T154-HLOOKUP(V154,Minimas!$C$1:$BN$10,4,FALSE)</f>
        <v>#VALUE!</v>
      </c>
      <c r="AE154" s="107" t="e">
        <f>T154-HLOOKUP(V154,Minimas!$C$1:$BN$10,5,FALSE)</f>
        <v>#VALUE!</v>
      </c>
      <c r="AF154" s="107" t="e">
        <f>T154-HLOOKUP(V154,Minimas!$C$1:$BN$10,6,FALSE)</f>
        <v>#VALUE!</v>
      </c>
      <c r="AG154" s="107" t="e">
        <f>T154-HLOOKUP(V154,Minimas!$C$1:$BN$10,7,FALSE)</f>
        <v>#VALUE!</v>
      </c>
      <c r="AH154" s="107" t="e">
        <f>T154-HLOOKUP(V154,Minimas!$C$1:$BN$10,8,FALSE)</f>
        <v>#VALUE!</v>
      </c>
      <c r="AI154" s="107" t="e">
        <f>T154-HLOOKUP(V154,Minimas!$C$1:$BN$10,9,FALSE)</f>
        <v>#VALUE!</v>
      </c>
      <c r="AJ154" s="107" t="e">
        <f>T154-HLOOKUP(V154,Minimas!$C$1:$BN$10,10,FALSE)</f>
        <v>#VALUE!</v>
      </c>
      <c r="AK154" s="108" t="str">
        <f t="shared" si="29"/>
        <v xml:space="preserve"> </v>
      </c>
      <c r="AM154" s="5" t="str">
        <f t="shared" si="30"/>
        <v xml:space="preserve"> </v>
      </c>
      <c r="AN154" s="5" t="str">
        <f t="shared" si="31"/>
        <v xml:space="preserve"> </v>
      </c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</row>
    <row r="155" spans="2:76" s="5" customFormat="1" ht="30" customHeight="1" x14ac:dyDescent="0.2">
      <c r="B155" s="71"/>
      <c r="C155" s="40"/>
      <c r="D155" s="41"/>
      <c r="E155" s="101"/>
      <c r="F155" s="42" t="s">
        <v>71</v>
      </c>
      <c r="G155" s="43" t="s">
        <v>71</v>
      </c>
      <c r="H155" s="109"/>
      <c r="I155" s="46" t="s">
        <v>71</v>
      </c>
      <c r="J155" s="41" t="s">
        <v>71</v>
      </c>
      <c r="K155" s="117"/>
      <c r="L155" s="44"/>
      <c r="M155" s="45"/>
      <c r="N155" s="45"/>
      <c r="O155" s="67" t="str">
        <f t="shared" si="24"/>
        <v/>
      </c>
      <c r="P155" s="66"/>
      <c r="Q155" s="66"/>
      <c r="R155" s="66"/>
      <c r="S155" s="67" t="str">
        <f t="shared" si="25"/>
        <v/>
      </c>
      <c r="T155" s="68" t="str">
        <f t="shared" si="26"/>
        <v/>
      </c>
      <c r="U155" s="69" t="str">
        <f t="shared" si="27"/>
        <v xml:space="preserve">   </v>
      </c>
      <c r="V155" s="103" t="str">
        <f>IF(E155=0," ",IF(E155="H",IF(OR(E155="SEN",H155&lt;1998),VLOOKUP(K155,Minimas!$A$11:$G$29,6),IF(AND(H155&gt;1997,H155&lt;2001),VLOOKUP(K155,Minimas!$A$11:$G$29,5),IF(AND(H155&gt;2000,H155&lt;2003),VLOOKUP(K155,Minimas!$A$11:$G$29,4),IF(AND(H155&gt;2002,H155&lt;2005),VLOOKUP(K155,Minimas!$A$11:$G$29,3),VLOOKUP(K155,Minimas!$A$11:$G$29,2))))),IF(OR(H155="SEN",H155&lt;1998),VLOOKUP(K155,Minimas!$G$11:$L$26,6),IF(AND(H155&gt;1997,H155&lt;2001),VLOOKUP(K155,Minimas!$G$11:$L$26,5),IF(AND(H155&gt;2000,H155&lt;2003),VLOOKUP(K155,Minimas!$G$11:$L$26,4),IF(AND(H155&gt;2002,H155&lt;2005),VLOOKUP(K155,Minimas!$G$11:$L$26,3),VLOOKUP(K155,Minimas!$G$11:$L$26,2)))))))</f>
        <v xml:space="preserve"> </v>
      </c>
      <c r="W155" s="77" t="str">
        <f t="shared" si="28"/>
        <v/>
      </c>
      <c r="X155" s="78"/>
      <c r="AB155" s="107" t="e">
        <f>T155-HLOOKUP(V155,Minimas!$C$1:$BN$10,2,FALSE)</f>
        <v>#VALUE!</v>
      </c>
      <c r="AC155" s="107" t="e">
        <f>T155-HLOOKUP(V155,Minimas!$C$1:$BN$10,3,FALSE)</f>
        <v>#VALUE!</v>
      </c>
      <c r="AD155" s="107" t="e">
        <f>T155-HLOOKUP(V155,Minimas!$C$1:$BN$10,4,FALSE)</f>
        <v>#VALUE!</v>
      </c>
      <c r="AE155" s="107" t="e">
        <f>T155-HLOOKUP(V155,Minimas!$C$1:$BN$10,5,FALSE)</f>
        <v>#VALUE!</v>
      </c>
      <c r="AF155" s="107" t="e">
        <f>T155-HLOOKUP(V155,Minimas!$C$1:$BN$10,6,FALSE)</f>
        <v>#VALUE!</v>
      </c>
      <c r="AG155" s="107" t="e">
        <f>T155-HLOOKUP(V155,Minimas!$C$1:$BN$10,7,FALSE)</f>
        <v>#VALUE!</v>
      </c>
      <c r="AH155" s="107" t="e">
        <f>T155-HLOOKUP(V155,Minimas!$C$1:$BN$10,8,FALSE)</f>
        <v>#VALUE!</v>
      </c>
      <c r="AI155" s="107" t="e">
        <f>T155-HLOOKUP(V155,Minimas!$C$1:$BN$10,9,FALSE)</f>
        <v>#VALUE!</v>
      </c>
      <c r="AJ155" s="107" t="e">
        <f>T155-HLOOKUP(V155,Minimas!$C$1:$BN$10,10,FALSE)</f>
        <v>#VALUE!</v>
      </c>
      <c r="AK155" s="108" t="str">
        <f t="shared" si="29"/>
        <v xml:space="preserve"> </v>
      </c>
      <c r="AM155" s="5" t="str">
        <f t="shared" si="30"/>
        <v xml:space="preserve"> </v>
      </c>
      <c r="AN155" s="5" t="str">
        <f t="shared" si="31"/>
        <v xml:space="preserve"> </v>
      </c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</row>
    <row r="156" spans="2:76" s="5" customFormat="1" ht="30" customHeight="1" x14ac:dyDescent="0.2">
      <c r="B156" s="71"/>
      <c r="C156" s="40"/>
      <c r="D156" s="41"/>
      <c r="E156" s="101"/>
      <c r="F156" s="42" t="s">
        <v>71</v>
      </c>
      <c r="G156" s="43" t="s">
        <v>71</v>
      </c>
      <c r="H156" s="109"/>
      <c r="I156" s="46" t="s">
        <v>71</v>
      </c>
      <c r="J156" s="41" t="s">
        <v>71</v>
      </c>
      <c r="K156" s="117"/>
      <c r="L156" s="44"/>
      <c r="M156" s="45"/>
      <c r="N156" s="45"/>
      <c r="O156" s="67" t="str">
        <f t="shared" si="24"/>
        <v/>
      </c>
      <c r="P156" s="66"/>
      <c r="Q156" s="66"/>
      <c r="R156" s="66"/>
      <c r="S156" s="67" t="str">
        <f t="shared" si="25"/>
        <v/>
      </c>
      <c r="T156" s="68" t="str">
        <f t="shared" si="26"/>
        <v/>
      </c>
      <c r="U156" s="69" t="str">
        <f t="shared" si="27"/>
        <v xml:space="preserve">   </v>
      </c>
      <c r="V156" s="103" t="str">
        <f>IF(E156=0," ",IF(E156="H",IF(OR(E156="SEN",H156&lt;1998),VLOOKUP(K156,Minimas!$A$11:$G$29,6),IF(AND(H156&gt;1997,H156&lt;2001),VLOOKUP(K156,Minimas!$A$11:$G$29,5),IF(AND(H156&gt;2000,H156&lt;2003),VLOOKUP(K156,Minimas!$A$11:$G$29,4),IF(AND(H156&gt;2002,H156&lt;2005),VLOOKUP(K156,Minimas!$A$11:$G$29,3),VLOOKUP(K156,Minimas!$A$11:$G$29,2))))),IF(OR(H156="SEN",H156&lt;1998),VLOOKUP(K156,Minimas!$G$11:$L$26,6),IF(AND(H156&gt;1997,H156&lt;2001),VLOOKUP(K156,Minimas!$G$11:$L$26,5),IF(AND(H156&gt;2000,H156&lt;2003),VLOOKUP(K156,Minimas!$G$11:$L$26,4),IF(AND(H156&gt;2002,H156&lt;2005),VLOOKUP(K156,Minimas!$G$11:$L$26,3),VLOOKUP(K156,Minimas!$G$11:$L$26,2)))))))</f>
        <v xml:space="preserve"> </v>
      </c>
      <c r="W156" s="77" t="str">
        <f t="shared" si="28"/>
        <v/>
      </c>
      <c r="X156" s="78"/>
      <c r="AB156" s="107" t="e">
        <f>T156-HLOOKUP(V156,Minimas!$C$1:$BN$10,2,FALSE)</f>
        <v>#VALUE!</v>
      </c>
      <c r="AC156" s="107" t="e">
        <f>T156-HLOOKUP(V156,Minimas!$C$1:$BN$10,3,FALSE)</f>
        <v>#VALUE!</v>
      </c>
      <c r="AD156" s="107" t="e">
        <f>T156-HLOOKUP(V156,Minimas!$C$1:$BN$10,4,FALSE)</f>
        <v>#VALUE!</v>
      </c>
      <c r="AE156" s="107" t="e">
        <f>T156-HLOOKUP(V156,Minimas!$C$1:$BN$10,5,FALSE)</f>
        <v>#VALUE!</v>
      </c>
      <c r="AF156" s="107" t="e">
        <f>T156-HLOOKUP(V156,Minimas!$C$1:$BN$10,6,FALSE)</f>
        <v>#VALUE!</v>
      </c>
      <c r="AG156" s="107" t="e">
        <f>T156-HLOOKUP(V156,Minimas!$C$1:$BN$10,7,FALSE)</f>
        <v>#VALUE!</v>
      </c>
      <c r="AH156" s="107" t="e">
        <f>T156-HLOOKUP(V156,Minimas!$C$1:$BN$10,8,FALSE)</f>
        <v>#VALUE!</v>
      </c>
      <c r="AI156" s="107" t="e">
        <f>T156-HLOOKUP(V156,Minimas!$C$1:$BN$10,9,FALSE)</f>
        <v>#VALUE!</v>
      </c>
      <c r="AJ156" s="107" t="e">
        <f>T156-HLOOKUP(V156,Minimas!$C$1:$BN$10,10,FALSE)</f>
        <v>#VALUE!</v>
      </c>
      <c r="AK156" s="108" t="str">
        <f t="shared" si="29"/>
        <v xml:space="preserve"> </v>
      </c>
      <c r="AM156" s="5" t="str">
        <f t="shared" si="30"/>
        <v xml:space="preserve"> </v>
      </c>
      <c r="AN156" s="5" t="str">
        <f t="shared" si="31"/>
        <v xml:space="preserve"> </v>
      </c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</row>
    <row r="157" spans="2:76" s="5" customFormat="1" ht="30" customHeight="1" x14ac:dyDescent="0.2">
      <c r="B157" s="71"/>
      <c r="C157" s="40"/>
      <c r="D157" s="41"/>
      <c r="E157" s="101"/>
      <c r="F157" s="42" t="s">
        <v>71</v>
      </c>
      <c r="G157" s="43" t="s">
        <v>71</v>
      </c>
      <c r="H157" s="109"/>
      <c r="I157" s="46" t="s">
        <v>71</v>
      </c>
      <c r="J157" s="41" t="s">
        <v>71</v>
      </c>
      <c r="K157" s="117"/>
      <c r="L157" s="44"/>
      <c r="M157" s="45"/>
      <c r="N157" s="45"/>
      <c r="O157" s="67" t="str">
        <f t="shared" si="24"/>
        <v/>
      </c>
      <c r="P157" s="66"/>
      <c r="Q157" s="66"/>
      <c r="R157" s="66"/>
      <c r="S157" s="67" t="str">
        <f t="shared" si="25"/>
        <v/>
      </c>
      <c r="T157" s="68" t="str">
        <f t="shared" si="26"/>
        <v/>
      </c>
      <c r="U157" s="69" t="str">
        <f t="shared" si="27"/>
        <v xml:space="preserve">   </v>
      </c>
      <c r="V157" s="103" t="str">
        <f>IF(E157=0," ",IF(E157="H",IF(OR(E157="SEN",H157&lt;1998),VLOOKUP(K157,Minimas!$A$11:$G$29,6),IF(AND(H157&gt;1997,H157&lt;2001),VLOOKUP(K157,Minimas!$A$11:$G$29,5),IF(AND(H157&gt;2000,H157&lt;2003),VLOOKUP(K157,Minimas!$A$11:$G$29,4),IF(AND(H157&gt;2002,H157&lt;2005),VLOOKUP(K157,Minimas!$A$11:$G$29,3),VLOOKUP(K157,Minimas!$A$11:$G$29,2))))),IF(OR(H157="SEN",H157&lt;1998),VLOOKUP(K157,Minimas!$G$11:$L$26,6),IF(AND(H157&gt;1997,H157&lt;2001),VLOOKUP(K157,Minimas!$G$11:$L$26,5),IF(AND(H157&gt;2000,H157&lt;2003),VLOOKUP(K157,Minimas!$G$11:$L$26,4),IF(AND(H157&gt;2002,H157&lt;2005),VLOOKUP(K157,Minimas!$G$11:$L$26,3),VLOOKUP(K157,Minimas!$G$11:$L$26,2)))))))</f>
        <v xml:space="preserve"> </v>
      </c>
      <c r="W157" s="77" t="str">
        <f t="shared" si="28"/>
        <v/>
      </c>
      <c r="X157" s="78"/>
      <c r="AB157" s="107" t="e">
        <f>T157-HLOOKUP(V157,Minimas!$C$1:$BN$10,2,FALSE)</f>
        <v>#VALUE!</v>
      </c>
      <c r="AC157" s="107" t="e">
        <f>T157-HLOOKUP(V157,Minimas!$C$1:$BN$10,3,FALSE)</f>
        <v>#VALUE!</v>
      </c>
      <c r="AD157" s="107" t="e">
        <f>T157-HLOOKUP(V157,Minimas!$C$1:$BN$10,4,FALSE)</f>
        <v>#VALUE!</v>
      </c>
      <c r="AE157" s="107" t="e">
        <f>T157-HLOOKUP(V157,Minimas!$C$1:$BN$10,5,FALSE)</f>
        <v>#VALUE!</v>
      </c>
      <c r="AF157" s="107" t="e">
        <f>T157-HLOOKUP(V157,Minimas!$C$1:$BN$10,6,FALSE)</f>
        <v>#VALUE!</v>
      </c>
      <c r="AG157" s="107" t="e">
        <f>T157-HLOOKUP(V157,Minimas!$C$1:$BN$10,7,FALSE)</f>
        <v>#VALUE!</v>
      </c>
      <c r="AH157" s="107" t="e">
        <f>T157-HLOOKUP(V157,Minimas!$C$1:$BN$10,8,FALSE)</f>
        <v>#VALUE!</v>
      </c>
      <c r="AI157" s="107" t="e">
        <f>T157-HLOOKUP(V157,Minimas!$C$1:$BN$10,9,FALSE)</f>
        <v>#VALUE!</v>
      </c>
      <c r="AJ157" s="107" t="e">
        <f>T157-HLOOKUP(V157,Minimas!$C$1:$BN$10,10,FALSE)</f>
        <v>#VALUE!</v>
      </c>
      <c r="AK157" s="108" t="str">
        <f t="shared" si="29"/>
        <v xml:space="preserve"> </v>
      </c>
      <c r="AM157" s="5" t="str">
        <f t="shared" si="30"/>
        <v xml:space="preserve"> </v>
      </c>
      <c r="AN157" s="5" t="str">
        <f t="shared" si="31"/>
        <v xml:space="preserve"> </v>
      </c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</row>
    <row r="158" spans="2:76" s="5" customFormat="1" ht="30" customHeight="1" x14ac:dyDescent="0.2">
      <c r="B158" s="71"/>
      <c r="C158" s="40"/>
      <c r="D158" s="41"/>
      <c r="E158" s="101"/>
      <c r="F158" s="42" t="s">
        <v>71</v>
      </c>
      <c r="G158" s="43" t="s">
        <v>71</v>
      </c>
      <c r="H158" s="109"/>
      <c r="I158" s="46" t="s">
        <v>71</v>
      </c>
      <c r="J158" s="41" t="s">
        <v>71</v>
      </c>
      <c r="K158" s="117"/>
      <c r="L158" s="44"/>
      <c r="M158" s="45"/>
      <c r="N158" s="45"/>
      <c r="O158" s="67" t="str">
        <f t="shared" si="24"/>
        <v/>
      </c>
      <c r="P158" s="66"/>
      <c r="Q158" s="66"/>
      <c r="R158" s="66"/>
      <c r="S158" s="67" t="str">
        <f t="shared" si="25"/>
        <v/>
      </c>
      <c r="T158" s="68" t="str">
        <f t="shared" si="26"/>
        <v/>
      </c>
      <c r="U158" s="69" t="str">
        <f t="shared" si="27"/>
        <v xml:space="preserve">   </v>
      </c>
      <c r="V158" s="103" t="str">
        <f>IF(E158=0," ",IF(E158="H",IF(OR(E158="SEN",H158&lt;1998),VLOOKUP(K158,Minimas!$A$11:$G$29,6),IF(AND(H158&gt;1997,H158&lt;2001),VLOOKUP(K158,Minimas!$A$11:$G$29,5),IF(AND(H158&gt;2000,H158&lt;2003),VLOOKUP(K158,Minimas!$A$11:$G$29,4),IF(AND(H158&gt;2002,H158&lt;2005),VLOOKUP(K158,Minimas!$A$11:$G$29,3),VLOOKUP(K158,Minimas!$A$11:$G$29,2))))),IF(OR(H158="SEN",H158&lt;1998),VLOOKUP(K158,Minimas!$G$11:$L$26,6),IF(AND(H158&gt;1997,H158&lt;2001),VLOOKUP(K158,Minimas!$G$11:$L$26,5),IF(AND(H158&gt;2000,H158&lt;2003),VLOOKUP(K158,Minimas!$G$11:$L$26,4),IF(AND(H158&gt;2002,H158&lt;2005),VLOOKUP(K158,Minimas!$G$11:$L$26,3),VLOOKUP(K158,Minimas!$G$11:$L$26,2)))))))</f>
        <v xml:space="preserve"> </v>
      </c>
      <c r="W158" s="77" t="str">
        <f t="shared" si="28"/>
        <v/>
      </c>
      <c r="X158" s="78"/>
      <c r="AB158" s="107" t="e">
        <f>T158-HLOOKUP(V158,Minimas!$C$1:$BN$10,2,FALSE)</f>
        <v>#VALUE!</v>
      </c>
      <c r="AC158" s="107" t="e">
        <f>T158-HLOOKUP(V158,Minimas!$C$1:$BN$10,3,FALSE)</f>
        <v>#VALUE!</v>
      </c>
      <c r="AD158" s="107" t="e">
        <f>T158-HLOOKUP(V158,Minimas!$C$1:$BN$10,4,FALSE)</f>
        <v>#VALUE!</v>
      </c>
      <c r="AE158" s="107" t="e">
        <f>T158-HLOOKUP(V158,Minimas!$C$1:$BN$10,5,FALSE)</f>
        <v>#VALUE!</v>
      </c>
      <c r="AF158" s="107" t="e">
        <f>T158-HLOOKUP(V158,Minimas!$C$1:$BN$10,6,FALSE)</f>
        <v>#VALUE!</v>
      </c>
      <c r="AG158" s="107" t="e">
        <f>T158-HLOOKUP(V158,Minimas!$C$1:$BN$10,7,FALSE)</f>
        <v>#VALUE!</v>
      </c>
      <c r="AH158" s="107" t="e">
        <f>T158-HLOOKUP(V158,Minimas!$C$1:$BN$10,8,FALSE)</f>
        <v>#VALUE!</v>
      </c>
      <c r="AI158" s="107" t="e">
        <f>T158-HLOOKUP(V158,Minimas!$C$1:$BN$10,9,FALSE)</f>
        <v>#VALUE!</v>
      </c>
      <c r="AJ158" s="107" t="e">
        <f>T158-HLOOKUP(V158,Minimas!$C$1:$BN$10,10,FALSE)</f>
        <v>#VALUE!</v>
      </c>
      <c r="AK158" s="108" t="str">
        <f t="shared" si="29"/>
        <v xml:space="preserve"> </v>
      </c>
      <c r="AM158" s="5" t="str">
        <f t="shared" si="30"/>
        <v xml:space="preserve"> </v>
      </c>
      <c r="AN158" s="5" t="str">
        <f t="shared" si="31"/>
        <v xml:space="preserve"> </v>
      </c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</row>
    <row r="159" spans="2:76" s="5" customFormat="1" ht="30" customHeight="1" x14ac:dyDescent="0.2">
      <c r="B159" s="71"/>
      <c r="C159" s="40"/>
      <c r="D159" s="41"/>
      <c r="E159" s="101"/>
      <c r="F159" s="42" t="s">
        <v>71</v>
      </c>
      <c r="G159" s="43" t="s">
        <v>71</v>
      </c>
      <c r="H159" s="109"/>
      <c r="I159" s="46" t="s">
        <v>71</v>
      </c>
      <c r="J159" s="41" t="s">
        <v>71</v>
      </c>
      <c r="K159" s="117"/>
      <c r="L159" s="44"/>
      <c r="M159" s="45"/>
      <c r="N159" s="45"/>
      <c r="O159" s="67" t="str">
        <f t="shared" si="24"/>
        <v/>
      </c>
      <c r="P159" s="66"/>
      <c r="Q159" s="66"/>
      <c r="R159" s="66"/>
      <c r="S159" s="67" t="str">
        <f t="shared" si="25"/>
        <v/>
      </c>
      <c r="T159" s="68" t="str">
        <f t="shared" si="26"/>
        <v/>
      </c>
      <c r="U159" s="69" t="str">
        <f t="shared" si="27"/>
        <v xml:space="preserve">   </v>
      </c>
      <c r="V159" s="103" t="str">
        <f>IF(E159=0," ",IF(E159="H",IF(OR(E159="SEN",H159&lt;1998),VLOOKUP(K159,Minimas!$A$11:$G$29,6),IF(AND(H159&gt;1997,H159&lt;2001),VLOOKUP(K159,Minimas!$A$11:$G$29,5),IF(AND(H159&gt;2000,H159&lt;2003),VLOOKUP(K159,Minimas!$A$11:$G$29,4),IF(AND(H159&gt;2002,H159&lt;2005),VLOOKUP(K159,Minimas!$A$11:$G$29,3),VLOOKUP(K159,Minimas!$A$11:$G$29,2))))),IF(OR(H159="SEN",H159&lt;1998),VLOOKUP(K159,Minimas!$G$11:$L$26,6),IF(AND(H159&gt;1997,H159&lt;2001),VLOOKUP(K159,Minimas!$G$11:$L$26,5),IF(AND(H159&gt;2000,H159&lt;2003),VLOOKUP(K159,Minimas!$G$11:$L$26,4),IF(AND(H159&gt;2002,H159&lt;2005),VLOOKUP(K159,Minimas!$G$11:$L$26,3),VLOOKUP(K159,Minimas!$G$11:$L$26,2)))))))</f>
        <v xml:space="preserve"> </v>
      </c>
      <c r="W159" s="77" t="str">
        <f t="shared" si="28"/>
        <v/>
      </c>
      <c r="X159" s="78"/>
      <c r="AB159" s="107" t="e">
        <f>T159-HLOOKUP(V159,Minimas!$C$1:$BN$10,2,FALSE)</f>
        <v>#VALUE!</v>
      </c>
      <c r="AC159" s="107" t="e">
        <f>T159-HLOOKUP(V159,Minimas!$C$1:$BN$10,3,FALSE)</f>
        <v>#VALUE!</v>
      </c>
      <c r="AD159" s="107" t="e">
        <f>T159-HLOOKUP(V159,Minimas!$C$1:$BN$10,4,FALSE)</f>
        <v>#VALUE!</v>
      </c>
      <c r="AE159" s="107" t="e">
        <f>T159-HLOOKUP(V159,Minimas!$C$1:$BN$10,5,FALSE)</f>
        <v>#VALUE!</v>
      </c>
      <c r="AF159" s="107" t="e">
        <f>T159-HLOOKUP(V159,Minimas!$C$1:$BN$10,6,FALSE)</f>
        <v>#VALUE!</v>
      </c>
      <c r="AG159" s="107" t="e">
        <f>T159-HLOOKUP(V159,Minimas!$C$1:$BN$10,7,FALSE)</f>
        <v>#VALUE!</v>
      </c>
      <c r="AH159" s="107" t="e">
        <f>T159-HLOOKUP(V159,Minimas!$C$1:$BN$10,8,FALSE)</f>
        <v>#VALUE!</v>
      </c>
      <c r="AI159" s="107" t="e">
        <f>T159-HLOOKUP(V159,Minimas!$C$1:$BN$10,9,FALSE)</f>
        <v>#VALUE!</v>
      </c>
      <c r="AJ159" s="107" t="e">
        <f>T159-HLOOKUP(V159,Minimas!$C$1:$BN$10,10,FALSE)</f>
        <v>#VALUE!</v>
      </c>
      <c r="AK159" s="108" t="str">
        <f t="shared" si="29"/>
        <v xml:space="preserve"> </v>
      </c>
      <c r="AM159" s="5" t="str">
        <f t="shared" si="30"/>
        <v xml:space="preserve"> </v>
      </c>
      <c r="AN159" s="5" t="str">
        <f t="shared" si="31"/>
        <v xml:space="preserve"> </v>
      </c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</row>
    <row r="160" spans="2:76" s="5" customFormat="1" ht="30" customHeight="1" x14ac:dyDescent="0.2">
      <c r="B160" s="71"/>
      <c r="C160" s="40"/>
      <c r="D160" s="41"/>
      <c r="E160" s="101"/>
      <c r="F160" s="42" t="s">
        <v>71</v>
      </c>
      <c r="G160" s="43" t="s">
        <v>71</v>
      </c>
      <c r="H160" s="109"/>
      <c r="I160" s="46" t="s">
        <v>71</v>
      </c>
      <c r="J160" s="41" t="s">
        <v>71</v>
      </c>
      <c r="K160" s="117"/>
      <c r="L160" s="44"/>
      <c r="M160" s="45"/>
      <c r="N160" s="45"/>
      <c r="O160" s="67" t="str">
        <f t="shared" si="24"/>
        <v/>
      </c>
      <c r="P160" s="66"/>
      <c r="Q160" s="66"/>
      <c r="R160" s="66"/>
      <c r="S160" s="67" t="str">
        <f t="shared" si="25"/>
        <v/>
      </c>
      <c r="T160" s="68" t="str">
        <f t="shared" si="26"/>
        <v/>
      </c>
      <c r="U160" s="69" t="str">
        <f t="shared" si="27"/>
        <v xml:space="preserve">   </v>
      </c>
      <c r="V160" s="103" t="str">
        <f>IF(E160=0," ",IF(E160="H",IF(OR(E160="SEN",H160&lt;1998),VLOOKUP(K160,Minimas!$A$11:$G$29,6),IF(AND(H160&gt;1997,H160&lt;2001),VLOOKUP(K160,Minimas!$A$11:$G$29,5),IF(AND(H160&gt;2000,H160&lt;2003),VLOOKUP(K160,Minimas!$A$11:$G$29,4),IF(AND(H160&gt;2002,H160&lt;2005),VLOOKUP(K160,Minimas!$A$11:$G$29,3),VLOOKUP(K160,Minimas!$A$11:$G$29,2))))),IF(OR(H160="SEN",H160&lt;1998),VLOOKUP(K160,Minimas!$G$11:$L$26,6),IF(AND(H160&gt;1997,H160&lt;2001),VLOOKUP(K160,Minimas!$G$11:$L$26,5),IF(AND(H160&gt;2000,H160&lt;2003),VLOOKUP(K160,Minimas!$G$11:$L$26,4),IF(AND(H160&gt;2002,H160&lt;2005),VLOOKUP(K160,Minimas!$G$11:$L$26,3),VLOOKUP(K160,Minimas!$G$11:$L$26,2)))))))</f>
        <v xml:space="preserve"> </v>
      </c>
      <c r="W160" s="77" t="str">
        <f t="shared" si="28"/>
        <v/>
      </c>
      <c r="X160" s="78"/>
      <c r="AB160" s="107" t="e">
        <f>T160-HLOOKUP(V160,Minimas!$C$1:$BN$10,2,FALSE)</f>
        <v>#VALUE!</v>
      </c>
      <c r="AC160" s="107" t="e">
        <f>T160-HLOOKUP(V160,Minimas!$C$1:$BN$10,3,FALSE)</f>
        <v>#VALUE!</v>
      </c>
      <c r="AD160" s="107" t="e">
        <f>T160-HLOOKUP(V160,Minimas!$C$1:$BN$10,4,FALSE)</f>
        <v>#VALUE!</v>
      </c>
      <c r="AE160" s="107" t="e">
        <f>T160-HLOOKUP(V160,Minimas!$C$1:$BN$10,5,FALSE)</f>
        <v>#VALUE!</v>
      </c>
      <c r="AF160" s="107" t="e">
        <f>T160-HLOOKUP(V160,Minimas!$C$1:$BN$10,6,FALSE)</f>
        <v>#VALUE!</v>
      </c>
      <c r="AG160" s="107" t="e">
        <f>T160-HLOOKUP(V160,Minimas!$C$1:$BN$10,7,FALSE)</f>
        <v>#VALUE!</v>
      </c>
      <c r="AH160" s="107" t="e">
        <f>T160-HLOOKUP(V160,Minimas!$C$1:$BN$10,8,FALSE)</f>
        <v>#VALUE!</v>
      </c>
      <c r="AI160" s="107" t="e">
        <f>T160-HLOOKUP(V160,Minimas!$C$1:$BN$10,9,FALSE)</f>
        <v>#VALUE!</v>
      </c>
      <c r="AJ160" s="107" t="e">
        <f>T160-HLOOKUP(V160,Minimas!$C$1:$BN$10,10,FALSE)</f>
        <v>#VALUE!</v>
      </c>
      <c r="AK160" s="108" t="str">
        <f t="shared" si="29"/>
        <v xml:space="preserve"> </v>
      </c>
      <c r="AM160" s="5" t="str">
        <f t="shared" si="30"/>
        <v xml:space="preserve"> </v>
      </c>
      <c r="AN160" s="5" t="str">
        <f t="shared" si="31"/>
        <v xml:space="preserve"> </v>
      </c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</row>
    <row r="161" spans="2:76" s="5" customFormat="1" ht="30" customHeight="1" x14ac:dyDescent="0.2">
      <c r="B161" s="71"/>
      <c r="C161" s="40"/>
      <c r="D161" s="41"/>
      <c r="E161" s="101"/>
      <c r="F161" s="42" t="s">
        <v>71</v>
      </c>
      <c r="G161" s="43" t="s">
        <v>71</v>
      </c>
      <c r="H161" s="109"/>
      <c r="I161" s="46" t="s">
        <v>71</v>
      </c>
      <c r="J161" s="41" t="s">
        <v>71</v>
      </c>
      <c r="K161" s="117"/>
      <c r="L161" s="44"/>
      <c r="M161" s="45"/>
      <c r="N161" s="45"/>
      <c r="O161" s="67" t="str">
        <f t="shared" si="24"/>
        <v/>
      </c>
      <c r="P161" s="66"/>
      <c r="Q161" s="66"/>
      <c r="R161" s="66"/>
      <c r="S161" s="67" t="str">
        <f t="shared" si="25"/>
        <v/>
      </c>
      <c r="T161" s="68" t="str">
        <f t="shared" si="26"/>
        <v/>
      </c>
      <c r="U161" s="69" t="str">
        <f t="shared" si="27"/>
        <v xml:space="preserve">   </v>
      </c>
      <c r="V161" s="103" t="str">
        <f>IF(E161=0," ",IF(E161="H",IF(OR(E161="SEN",H161&lt;1998),VLOOKUP(K161,Minimas!$A$11:$G$29,6),IF(AND(H161&gt;1997,H161&lt;2001),VLOOKUP(K161,Minimas!$A$11:$G$29,5),IF(AND(H161&gt;2000,H161&lt;2003),VLOOKUP(K161,Minimas!$A$11:$G$29,4),IF(AND(H161&gt;2002,H161&lt;2005),VLOOKUP(K161,Minimas!$A$11:$G$29,3),VLOOKUP(K161,Minimas!$A$11:$G$29,2))))),IF(OR(H161="SEN",H161&lt;1998),VLOOKUP(K161,Minimas!$G$11:$L$26,6),IF(AND(H161&gt;1997,H161&lt;2001),VLOOKUP(K161,Minimas!$G$11:$L$26,5),IF(AND(H161&gt;2000,H161&lt;2003),VLOOKUP(K161,Minimas!$G$11:$L$26,4),IF(AND(H161&gt;2002,H161&lt;2005),VLOOKUP(K161,Minimas!$G$11:$L$26,3),VLOOKUP(K161,Minimas!$G$11:$L$26,2)))))))</f>
        <v xml:space="preserve"> </v>
      </c>
      <c r="W161" s="77" t="str">
        <f t="shared" si="28"/>
        <v/>
      </c>
      <c r="X161" s="78"/>
      <c r="AB161" s="107" t="e">
        <f>T161-HLOOKUP(V161,Minimas!$C$1:$BN$10,2,FALSE)</f>
        <v>#VALUE!</v>
      </c>
      <c r="AC161" s="107" t="e">
        <f>T161-HLOOKUP(V161,Minimas!$C$1:$BN$10,3,FALSE)</f>
        <v>#VALUE!</v>
      </c>
      <c r="AD161" s="107" t="e">
        <f>T161-HLOOKUP(V161,Minimas!$C$1:$BN$10,4,FALSE)</f>
        <v>#VALUE!</v>
      </c>
      <c r="AE161" s="107" t="e">
        <f>T161-HLOOKUP(V161,Minimas!$C$1:$BN$10,5,FALSE)</f>
        <v>#VALUE!</v>
      </c>
      <c r="AF161" s="107" t="e">
        <f>T161-HLOOKUP(V161,Minimas!$C$1:$BN$10,6,FALSE)</f>
        <v>#VALUE!</v>
      </c>
      <c r="AG161" s="107" t="e">
        <f>T161-HLOOKUP(V161,Minimas!$C$1:$BN$10,7,FALSE)</f>
        <v>#VALUE!</v>
      </c>
      <c r="AH161" s="107" t="e">
        <f>T161-HLOOKUP(V161,Minimas!$C$1:$BN$10,8,FALSE)</f>
        <v>#VALUE!</v>
      </c>
      <c r="AI161" s="107" t="e">
        <f>T161-HLOOKUP(V161,Minimas!$C$1:$BN$10,9,FALSE)</f>
        <v>#VALUE!</v>
      </c>
      <c r="AJ161" s="107" t="e">
        <f>T161-HLOOKUP(V161,Minimas!$C$1:$BN$10,10,FALSE)</f>
        <v>#VALUE!</v>
      </c>
      <c r="AK161" s="108" t="str">
        <f t="shared" si="29"/>
        <v xml:space="preserve"> </v>
      </c>
      <c r="AM161" s="5" t="str">
        <f t="shared" si="30"/>
        <v xml:space="preserve"> </v>
      </c>
      <c r="AN161" s="5" t="str">
        <f t="shared" si="31"/>
        <v xml:space="preserve"> </v>
      </c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</row>
    <row r="162" spans="2:76" s="5" customFormat="1" ht="30" customHeight="1" x14ac:dyDescent="0.2">
      <c r="B162" s="71"/>
      <c r="C162" s="40"/>
      <c r="D162" s="41"/>
      <c r="E162" s="101"/>
      <c r="F162" s="42" t="s">
        <v>71</v>
      </c>
      <c r="G162" s="43" t="s">
        <v>71</v>
      </c>
      <c r="H162" s="109"/>
      <c r="I162" s="46" t="s">
        <v>71</v>
      </c>
      <c r="J162" s="41" t="s">
        <v>71</v>
      </c>
      <c r="K162" s="117"/>
      <c r="L162" s="44"/>
      <c r="M162" s="45"/>
      <c r="N162" s="45"/>
      <c r="O162" s="67" t="str">
        <f t="shared" si="24"/>
        <v/>
      </c>
      <c r="P162" s="66"/>
      <c r="Q162" s="66"/>
      <c r="R162" s="66"/>
      <c r="S162" s="67" t="str">
        <f t="shared" si="25"/>
        <v/>
      </c>
      <c r="T162" s="68" t="str">
        <f t="shared" si="26"/>
        <v/>
      </c>
      <c r="U162" s="69" t="str">
        <f t="shared" si="27"/>
        <v xml:space="preserve">   </v>
      </c>
      <c r="V162" s="103" t="str">
        <f>IF(E162=0," ",IF(E162="H",IF(OR(E162="SEN",H162&lt;1998),VLOOKUP(K162,Minimas!$A$11:$G$29,6),IF(AND(H162&gt;1997,H162&lt;2001),VLOOKUP(K162,Minimas!$A$11:$G$29,5),IF(AND(H162&gt;2000,H162&lt;2003),VLOOKUP(K162,Minimas!$A$11:$G$29,4),IF(AND(H162&gt;2002,H162&lt;2005),VLOOKUP(K162,Minimas!$A$11:$G$29,3),VLOOKUP(K162,Minimas!$A$11:$G$29,2))))),IF(OR(H162="SEN",H162&lt;1998),VLOOKUP(K162,Minimas!$G$11:$L$26,6),IF(AND(H162&gt;1997,H162&lt;2001),VLOOKUP(K162,Minimas!$G$11:$L$26,5),IF(AND(H162&gt;2000,H162&lt;2003),VLOOKUP(K162,Minimas!$G$11:$L$26,4),IF(AND(H162&gt;2002,H162&lt;2005),VLOOKUP(K162,Minimas!$G$11:$L$26,3),VLOOKUP(K162,Minimas!$G$11:$L$26,2)))))))</f>
        <v xml:space="preserve"> </v>
      </c>
      <c r="W162" s="77" t="str">
        <f t="shared" si="28"/>
        <v/>
      </c>
      <c r="X162" s="78"/>
      <c r="AB162" s="107" t="e">
        <f>T162-HLOOKUP(V162,Minimas!$C$1:$BN$10,2,FALSE)</f>
        <v>#VALUE!</v>
      </c>
      <c r="AC162" s="107" t="e">
        <f>T162-HLOOKUP(V162,Minimas!$C$1:$BN$10,3,FALSE)</f>
        <v>#VALUE!</v>
      </c>
      <c r="AD162" s="107" t="e">
        <f>T162-HLOOKUP(V162,Minimas!$C$1:$BN$10,4,FALSE)</f>
        <v>#VALUE!</v>
      </c>
      <c r="AE162" s="107" t="e">
        <f>T162-HLOOKUP(V162,Minimas!$C$1:$BN$10,5,FALSE)</f>
        <v>#VALUE!</v>
      </c>
      <c r="AF162" s="107" t="e">
        <f>T162-HLOOKUP(V162,Minimas!$C$1:$BN$10,6,FALSE)</f>
        <v>#VALUE!</v>
      </c>
      <c r="AG162" s="107" t="e">
        <f>T162-HLOOKUP(V162,Minimas!$C$1:$BN$10,7,FALSE)</f>
        <v>#VALUE!</v>
      </c>
      <c r="AH162" s="107" t="e">
        <f>T162-HLOOKUP(V162,Minimas!$C$1:$BN$10,8,FALSE)</f>
        <v>#VALUE!</v>
      </c>
      <c r="AI162" s="107" t="e">
        <f>T162-HLOOKUP(V162,Minimas!$C$1:$BN$10,9,FALSE)</f>
        <v>#VALUE!</v>
      </c>
      <c r="AJ162" s="107" t="e">
        <f>T162-HLOOKUP(V162,Minimas!$C$1:$BN$10,10,FALSE)</f>
        <v>#VALUE!</v>
      </c>
      <c r="AK162" s="108" t="str">
        <f t="shared" si="29"/>
        <v xml:space="preserve"> </v>
      </c>
      <c r="AM162" s="5" t="str">
        <f t="shared" si="30"/>
        <v xml:space="preserve"> </v>
      </c>
      <c r="AN162" s="5" t="str">
        <f t="shared" si="31"/>
        <v xml:space="preserve"> </v>
      </c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  <c r="BX162" s="115"/>
    </row>
    <row r="163" spans="2:76" s="5" customFormat="1" ht="30" customHeight="1" x14ac:dyDescent="0.2">
      <c r="B163" s="71"/>
      <c r="C163" s="40"/>
      <c r="D163" s="41"/>
      <c r="E163" s="101"/>
      <c r="F163" s="42" t="s">
        <v>71</v>
      </c>
      <c r="G163" s="43" t="s">
        <v>71</v>
      </c>
      <c r="H163" s="109"/>
      <c r="I163" s="46" t="s">
        <v>71</v>
      </c>
      <c r="J163" s="41" t="s">
        <v>71</v>
      </c>
      <c r="K163" s="117"/>
      <c r="L163" s="44"/>
      <c r="M163" s="45"/>
      <c r="N163" s="45"/>
      <c r="O163" s="67" t="str">
        <f t="shared" ref="O163:O242" si="32">IF(E163="","",IF(MAXA(L163:N163)&lt;=0,0,MAXA(L163:N163)))</f>
        <v/>
      </c>
      <c r="P163" s="66"/>
      <c r="Q163" s="66"/>
      <c r="R163" s="66"/>
      <c r="S163" s="67" t="str">
        <f t="shared" ref="S163:S242" si="33">IF(E163="","",IF(MAXA(P163:R163)&lt;=0,0,MAXA(P163:R163)))</f>
        <v/>
      </c>
      <c r="T163" s="68" t="str">
        <f t="shared" ref="T163:T242" si="34">IF(E163="","",IF(OR(O163=0,S163=0),0,O163+S163))</f>
        <v/>
      </c>
      <c r="U163" s="69" t="str">
        <f t="shared" ref="U163:U242" si="35">+CONCATENATE(AM163," ",AN163)</f>
        <v xml:space="preserve">   </v>
      </c>
      <c r="V163" s="103" t="str">
        <f>IF(E163=0," ",IF(E163="H",IF(OR(E163="SEN",H163&lt;1998),VLOOKUP(K163,Minimas!$A$11:$G$29,6),IF(AND(H163&gt;1997,H163&lt;2001),VLOOKUP(K163,Minimas!$A$11:$G$29,5),IF(AND(H163&gt;2000,H163&lt;2003),VLOOKUP(K163,Minimas!$A$11:$G$29,4),IF(AND(H163&gt;2002,H163&lt;2005),VLOOKUP(K163,Minimas!$A$11:$G$29,3),VLOOKUP(K163,Minimas!$A$11:$G$29,2))))),IF(OR(H163="SEN",H163&lt;1998),VLOOKUP(K163,Minimas!$G$11:$L$26,6),IF(AND(H163&gt;1997,H163&lt;2001),VLOOKUP(K163,Minimas!$G$11:$L$26,5),IF(AND(H163&gt;2000,H163&lt;2003),VLOOKUP(K163,Minimas!$G$11:$L$26,4),IF(AND(H163&gt;2002,H163&lt;2005),VLOOKUP(K163,Minimas!$G$11:$L$26,3),VLOOKUP(K163,Minimas!$G$11:$L$26,2)))))))</f>
        <v xml:space="preserve"> </v>
      </c>
      <c r="W163" s="77" t="str">
        <f t="shared" ref="W163:W242" si="36">IF(E163=" "," ",IF(E163="H",10^(0.75194503*LOG(K163/175.508)^2)*T163,IF(E163="F",10^(0.783497476* LOG(K163/153.655)^2)*T163,"")))</f>
        <v/>
      </c>
      <c r="X163" s="78"/>
      <c r="AB163" s="107" t="e">
        <f>T163-HLOOKUP(V163,Minimas!$C$1:$BN$10,2,FALSE)</f>
        <v>#VALUE!</v>
      </c>
      <c r="AC163" s="107" t="e">
        <f>T163-HLOOKUP(V163,Minimas!$C$1:$BN$10,3,FALSE)</f>
        <v>#VALUE!</v>
      </c>
      <c r="AD163" s="107" t="e">
        <f>T163-HLOOKUP(V163,Minimas!$C$1:$BN$10,4,FALSE)</f>
        <v>#VALUE!</v>
      </c>
      <c r="AE163" s="107" t="e">
        <f>T163-HLOOKUP(V163,Minimas!$C$1:$BN$10,5,FALSE)</f>
        <v>#VALUE!</v>
      </c>
      <c r="AF163" s="107" t="e">
        <f>T163-HLOOKUP(V163,Minimas!$C$1:$BN$10,6,FALSE)</f>
        <v>#VALUE!</v>
      </c>
      <c r="AG163" s="107" t="e">
        <f>T163-HLOOKUP(V163,Minimas!$C$1:$BN$10,7,FALSE)</f>
        <v>#VALUE!</v>
      </c>
      <c r="AH163" s="107" t="e">
        <f>T163-HLOOKUP(V163,Minimas!$C$1:$BN$10,8,FALSE)</f>
        <v>#VALUE!</v>
      </c>
      <c r="AI163" s="107" t="e">
        <f>T163-HLOOKUP(V163,Minimas!$C$1:$BN$10,9,FALSE)</f>
        <v>#VALUE!</v>
      </c>
      <c r="AJ163" s="107" t="e">
        <f>T163-HLOOKUP(V163,Minimas!$C$1:$BN$10,10,FALSE)</f>
        <v>#VALUE!</v>
      </c>
      <c r="AK163" s="108" t="str">
        <f t="shared" ref="AK163:AK242" si="37">IF(E163=0," ",IF(AJ163&gt;=0,$AJ$5,IF(AI163&gt;=0,$AI$5,IF(AH163&gt;=0,$AH$5,IF(AG163&gt;=0,$AG$5,IF(AF163&gt;=0,$AF$5,IF(AE163&gt;=0,$AE$5,IF(AD163&gt;=0,$AD$5,IF(AC163&gt;=0,$AC$5,$AB$5)))))))))</f>
        <v xml:space="preserve"> </v>
      </c>
      <c r="AM163" s="5" t="str">
        <f t="shared" ref="AM163:AM242" si="38">IF(AK163="","",AK163)</f>
        <v xml:space="preserve"> </v>
      </c>
      <c r="AN163" s="5" t="str">
        <f t="shared" ref="AN163:AN242" si="39">IF(E163=0," ",IF(AJ163&gt;=0,AJ163,IF(AI163&gt;=0,AI163,IF(AH163&gt;=0,AH163,IF(AG163&gt;=0,AG163,IF(AF163&gt;=0,AF163,IF(AE163&gt;=0,AE163,IF(AD163&gt;=0,AD163,IF(AC163&gt;=0,AC163,AB163)))))))))</f>
        <v xml:space="preserve"> </v>
      </c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</row>
    <row r="164" spans="2:76" s="5" customFormat="1" ht="30" customHeight="1" x14ac:dyDescent="0.2">
      <c r="B164" s="71"/>
      <c r="C164" s="40"/>
      <c r="D164" s="41"/>
      <c r="E164" s="101"/>
      <c r="F164" s="42" t="s">
        <v>71</v>
      </c>
      <c r="G164" s="43" t="s">
        <v>71</v>
      </c>
      <c r="H164" s="109"/>
      <c r="I164" s="46" t="s">
        <v>71</v>
      </c>
      <c r="J164" s="41" t="s">
        <v>71</v>
      </c>
      <c r="K164" s="117"/>
      <c r="L164" s="44"/>
      <c r="M164" s="45"/>
      <c r="N164" s="45"/>
      <c r="O164" s="67" t="str">
        <f t="shared" si="32"/>
        <v/>
      </c>
      <c r="P164" s="66"/>
      <c r="Q164" s="66"/>
      <c r="R164" s="66"/>
      <c r="S164" s="67" t="str">
        <f t="shared" si="33"/>
        <v/>
      </c>
      <c r="T164" s="68" t="str">
        <f t="shared" si="34"/>
        <v/>
      </c>
      <c r="U164" s="69" t="str">
        <f t="shared" si="35"/>
        <v xml:space="preserve">   </v>
      </c>
      <c r="V164" s="103" t="str">
        <f>IF(E164=0," ",IF(E164="H",IF(OR(E164="SEN",H164&lt;1998),VLOOKUP(K164,Minimas!$A$11:$G$29,6),IF(AND(H164&gt;1997,H164&lt;2001),VLOOKUP(K164,Minimas!$A$11:$G$29,5),IF(AND(H164&gt;2000,H164&lt;2003),VLOOKUP(K164,Minimas!$A$11:$G$29,4),IF(AND(H164&gt;2002,H164&lt;2005),VLOOKUP(K164,Minimas!$A$11:$G$29,3),VLOOKUP(K164,Minimas!$A$11:$G$29,2))))),IF(OR(H164="SEN",H164&lt;1998),VLOOKUP(K164,Minimas!$G$11:$L$26,6),IF(AND(H164&gt;1997,H164&lt;2001),VLOOKUP(K164,Minimas!$G$11:$L$26,5),IF(AND(H164&gt;2000,H164&lt;2003),VLOOKUP(K164,Minimas!$G$11:$L$26,4),IF(AND(H164&gt;2002,H164&lt;2005),VLOOKUP(K164,Minimas!$G$11:$L$26,3),VLOOKUP(K164,Minimas!$G$11:$L$26,2)))))))</f>
        <v xml:space="preserve"> </v>
      </c>
      <c r="W164" s="77" t="str">
        <f t="shared" si="36"/>
        <v/>
      </c>
      <c r="X164" s="78"/>
      <c r="AB164" s="107" t="e">
        <f>T164-HLOOKUP(V164,Minimas!$C$1:$BN$10,2,FALSE)</f>
        <v>#VALUE!</v>
      </c>
      <c r="AC164" s="107" t="e">
        <f>T164-HLOOKUP(V164,Minimas!$C$1:$BN$10,3,FALSE)</f>
        <v>#VALUE!</v>
      </c>
      <c r="AD164" s="107" t="e">
        <f>T164-HLOOKUP(V164,Minimas!$C$1:$BN$10,4,FALSE)</f>
        <v>#VALUE!</v>
      </c>
      <c r="AE164" s="107" t="e">
        <f>T164-HLOOKUP(V164,Minimas!$C$1:$BN$10,5,FALSE)</f>
        <v>#VALUE!</v>
      </c>
      <c r="AF164" s="107" t="e">
        <f>T164-HLOOKUP(V164,Minimas!$C$1:$BN$10,6,FALSE)</f>
        <v>#VALUE!</v>
      </c>
      <c r="AG164" s="107" t="e">
        <f>T164-HLOOKUP(V164,Minimas!$C$1:$BN$10,7,FALSE)</f>
        <v>#VALUE!</v>
      </c>
      <c r="AH164" s="107" t="e">
        <f>T164-HLOOKUP(V164,Minimas!$C$1:$BN$10,8,FALSE)</f>
        <v>#VALUE!</v>
      </c>
      <c r="AI164" s="107" t="e">
        <f>T164-HLOOKUP(V164,Minimas!$C$1:$BN$10,9,FALSE)</f>
        <v>#VALUE!</v>
      </c>
      <c r="AJ164" s="107" t="e">
        <f>T164-HLOOKUP(V164,Minimas!$C$1:$BN$10,10,FALSE)</f>
        <v>#VALUE!</v>
      </c>
      <c r="AK164" s="108" t="str">
        <f t="shared" si="37"/>
        <v xml:space="preserve"> </v>
      </c>
      <c r="AM164" s="5" t="str">
        <f t="shared" si="38"/>
        <v xml:space="preserve"> </v>
      </c>
      <c r="AN164" s="5" t="str">
        <f t="shared" si="39"/>
        <v xml:space="preserve"> </v>
      </c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  <c r="BS164" s="115"/>
      <c r="BT164" s="115"/>
      <c r="BU164" s="115"/>
      <c r="BV164" s="115"/>
      <c r="BW164" s="115"/>
      <c r="BX164" s="115"/>
    </row>
    <row r="165" spans="2:76" s="5" customFormat="1" ht="30" customHeight="1" x14ac:dyDescent="0.2">
      <c r="B165" s="71"/>
      <c r="C165" s="40"/>
      <c r="D165" s="41"/>
      <c r="E165" s="101"/>
      <c r="F165" s="42" t="s">
        <v>71</v>
      </c>
      <c r="G165" s="43" t="s">
        <v>71</v>
      </c>
      <c r="H165" s="109"/>
      <c r="I165" s="46" t="s">
        <v>71</v>
      </c>
      <c r="J165" s="41" t="s">
        <v>71</v>
      </c>
      <c r="K165" s="117"/>
      <c r="L165" s="44"/>
      <c r="M165" s="45"/>
      <c r="N165" s="45"/>
      <c r="O165" s="67" t="str">
        <f t="shared" si="32"/>
        <v/>
      </c>
      <c r="P165" s="66"/>
      <c r="Q165" s="66"/>
      <c r="R165" s="66"/>
      <c r="S165" s="67" t="str">
        <f t="shared" si="33"/>
        <v/>
      </c>
      <c r="T165" s="68" t="str">
        <f t="shared" si="34"/>
        <v/>
      </c>
      <c r="U165" s="69" t="str">
        <f t="shared" si="35"/>
        <v xml:space="preserve">   </v>
      </c>
      <c r="V165" s="103" t="str">
        <f>IF(E165=0," ",IF(E165="H",IF(OR(E165="SEN",H165&lt;1998),VLOOKUP(K165,Minimas!$A$11:$G$29,6),IF(AND(H165&gt;1997,H165&lt;2001),VLOOKUP(K165,Minimas!$A$11:$G$29,5),IF(AND(H165&gt;2000,H165&lt;2003),VLOOKUP(K165,Minimas!$A$11:$G$29,4),IF(AND(H165&gt;2002,H165&lt;2005),VLOOKUP(K165,Minimas!$A$11:$G$29,3),VLOOKUP(K165,Minimas!$A$11:$G$29,2))))),IF(OR(H165="SEN",H165&lt;1998),VLOOKUP(K165,Minimas!$G$11:$L$26,6),IF(AND(H165&gt;1997,H165&lt;2001),VLOOKUP(K165,Minimas!$G$11:$L$26,5),IF(AND(H165&gt;2000,H165&lt;2003),VLOOKUP(K165,Minimas!$G$11:$L$26,4),IF(AND(H165&gt;2002,H165&lt;2005),VLOOKUP(K165,Minimas!$G$11:$L$26,3),VLOOKUP(K165,Minimas!$G$11:$L$26,2)))))))</f>
        <v xml:space="preserve"> </v>
      </c>
      <c r="W165" s="77" t="str">
        <f t="shared" si="36"/>
        <v/>
      </c>
      <c r="X165" s="78"/>
      <c r="AB165" s="107" t="e">
        <f>T165-HLOOKUP(V165,Minimas!$C$1:$BN$10,2,FALSE)</f>
        <v>#VALUE!</v>
      </c>
      <c r="AC165" s="107" t="e">
        <f>T165-HLOOKUP(V165,Minimas!$C$1:$BN$10,3,FALSE)</f>
        <v>#VALUE!</v>
      </c>
      <c r="AD165" s="107" t="e">
        <f>T165-HLOOKUP(V165,Minimas!$C$1:$BN$10,4,FALSE)</f>
        <v>#VALUE!</v>
      </c>
      <c r="AE165" s="107" t="e">
        <f>T165-HLOOKUP(V165,Minimas!$C$1:$BN$10,5,FALSE)</f>
        <v>#VALUE!</v>
      </c>
      <c r="AF165" s="107" t="e">
        <f>T165-HLOOKUP(V165,Minimas!$C$1:$BN$10,6,FALSE)</f>
        <v>#VALUE!</v>
      </c>
      <c r="AG165" s="107" t="e">
        <f>T165-HLOOKUP(V165,Minimas!$C$1:$BN$10,7,FALSE)</f>
        <v>#VALUE!</v>
      </c>
      <c r="AH165" s="107" t="e">
        <f>T165-HLOOKUP(V165,Minimas!$C$1:$BN$10,8,FALSE)</f>
        <v>#VALUE!</v>
      </c>
      <c r="AI165" s="107" t="e">
        <f>T165-HLOOKUP(V165,Minimas!$C$1:$BN$10,9,FALSE)</f>
        <v>#VALUE!</v>
      </c>
      <c r="AJ165" s="107" t="e">
        <f>T165-HLOOKUP(V165,Minimas!$C$1:$BN$10,10,FALSE)</f>
        <v>#VALUE!</v>
      </c>
      <c r="AK165" s="108" t="str">
        <f t="shared" si="37"/>
        <v xml:space="preserve"> </v>
      </c>
      <c r="AM165" s="5" t="str">
        <f t="shared" si="38"/>
        <v xml:space="preserve"> </v>
      </c>
      <c r="AN165" s="5" t="str">
        <f t="shared" si="39"/>
        <v xml:space="preserve"> </v>
      </c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5"/>
      <c r="BS165" s="115"/>
      <c r="BT165" s="115"/>
      <c r="BU165" s="115"/>
      <c r="BV165" s="115"/>
      <c r="BW165" s="115"/>
      <c r="BX165" s="115"/>
    </row>
    <row r="166" spans="2:76" s="5" customFormat="1" ht="30" customHeight="1" x14ac:dyDescent="0.2">
      <c r="B166" s="71"/>
      <c r="C166" s="40"/>
      <c r="D166" s="41"/>
      <c r="E166" s="101"/>
      <c r="F166" s="42" t="s">
        <v>71</v>
      </c>
      <c r="G166" s="43" t="s">
        <v>71</v>
      </c>
      <c r="H166" s="109"/>
      <c r="I166" s="46" t="s">
        <v>71</v>
      </c>
      <c r="J166" s="41" t="s">
        <v>71</v>
      </c>
      <c r="K166" s="117"/>
      <c r="L166" s="44"/>
      <c r="M166" s="45"/>
      <c r="N166" s="45"/>
      <c r="O166" s="67" t="str">
        <f t="shared" si="32"/>
        <v/>
      </c>
      <c r="P166" s="66"/>
      <c r="Q166" s="66"/>
      <c r="R166" s="66"/>
      <c r="S166" s="67" t="str">
        <f t="shared" si="33"/>
        <v/>
      </c>
      <c r="T166" s="68" t="str">
        <f t="shared" si="34"/>
        <v/>
      </c>
      <c r="U166" s="69" t="str">
        <f t="shared" si="35"/>
        <v xml:space="preserve">   </v>
      </c>
      <c r="V166" s="103" t="str">
        <f>IF(E166=0," ",IF(E166="H",IF(OR(E166="SEN",H166&lt;1998),VLOOKUP(K166,Minimas!$A$11:$G$29,6),IF(AND(H166&gt;1997,H166&lt;2001),VLOOKUP(K166,Minimas!$A$11:$G$29,5),IF(AND(H166&gt;2000,H166&lt;2003),VLOOKUP(K166,Minimas!$A$11:$G$29,4),IF(AND(H166&gt;2002,H166&lt;2005),VLOOKUP(K166,Minimas!$A$11:$G$29,3),VLOOKUP(K166,Minimas!$A$11:$G$29,2))))),IF(OR(H166="SEN",H166&lt;1998),VLOOKUP(K166,Minimas!$G$11:$L$26,6),IF(AND(H166&gt;1997,H166&lt;2001),VLOOKUP(K166,Minimas!$G$11:$L$26,5),IF(AND(H166&gt;2000,H166&lt;2003),VLOOKUP(K166,Minimas!$G$11:$L$26,4),IF(AND(H166&gt;2002,H166&lt;2005),VLOOKUP(K166,Minimas!$G$11:$L$26,3),VLOOKUP(K166,Minimas!$G$11:$L$26,2)))))))</f>
        <v xml:space="preserve"> </v>
      </c>
      <c r="W166" s="77" t="str">
        <f t="shared" si="36"/>
        <v/>
      </c>
      <c r="X166" s="78"/>
      <c r="AB166" s="107" t="e">
        <f>T166-HLOOKUP(V166,Minimas!$C$1:$BN$10,2,FALSE)</f>
        <v>#VALUE!</v>
      </c>
      <c r="AC166" s="107" t="e">
        <f>T166-HLOOKUP(V166,Minimas!$C$1:$BN$10,3,FALSE)</f>
        <v>#VALUE!</v>
      </c>
      <c r="AD166" s="107" t="e">
        <f>T166-HLOOKUP(V166,Minimas!$C$1:$BN$10,4,FALSE)</f>
        <v>#VALUE!</v>
      </c>
      <c r="AE166" s="107" t="e">
        <f>T166-HLOOKUP(V166,Minimas!$C$1:$BN$10,5,FALSE)</f>
        <v>#VALUE!</v>
      </c>
      <c r="AF166" s="107" t="e">
        <f>T166-HLOOKUP(V166,Minimas!$C$1:$BN$10,6,FALSE)</f>
        <v>#VALUE!</v>
      </c>
      <c r="AG166" s="107" t="e">
        <f>T166-HLOOKUP(V166,Minimas!$C$1:$BN$10,7,FALSE)</f>
        <v>#VALUE!</v>
      </c>
      <c r="AH166" s="107" t="e">
        <f>T166-HLOOKUP(V166,Minimas!$C$1:$BN$10,8,FALSE)</f>
        <v>#VALUE!</v>
      </c>
      <c r="AI166" s="107" t="e">
        <f>T166-HLOOKUP(V166,Minimas!$C$1:$BN$10,9,FALSE)</f>
        <v>#VALUE!</v>
      </c>
      <c r="AJ166" s="107" t="e">
        <f>T166-HLOOKUP(V166,Minimas!$C$1:$BN$10,10,FALSE)</f>
        <v>#VALUE!</v>
      </c>
      <c r="AK166" s="108" t="str">
        <f t="shared" si="37"/>
        <v xml:space="preserve"> </v>
      </c>
      <c r="AM166" s="5" t="str">
        <f t="shared" si="38"/>
        <v xml:space="preserve"> </v>
      </c>
      <c r="AN166" s="5" t="str">
        <f t="shared" si="39"/>
        <v xml:space="preserve"> </v>
      </c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</row>
    <row r="167" spans="2:76" s="5" customFormat="1" ht="30" customHeight="1" x14ac:dyDescent="0.2">
      <c r="B167" s="70"/>
      <c r="C167" s="60"/>
      <c r="D167" s="61"/>
      <c r="E167" s="100"/>
      <c r="F167" s="62" t="s">
        <v>71</v>
      </c>
      <c r="G167" s="63" t="s">
        <v>71</v>
      </c>
      <c r="H167" s="102"/>
      <c r="I167" s="64" t="s">
        <v>71</v>
      </c>
      <c r="J167" s="61" t="s">
        <v>71</v>
      </c>
      <c r="K167" s="116"/>
      <c r="L167" s="65"/>
      <c r="M167" s="66"/>
      <c r="N167" s="66"/>
      <c r="O167" s="67" t="str">
        <f t="shared" si="32"/>
        <v/>
      </c>
      <c r="P167" s="66"/>
      <c r="Q167" s="66"/>
      <c r="R167" s="66"/>
      <c r="S167" s="67" t="str">
        <f t="shared" si="33"/>
        <v/>
      </c>
      <c r="T167" s="68" t="str">
        <f t="shared" si="34"/>
        <v/>
      </c>
      <c r="U167" s="69" t="str">
        <f t="shared" si="35"/>
        <v xml:space="preserve">   </v>
      </c>
      <c r="V167" s="103" t="str">
        <f>IF(E167=0," ",IF(E167="H",IF(OR(E167="SEN",H167&lt;1998),VLOOKUP(K167,Minimas!$A$11:$G$29,6),IF(AND(H167&gt;1997,H167&lt;2001),VLOOKUP(K167,Minimas!$A$11:$G$29,5),IF(AND(H167&gt;2000,H167&lt;2003),VLOOKUP(K167,Minimas!$A$11:$G$29,4),IF(AND(H167&gt;2002,H167&lt;2005),VLOOKUP(K167,Minimas!$A$11:$G$29,3),VLOOKUP(K167,Minimas!$A$11:$G$29,2))))),IF(OR(H167="SEN",H167&lt;1998),VLOOKUP(K167,Minimas!$G$11:$L$26,6),IF(AND(H167&gt;1997,H167&lt;2001),VLOOKUP(K167,Minimas!$G$11:$L$26,5),IF(AND(H167&gt;2000,H167&lt;2003),VLOOKUP(K167,Minimas!$G$11:$L$26,4),IF(AND(H167&gt;2002,H167&lt;2005),VLOOKUP(K167,Minimas!$G$11:$L$26,3),VLOOKUP(K167,Minimas!$G$11:$L$26,2)))))))</f>
        <v xml:space="preserve"> </v>
      </c>
      <c r="W167" s="77" t="str">
        <f t="shared" si="36"/>
        <v/>
      </c>
      <c r="X167" s="78"/>
      <c r="AB167" s="107" t="e">
        <f>T167-HLOOKUP(V167,Minimas!$C$1:$BN$10,2,FALSE)</f>
        <v>#VALUE!</v>
      </c>
      <c r="AC167" s="107" t="e">
        <f>T167-HLOOKUP(V167,Minimas!$C$1:$BN$10,3,FALSE)</f>
        <v>#VALUE!</v>
      </c>
      <c r="AD167" s="107" t="e">
        <f>T167-HLOOKUP(V167,Minimas!$C$1:$BN$10,4,FALSE)</f>
        <v>#VALUE!</v>
      </c>
      <c r="AE167" s="107" t="e">
        <f>T167-HLOOKUP(V167,Minimas!$C$1:$BN$10,5,FALSE)</f>
        <v>#VALUE!</v>
      </c>
      <c r="AF167" s="107" t="e">
        <f>T167-HLOOKUP(V167,Minimas!$C$1:$BN$10,6,FALSE)</f>
        <v>#VALUE!</v>
      </c>
      <c r="AG167" s="107" t="e">
        <f>T167-HLOOKUP(V167,Minimas!$C$1:$BN$10,7,FALSE)</f>
        <v>#VALUE!</v>
      </c>
      <c r="AH167" s="107" t="e">
        <f>T167-HLOOKUP(V167,Minimas!$C$1:$BN$10,8,FALSE)</f>
        <v>#VALUE!</v>
      </c>
      <c r="AI167" s="107" t="e">
        <f>T167-HLOOKUP(V167,Minimas!$C$1:$BN$10,9,FALSE)</f>
        <v>#VALUE!</v>
      </c>
      <c r="AJ167" s="107" t="e">
        <f>T167-HLOOKUP(V167,Minimas!$C$1:$BN$10,10,FALSE)</f>
        <v>#VALUE!</v>
      </c>
      <c r="AK167" s="108" t="str">
        <f t="shared" si="37"/>
        <v xml:space="preserve"> </v>
      </c>
      <c r="AM167" s="5" t="str">
        <f t="shared" si="38"/>
        <v xml:space="preserve"> </v>
      </c>
      <c r="AN167" s="5" t="str">
        <f t="shared" si="39"/>
        <v xml:space="preserve"> </v>
      </c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</row>
    <row r="168" spans="2:76" s="5" customFormat="1" ht="30" customHeight="1" x14ac:dyDescent="0.2">
      <c r="B168" s="71"/>
      <c r="C168" s="40"/>
      <c r="D168" s="41"/>
      <c r="E168" s="101"/>
      <c r="F168" s="42" t="s">
        <v>71</v>
      </c>
      <c r="G168" s="43" t="s">
        <v>71</v>
      </c>
      <c r="H168" s="109"/>
      <c r="I168" s="46" t="s">
        <v>71</v>
      </c>
      <c r="J168" s="41" t="s">
        <v>71</v>
      </c>
      <c r="K168" s="117"/>
      <c r="L168" s="44"/>
      <c r="M168" s="45"/>
      <c r="N168" s="45"/>
      <c r="O168" s="67" t="str">
        <f t="shared" si="32"/>
        <v/>
      </c>
      <c r="P168" s="66"/>
      <c r="Q168" s="66"/>
      <c r="R168" s="66"/>
      <c r="S168" s="67" t="str">
        <f t="shared" si="33"/>
        <v/>
      </c>
      <c r="T168" s="68" t="str">
        <f t="shared" si="34"/>
        <v/>
      </c>
      <c r="U168" s="69" t="str">
        <f t="shared" si="35"/>
        <v xml:space="preserve">   </v>
      </c>
      <c r="V168" s="103" t="str">
        <f>IF(E168=0," ",IF(E168="H",IF(OR(E168="SEN",H168&lt;1998),VLOOKUP(K168,Minimas!$A$11:$G$29,6),IF(AND(H168&gt;1997,H168&lt;2001),VLOOKUP(K168,Minimas!$A$11:$G$29,5),IF(AND(H168&gt;2000,H168&lt;2003),VLOOKUP(K168,Minimas!$A$11:$G$29,4),IF(AND(H168&gt;2002,H168&lt;2005),VLOOKUP(K168,Minimas!$A$11:$G$29,3),VLOOKUP(K168,Minimas!$A$11:$G$29,2))))),IF(OR(H168="SEN",H168&lt;1998),VLOOKUP(K168,Minimas!$G$11:$L$26,6),IF(AND(H168&gt;1997,H168&lt;2001),VLOOKUP(K168,Minimas!$G$11:$L$26,5),IF(AND(H168&gt;2000,H168&lt;2003),VLOOKUP(K168,Minimas!$G$11:$L$26,4),IF(AND(H168&gt;2002,H168&lt;2005),VLOOKUP(K168,Minimas!$G$11:$L$26,3),VLOOKUP(K168,Minimas!$G$11:$L$26,2)))))))</f>
        <v xml:space="preserve"> </v>
      </c>
      <c r="W168" s="77" t="str">
        <f t="shared" si="36"/>
        <v/>
      </c>
      <c r="X168" s="78"/>
      <c r="AB168" s="107" t="e">
        <f>T168-HLOOKUP(V168,Minimas!$C$1:$BN$10,2,FALSE)</f>
        <v>#VALUE!</v>
      </c>
      <c r="AC168" s="107" t="e">
        <f>T168-HLOOKUP(V168,Minimas!$C$1:$BN$10,3,FALSE)</f>
        <v>#VALUE!</v>
      </c>
      <c r="AD168" s="107" t="e">
        <f>T168-HLOOKUP(V168,Minimas!$C$1:$BN$10,4,FALSE)</f>
        <v>#VALUE!</v>
      </c>
      <c r="AE168" s="107" t="e">
        <f>T168-HLOOKUP(V168,Minimas!$C$1:$BN$10,5,FALSE)</f>
        <v>#VALUE!</v>
      </c>
      <c r="AF168" s="107" t="e">
        <f>T168-HLOOKUP(V168,Minimas!$C$1:$BN$10,6,FALSE)</f>
        <v>#VALUE!</v>
      </c>
      <c r="AG168" s="107" t="e">
        <f>T168-HLOOKUP(V168,Minimas!$C$1:$BN$10,7,FALSE)</f>
        <v>#VALUE!</v>
      </c>
      <c r="AH168" s="107" t="e">
        <f>T168-HLOOKUP(V168,Minimas!$C$1:$BN$10,8,FALSE)</f>
        <v>#VALUE!</v>
      </c>
      <c r="AI168" s="107" t="e">
        <f>T168-HLOOKUP(V168,Minimas!$C$1:$BN$10,9,FALSE)</f>
        <v>#VALUE!</v>
      </c>
      <c r="AJ168" s="107" t="e">
        <f>T168-HLOOKUP(V168,Minimas!$C$1:$BN$10,10,FALSE)</f>
        <v>#VALUE!</v>
      </c>
      <c r="AK168" s="108" t="str">
        <f t="shared" si="37"/>
        <v xml:space="preserve"> </v>
      </c>
      <c r="AM168" s="5" t="str">
        <f t="shared" si="38"/>
        <v xml:space="preserve"> </v>
      </c>
      <c r="AN168" s="5" t="str">
        <f t="shared" si="39"/>
        <v xml:space="preserve"> </v>
      </c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</row>
    <row r="169" spans="2:76" s="5" customFormat="1" ht="30" customHeight="1" x14ac:dyDescent="0.2">
      <c r="B169" s="71"/>
      <c r="C169" s="40"/>
      <c r="D169" s="41"/>
      <c r="E169" s="101"/>
      <c r="F169" s="42" t="s">
        <v>71</v>
      </c>
      <c r="G169" s="43" t="s">
        <v>71</v>
      </c>
      <c r="H169" s="109"/>
      <c r="I169" s="46" t="s">
        <v>71</v>
      </c>
      <c r="J169" s="41" t="s">
        <v>71</v>
      </c>
      <c r="K169" s="117"/>
      <c r="L169" s="44"/>
      <c r="M169" s="45"/>
      <c r="N169" s="45"/>
      <c r="O169" s="67" t="str">
        <f t="shared" si="32"/>
        <v/>
      </c>
      <c r="P169" s="66"/>
      <c r="Q169" s="66"/>
      <c r="R169" s="66"/>
      <c r="S169" s="67" t="str">
        <f t="shared" si="33"/>
        <v/>
      </c>
      <c r="T169" s="68" t="str">
        <f t="shared" si="34"/>
        <v/>
      </c>
      <c r="U169" s="69" t="str">
        <f t="shared" si="35"/>
        <v xml:space="preserve">   </v>
      </c>
      <c r="V169" s="103" t="str">
        <f>IF(E169=0," ",IF(E169="H",IF(OR(E169="SEN",H169&lt;1998),VLOOKUP(K169,Minimas!$A$11:$G$29,6),IF(AND(H169&gt;1997,H169&lt;2001),VLOOKUP(K169,Minimas!$A$11:$G$29,5),IF(AND(H169&gt;2000,H169&lt;2003),VLOOKUP(K169,Minimas!$A$11:$G$29,4),IF(AND(H169&gt;2002,H169&lt;2005),VLOOKUP(K169,Minimas!$A$11:$G$29,3),VLOOKUP(K169,Minimas!$A$11:$G$29,2))))),IF(OR(H169="SEN",H169&lt;1998),VLOOKUP(K169,Minimas!$G$11:$L$26,6),IF(AND(H169&gt;1997,H169&lt;2001),VLOOKUP(K169,Minimas!$G$11:$L$26,5),IF(AND(H169&gt;2000,H169&lt;2003),VLOOKUP(K169,Minimas!$G$11:$L$26,4),IF(AND(H169&gt;2002,H169&lt;2005),VLOOKUP(K169,Minimas!$G$11:$L$26,3),VLOOKUP(K169,Minimas!$G$11:$L$26,2)))))))</f>
        <v xml:space="preserve"> </v>
      </c>
      <c r="W169" s="77" t="str">
        <f t="shared" si="36"/>
        <v/>
      </c>
      <c r="X169" s="78"/>
      <c r="AB169" s="107" t="e">
        <f>T169-HLOOKUP(V169,Minimas!$C$1:$BN$10,2,FALSE)</f>
        <v>#VALUE!</v>
      </c>
      <c r="AC169" s="107" t="e">
        <f>T169-HLOOKUP(V169,Minimas!$C$1:$BN$10,3,FALSE)</f>
        <v>#VALUE!</v>
      </c>
      <c r="AD169" s="107" t="e">
        <f>T169-HLOOKUP(V169,Minimas!$C$1:$BN$10,4,FALSE)</f>
        <v>#VALUE!</v>
      </c>
      <c r="AE169" s="107" t="e">
        <f>T169-HLOOKUP(V169,Minimas!$C$1:$BN$10,5,FALSE)</f>
        <v>#VALUE!</v>
      </c>
      <c r="AF169" s="107" t="e">
        <f>T169-HLOOKUP(V169,Minimas!$C$1:$BN$10,6,FALSE)</f>
        <v>#VALUE!</v>
      </c>
      <c r="AG169" s="107" t="e">
        <f>T169-HLOOKUP(V169,Minimas!$C$1:$BN$10,7,FALSE)</f>
        <v>#VALUE!</v>
      </c>
      <c r="AH169" s="107" t="e">
        <f>T169-HLOOKUP(V169,Minimas!$C$1:$BN$10,8,FALSE)</f>
        <v>#VALUE!</v>
      </c>
      <c r="AI169" s="107" t="e">
        <f>T169-HLOOKUP(V169,Minimas!$C$1:$BN$10,9,FALSE)</f>
        <v>#VALUE!</v>
      </c>
      <c r="AJ169" s="107" t="e">
        <f>T169-HLOOKUP(V169,Minimas!$C$1:$BN$10,10,FALSE)</f>
        <v>#VALUE!</v>
      </c>
      <c r="AK169" s="108" t="str">
        <f t="shared" si="37"/>
        <v xml:space="preserve"> </v>
      </c>
      <c r="AM169" s="5" t="str">
        <f t="shared" si="38"/>
        <v xml:space="preserve"> </v>
      </c>
      <c r="AN169" s="5" t="str">
        <f t="shared" si="39"/>
        <v xml:space="preserve"> </v>
      </c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  <c r="BK169" s="115"/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  <c r="BX169" s="115"/>
    </row>
    <row r="170" spans="2:76" s="5" customFormat="1" ht="30" customHeight="1" x14ac:dyDescent="0.2">
      <c r="B170" s="71"/>
      <c r="C170" s="40"/>
      <c r="D170" s="41"/>
      <c r="E170" s="101"/>
      <c r="F170" s="42" t="s">
        <v>71</v>
      </c>
      <c r="G170" s="43" t="s">
        <v>71</v>
      </c>
      <c r="H170" s="109"/>
      <c r="I170" s="46" t="s">
        <v>71</v>
      </c>
      <c r="J170" s="41" t="s">
        <v>71</v>
      </c>
      <c r="K170" s="117"/>
      <c r="L170" s="44"/>
      <c r="M170" s="45"/>
      <c r="N170" s="45"/>
      <c r="O170" s="67" t="str">
        <f t="shared" si="32"/>
        <v/>
      </c>
      <c r="P170" s="66"/>
      <c r="Q170" s="66"/>
      <c r="R170" s="66"/>
      <c r="S170" s="67" t="str">
        <f t="shared" si="33"/>
        <v/>
      </c>
      <c r="T170" s="68" t="str">
        <f t="shared" si="34"/>
        <v/>
      </c>
      <c r="U170" s="69" t="str">
        <f t="shared" si="35"/>
        <v xml:space="preserve">   </v>
      </c>
      <c r="V170" s="103" t="str">
        <f>IF(E170=0," ",IF(E170="H",IF(OR(E170="SEN",H170&lt;1998),VLOOKUP(K170,Minimas!$A$11:$G$29,6),IF(AND(H170&gt;1997,H170&lt;2001),VLOOKUP(K170,Minimas!$A$11:$G$29,5),IF(AND(H170&gt;2000,H170&lt;2003),VLOOKUP(K170,Minimas!$A$11:$G$29,4),IF(AND(H170&gt;2002,H170&lt;2005),VLOOKUP(K170,Minimas!$A$11:$G$29,3),VLOOKUP(K170,Minimas!$A$11:$G$29,2))))),IF(OR(H170="SEN",H170&lt;1998),VLOOKUP(K170,Minimas!$G$11:$L$26,6),IF(AND(H170&gt;1997,H170&lt;2001),VLOOKUP(K170,Minimas!$G$11:$L$26,5),IF(AND(H170&gt;2000,H170&lt;2003),VLOOKUP(K170,Minimas!$G$11:$L$26,4),IF(AND(H170&gt;2002,H170&lt;2005),VLOOKUP(K170,Minimas!$G$11:$L$26,3),VLOOKUP(K170,Minimas!$G$11:$L$26,2)))))))</f>
        <v xml:space="preserve"> </v>
      </c>
      <c r="W170" s="77" t="str">
        <f t="shared" si="36"/>
        <v/>
      </c>
      <c r="X170" s="78"/>
      <c r="AB170" s="107" t="e">
        <f>T170-HLOOKUP(V170,Minimas!$C$1:$BN$10,2,FALSE)</f>
        <v>#VALUE!</v>
      </c>
      <c r="AC170" s="107" t="e">
        <f>T170-HLOOKUP(V170,Minimas!$C$1:$BN$10,3,FALSE)</f>
        <v>#VALUE!</v>
      </c>
      <c r="AD170" s="107" t="e">
        <f>T170-HLOOKUP(V170,Minimas!$C$1:$BN$10,4,FALSE)</f>
        <v>#VALUE!</v>
      </c>
      <c r="AE170" s="107" t="e">
        <f>T170-HLOOKUP(V170,Minimas!$C$1:$BN$10,5,FALSE)</f>
        <v>#VALUE!</v>
      </c>
      <c r="AF170" s="107" t="e">
        <f>T170-HLOOKUP(V170,Minimas!$C$1:$BN$10,6,FALSE)</f>
        <v>#VALUE!</v>
      </c>
      <c r="AG170" s="107" t="e">
        <f>T170-HLOOKUP(V170,Minimas!$C$1:$BN$10,7,FALSE)</f>
        <v>#VALUE!</v>
      </c>
      <c r="AH170" s="107" t="e">
        <f>T170-HLOOKUP(V170,Minimas!$C$1:$BN$10,8,FALSE)</f>
        <v>#VALUE!</v>
      </c>
      <c r="AI170" s="107" t="e">
        <f>T170-HLOOKUP(V170,Minimas!$C$1:$BN$10,9,FALSE)</f>
        <v>#VALUE!</v>
      </c>
      <c r="AJ170" s="107" t="e">
        <f>T170-HLOOKUP(V170,Minimas!$C$1:$BN$10,10,FALSE)</f>
        <v>#VALUE!</v>
      </c>
      <c r="AK170" s="108" t="str">
        <f t="shared" si="37"/>
        <v xml:space="preserve"> </v>
      </c>
      <c r="AM170" s="5" t="str">
        <f t="shared" si="38"/>
        <v xml:space="preserve"> </v>
      </c>
      <c r="AN170" s="5" t="str">
        <f t="shared" si="39"/>
        <v xml:space="preserve"> </v>
      </c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</row>
    <row r="171" spans="2:76" s="5" customFormat="1" ht="30" customHeight="1" x14ac:dyDescent="0.2">
      <c r="B171" s="71"/>
      <c r="C171" s="40"/>
      <c r="D171" s="41"/>
      <c r="E171" s="101"/>
      <c r="F171" s="42" t="s">
        <v>71</v>
      </c>
      <c r="G171" s="43" t="s">
        <v>71</v>
      </c>
      <c r="H171" s="109"/>
      <c r="I171" s="46" t="s">
        <v>71</v>
      </c>
      <c r="J171" s="41" t="s">
        <v>71</v>
      </c>
      <c r="K171" s="117"/>
      <c r="L171" s="44"/>
      <c r="M171" s="45"/>
      <c r="N171" s="45"/>
      <c r="O171" s="67" t="str">
        <f t="shared" si="32"/>
        <v/>
      </c>
      <c r="P171" s="66"/>
      <c r="Q171" s="66"/>
      <c r="R171" s="66"/>
      <c r="S171" s="67" t="str">
        <f t="shared" si="33"/>
        <v/>
      </c>
      <c r="T171" s="68" t="str">
        <f t="shared" si="34"/>
        <v/>
      </c>
      <c r="U171" s="69" t="str">
        <f t="shared" si="35"/>
        <v xml:space="preserve">   </v>
      </c>
      <c r="V171" s="103" t="str">
        <f>IF(E171=0," ",IF(E171="H",IF(OR(E171="SEN",H171&lt;1998),VLOOKUP(K171,Minimas!$A$11:$G$29,6),IF(AND(H171&gt;1997,H171&lt;2001),VLOOKUP(K171,Minimas!$A$11:$G$29,5),IF(AND(H171&gt;2000,H171&lt;2003),VLOOKUP(K171,Minimas!$A$11:$G$29,4),IF(AND(H171&gt;2002,H171&lt;2005),VLOOKUP(K171,Minimas!$A$11:$G$29,3),VLOOKUP(K171,Minimas!$A$11:$G$29,2))))),IF(OR(H171="SEN",H171&lt;1998),VLOOKUP(K171,Minimas!$G$11:$L$26,6),IF(AND(H171&gt;1997,H171&lt;2001),VLOOKUP(K171,Minimas!$G$11:$L$26,5),IF(AND(H171&gt;2000,H171&lt;2003),VLOOKUP(K171,Minimas!$G$11:$L$26,4),IF(AND(H171&gt;2002,H171&lt;2005),VLOOKUP(K171,Minimas!$G$11:$L$26,3),VLOOKUP(K171,Minimas!$G$11:$L$26,2)))))))</f>
        <v xml:space="preserve"> </v>
      </c>
      <c r="W171" s="77" t="str">
        <f t="shared" si="36"/>
        <v/>
      </c>
      <c r="X171" s="78"/>
      <c r="AB171" s="107" t="e">
        <f>T171-HLOOKUP(V171,Minimas!$C$1:$BN$10,2,FALSE)</f>
        <v>#VALUE!</v>
      </c>
      <c r="AC171" s="107" t="e">
        <f>T171-HLOOKUP(V171,Minimas!$C$1:$BN$10,3,FALSE)</f>
        <v>#VALUE!</v>
      </c>
      <c r="AD171" s="107" t="e">
        <f>T171-HLOOKUP(V171,Minimas!$C$1:$BN$10,4,FALSE)</f>
        <v>#VALUE!</v>
      </c>
      <c r="AE171" s="107" t="e">
        <f>T171-HLOOKUP(V171,Minimas!$C$1:$BN$10,5,FALSE)</f>
        <v>#VALUE!</v>
      </c>
      <c r="AF171" s="107" t="e">
        <f>T171-HLOOKUP(V171,Minimas!$C$1:$BN$10,6,FALSE)</f>
        <v>#VALUE!</v>
      </c>
      <c r="AG171" s="107" t="e">
        <f>T171-HLOOKUP(V171,Minimas!$C$1:$BN$10,7,FALSE)</f>
        <v>#VALUE!</v>
      </c>
      <c r="AH171" s="107" t="e">
        <f>T171-HLOOKUP(V171,Minimas!$C$1:$BN$10,8,FALSE)</f>
        <v>#VALUE!</v>
      </c>
      <c r="AI171" s="107" t="e">
        <f>T171-HLOOKUP(V171,Minimas!$C$1:$BN$10,9,FALSE)</f>
        <v>#VALUE!</v>
      </c>
      <c r="AJ171" s="107" t="e">
        <f>T171-HLOOKUP(V171,Minimas!$C$1:$BN$10,10,FALSE)</f>
        <v>#VALUE!</v>
      </c>
      <c r="AK171" s="108" t="str">
        <f t="shared" si="37"/>
        <v xml:space="preserve"> </v>
      </c>
      <c r="AM171" s="5" t="str">
        <f t="shared" si="38"/>
        <v xml:space="preserve"> </v>
      </c>
      <c r="AN171" s="5" t="str">
        <f t="shared" si="39"/>
        <v xml:space="preserve"> </v>
      </c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/>
      <c r="BP171" s="115"/>
      <c r="BQ171" s="115"/>
      <c r="BR171" s="115"/>
      <c r="BS171" s="115"/>
      <c r="BT171" s="115"/>
      <c r="BU171" s="115"/>
      <c r="BV171" s="115"/>
      <c r="BW171" s="115"/>
      <c r="BX171" s="115"/>
    </row>
    <row r="172" spans="2:76" s="5" customFormat="1" ht="30" customHeight="1" x14ac:dyDescent="0.2">
      <c r="B172" s="71"/>
      <c r="C172" s="40"/>
      <c r="D172" s="41"/>
      <c r="E172" s="101"/>
      <c r="F172" s="42" t="s">
        <v>71</v>
      </c>
      <c r="G172" s="43" t="s">
        <v>71</v>
      </c>
      <c r="H172" s="109"/>
      <c r="I172" s="46" t="s">
        <v>71</v>
      </c>
      <c r="J172" s="41" t="s">
        <v>71</v>
      </c>
      <c r="K172" s="117"/>
      <c r="L172" s="44"/>
      <c r="M172" s="45"/>
      <c r="N172" s="45"/>
      <c r="O172" s="67" t="str">
        <f t="shared" si="32"/>
        <v/>
      </c>
      <c r="P172" s="66"/>
      <c r="Q172" s="66"/>
      <c r="R172" s="66"/>
      <c r="S172" s="67" t="str">
        <f t="shared" si="33"/>
        <v/>
      </c>
      <c r="T172" s="68" t="str">
        <f t="shared" si="34"/>
        <v/>
      </c>
      <c r="U172" s="69" t="str">
        <f t="shared" si="35"/>
        <v xml:space="preserve">   </v>
      </c>
      <c r="V172" s="103" t="str">
        <f>IF(E172=0," ",IF(E172="H",IF(OR(E172="SEN",H172&lt;1998),VLOOKUP(K172,Minimas!$A$11:$G$29,6),IF(AND(H172&gt;1997,H172&lt;2001),VLOOKUP(K172,Minimas!$A$11:$G$29,5),IF(AND(H172&gt;2000,H172&lt;2003),VLOOKUP(K172,Minimas!$A$11:$G$29,4),IF(AND(H172&gt;2002,H172&lt;2005),VLOOKUP(K172,Minimas!$A$11:$G$29,3),VLOOKUP(K172,Minimas!$A$11:$G$29,2))))),IF(OR(H172="SEN",H172&lt;1998),VLOOKUP(K172,Minimas!$G$11:$L$26,6),IF(AND(H172&gt;1997,H172&lt;2001),VLOOKUP(K172,Minimas!$G$11:$L$26,5),IF(AND(H172&gt;2000,H172&lt;2003),VLOOKUP(K172,Minimas!$G$11:$L$26,4),IF(AND(H172&gt;2002,H172&lt;2005),VLOOKUP(K172,Minimas!$G$11:$L$26,3),VLOOKUP(K172,Minimas!$G$11:$L$26,2)))))))</f>
        <v xml:space="preserve"> </v>
      </c>
      <c r="W172" s="77" t="str">
        <f t="shared" si="36"/>
        <v/>
      </c>
      <c r="X172" s="78"/>
      <c r="AB172" s="107" t="e">
        <f>T172-HLOOKUP(V172,Minimas!$C$1:$BN$10,2,FALSE)</f>
        <v>#VALUE!</v>
      </c>
      <c r="AC172" s="107" t="e">
        <f>T172-HLOOKUP(V172,Minimas!$C$1:$BN$10,3,FALSE)</f>
        <v>#VALUE!</v>
      </c>
      <c r="AD172" s="107" t="e">
        <f>T172-HLOOKUP(V172,Minimas!$C$1:$BN$10,4,FALSE)</f>
        <v>#VALUE!</v>
      </c>
      <c r="AE172" s="107" t="e">
        <f>T172-HLOOKUP(V172,Minimas!$C$1:$BN$10,5,FALSE)</f>
        <v>#VALUE!</v>
      </c>
      <c r="AF172" s="107" t="e">
        <f>T172-HLOOKUP(V172,Minimas!$C$1:$BN$10,6,FALSE)</f>
        <v>#VALUE!</v>
      </c>
      <c r="AG172" s="107" t="e">
        <f>T172-HLOOKUP(V172,Minimas!$C$1:$BN$10,7,FALSE)</f>
        <v>#VALUE!</v>
      </c>
      <c r="AH172" s="107" t="e">
        <f>T172-HLOOKUP(V172,Minimas!$C$1:$BN$10,8,FALSE)</f>
        <v>#VALUE!</v>
      </c>
      <c r="AI172" s="107" t="e">
        <f>T172-HLOOKUP(V172,Minimas!$C$1:$BN$10,9,FALSE)</f>
        <v>#VALUE!</v>
      </c>
      <c r="AJ172" s="107" t="e">
        <f>T172-HLOOKUP(V172,Minimas!$C$1:$BN$10,10,FALSE)</f>
        <v>#VALUE!</v>
      </c>
      <c r="AK172" s="108" t="str">
        <f t="shared" si="37"/>
        <v xml:space="preserve"> </v>
      </c>
      <c r="AM172" s="5" t="str">
        <f t="shared" si="38"/>
        <v xml:space="preserve"> </v>
      </c>
      <c r="AN172" s="5" t="str">
        <f t="shared" si="39"/>
        <v xml:space="preserve"> </v>
      </c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</row>
    <row r="173" spans="2:76" s="5" customFormat="1" ht="30" customHeight="1" x14ac:dyDescent="0.2">
      <c r="B173" s="71"/>
      <c r="C173" s="40"/>
      <c r="D173" s="41"/>
      <c r="E173" s="101"/>
      <c r="F173" s="42" t="s">
        <v>71</v>
      </c>
      <c r="G173" s="43" t="s">
        <v>71</v>
      </c>
      <c r="H173" s="109"/>
      <c r="I173" s="46" t="s">
        <v>71</v>
      </c>
      <c r="J173" s="41" t="s">
        <v>71</v>
      </c>
      <c r="K173" s="117"/>
      <c r="L173" s="44"/>
      <c r="M173" s="45"/>
      <c r="N173" s="45"/>
      <c r="O173" s="67" t="str">
        <f t="shared" si="32"/>
        <v/>
      </c>
      <c r="P173" s="66"/>
      <c r="Q173" s="66"/>
      <c r="R173" s="66"/>
      <c r="S173" s="67" t="str">
        <f t="shared" si="33"/>
        <v/>
      </c>
      <c r="T173" s="68" t="str">
        <f t="shared" si="34"/>
        <v/>
      </c>
      <c r="U173" s="69" t="str">
        <f t="shared" si="35"/>
        <v xml:space="preserve">   </v>
      </c>
      <c r="V173" s="103" t="str">
        <f>IF(E173=0," ",IF(E173="H",IF(OR(E173="SEN",H173&lt;1998),VLOOKUP(K173,Minimas!$A$11:$G$29,6),IF(AND(H173&gt;1997,H173&lt;2001),VLOOKUP(K173,Minimas!$A$11:$G$29,5),IF(AND(H173&gt;2000,H173&lt;2003),VLOOKUP(K173,Minimas!$A$11:$G$29,4),IF(AND(H173&gt;2002,H173&lt;2005),VLOOKUP(K173,Minimas!$A$11:$G$29,3),VLOOKUP(K173,Minimas!$A$11:$G$29,2))))),IF(OR(H173="SEN",H173&lt;1998),VLOOKUP(K173,Minimas!$G$11:$L$26,6),IF(AND(H173&gt;1997,H173&lt;2001),VLOOKUP(K173,Minimas!$G$11:$L$26,5),IF(AND(H173&gt;2000,H173&lt;2003),VLOOKUP(K173,Minimas!$G$11:$L$26,4),IF(AND(H173&gt;2002,H173&lt;2005),VLOOKUP(K173,Minimas!$G$11:$L$26,3),VLOOKUP(K173,Minimas!$G$11:$L$26,2)))))))</f>
        <v xml:space="preserve"> </v>
      </c>
      <c r="W173" s="77" t="str">
        <f t="shared" si="36"/>
        <v/>
      </c>
      <c r="X173" s="78"/>
      <c r="AB173" s="107" t="e">
        <f>T173-HLOOKUP(V173,Minimas!$C$1:$BN$10,2,FALSE)</f>
        <v>#VALUE!</v>
      </c>
      <c r="AC173" s="107" t="e">
        <f>T173-HLOOKUP(V173,Minimas!$C$1:$BN$10,3,FALSE)</f>
        <v>#VALUE!</v>
      </c>
      <c r="AD173" s="107" t="e">
        <f>T173-HLOOKUP(V173,Minimas!$C$1:$BN$10,4,FALSE)</f>
        <v>#VALUE!</v>
      </c>
      <c r="AE173" s="107" t="e">
        <f>T173-HLOOKUP(V173,Minimas!$C$1:$BN$10,5,FALSE)</f>
        <v>#VALUE!</v>
      </c>
      <c r="AF173" s="107" t="e">
        <f>T173-HLOOKUP(V173,Minimas!$C$1:$BN$10,6,FALSE)</f>
        <v>#VALUE!</v>
      </c>
      <c r="AG173" s="107" t="e">
        <f>T173-HLOOKUP(V173,Minimas!$C$1:$BN$10,7,FALSE)</f>
        <v>#VALUE!</v>
      </c>
      <c r="AH173" s="107" t="e">
        <f>T173-HLOOKUP(V173,Minimas!$C$1:$BN$10,8,FALSE)</f>
        <v>#VALUE!</v>
      </c>
      <c r="AI173" s="107" t="e">
        <f>T173-HLOOKUP(V173,Minimas!$C$1:$BN$10,9,FALSE)</f>
        <v>#VALUE!</v>
      </c>
      <c r="AJ173" s="107" t="e">
        <f>T173-HLOOKUP(V173,Minimas!$C$1:$BN$10,10,FALSE)</f>
        <v>#VALUE!</v>
      </c>
      <c r="AK173" s="108" t="str">
        <f t="shared" si="37"/>
        <v xml:space="preserve"> </v>
      </c>
      <c r="AM173" s="5" t="str">
        <f t="shared" si="38"/>
        <v xml:space="preserve"> </v>
      </c>
      <c r="AN173" s="5" t="str">
        <f t="shared" si="39"/>
        <v xml:space="preserve"> </v>
      </c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  <c r="BX173" s="115"/>
    </row>
    <row r="174" spans="2:76" s="5" customFormat="1" ht="30" customHeight="1" x14ac:dyDescent="0.2">
      <c r="B174" s="71"/>
      <c r="C174" s="40"/>
      <c r="D174" s="41"/>
      <c r="E174" s="101"/>
      <c r="F174" s="42" t="s">
        <v>71</v>
      </c>
      <c r="G174" s="43" t="s">
        <v>71</v>
      </c>
      <c r="H174" s="109"/>
      <c r="I174" s="46" t="s">
        <v>71</v>
      </c>
      <c r="J174" s="41" t="s">
        <v>71</v>
      </c>
      <c r="K174" s="117"/>
      <c r="L174" s="44"/>
      <c r="M174" s="45"/>
      <c r="N174" s="45"/>
      <c r="O174" s="67" t="str">
        <f t="shared" si="32"/>
        <v/>
      </c>
      <c r="P174" s="66"/>
      <c r="Q174" s="66"/>
      <c r="R174" s="66"/>
      <c r="S174" s="67" t="str">
        <f t="shared" si="33"/>
        <v/>
      </c>
      <c r="T174" s="68" t="str">
        <f t="shared" si="34"/>
        <v/>
      </c>
      <c r="U174" s="69" t="str">
        <f t="shared" si="35"/>
        <v xml:space="preserve">   </v>
      </c>
      <c r="V174" s="103" t="str">
        <f>IF(E174=0," ",IF(E174="H",IF(OR(E174="SEN",H174&lt;1998),VLOOKUP(K174,Minimas!$A$11:$G$29,6),IF(AND(H174&gt;1997,H174&lt;2001),VLOOKUP(K174,Minimas!$A$11:$G$29,5),IF(AND(H174&gt;2000,H174&lt;2003),VLOOKUP(K174,Minimas!$A$11:$G$29,4),IF(AND(H174&gt;2002,H174&lt;2005),VLOOKUP(K174,Minimas!$A$11:$G$29,3),VLOOKUP(K174,Minimas!$A$11:$G$29,2))))),IF(OR(H174="SEN",H174&lt;1998),VLOOKUP(K174,Minimas!$G$11:$L$26,6),IF(AND(H174&gt;1997,H174&lt;2001),VLOOKUP(K174,Minimas!$G$11:$L$26,5),IF(AND(H174&gt;2000,H174&lt;2003),VLOOKUP(K174,Minimas!$G$11:$L$26,4),IF(AND(H174&gt;2002,H174&lt;2005),VLOOKUP(K174,Minimas!$G$11:$L$26,3),VLOOKUP(K174,Minimas!$G$11:$L$26,2)))))))</f>
        <v xml:space="preserve"> </v>
      </c>
      <c r="W174" s="77" t="str">
        <f t="shared" si="36"/>
        <v/>
      </c>
      <c r="X174" s="78"/>
      <c r="AB174" s="107" t="e">
        <f>T174-HLOOKUP(V174,Minimas!$C$1:$BN$10,2,FALSE)</f>
        <v>#VALUE!</v>
      </c>
      <c r="AC174" s="107" t="e">
        <f>T174-HLOOKUP(V174,Minimas!$C$1:$BN$10,3,FALSE)</f>
        <v>#VALUE!</v>
      </c>
      <c r="AD174" s="107" t="e">
        <f>T174-HLOOKUP(V174,Minimas!$C$1:$BN$10,4,FALSE)</f>
        <v>#VALUE!</v>
      </c>
      <c r="AE174" s="107" t="e">
        <f>T174-HLOOKUP(V174,Minimas!$C$1:$BN$10,5,FALSE)</f>
        <v>#VALUE!</v>
      </c>
      <c r="AF174" s="107" t="e">
        <f>T174-HLOOKUP(V174,Minimas!$C$1:$BN$10,6,FALSE)</f>
        <v>#VALUE!</v>
      </c>
      <c r="AG174" s="107" t="e">
        <f>T174-HLOOKUP(V174,Minimas!$C$1:$BN$10,7,FALSE)</f>
        <v>#VALUE!</v>
      </c>
      <c r="AH174" s="107" t="e">
        <f>T174-HLOOKUP(V174,Minimas!$C$1:$BN$10,8,FALSE)</f>
        <v>#VALUE!</v>
      </c>
      <c r="AI174" s="107" t="e">
        <f>T174-HLOOKUP(V174,Minimas!$C$1:$BN$10,9,FALSE)</f>
        <v>#VALUE!</v>
      </c>
      <c r="AJ174" s="107" t="e">
        <f>T174-HLOOKUP(V174,Minimas!$C$1:$BN$10,10,FALSE)</f>
        <v>#VALUE!</v>
      </c>
      <c r="AK174" s="108" t="str">
        <f t="shared" si="37"/>
        <v xml:space="preserve"> </v>
      </c>
      <c r="AM174" s="5" t="str">
        <f t="shared" si="38"/>
        <v xml:space="preserve"> </v>
      </c>
      <c r="AN174" s="5" t="str">
        <f t="shared" si="39"/>
        <v xml:space="preserve"> </v>
      </c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  <c r="BX174" s="115"/>
    </row>
    <row r="175" spans="2:76" s="5" customFormat="1" ht="30" customHeight="1" x14ac:dyDescent="0.2">
      <c r="B175" s="71"/>
      <c r="C175" s="40"/>
      <c r="D175" s="41"/>
      <c r="E175" s="101"/>
      <c r="F175" s="42" t="s">
        <v>71</v>
      </c>
      <c r="G175" s="43" t="s">
        <v>71</v>
      </c>
      <c r="H175" s="109"/>
      <c r="I175" s="46" t="s">
        <v>71</v>
      </c>
      <c r="J175" s="41" t="s">
        <v>71</v>
      </c>
      <c r="K175" s="117"/>
      <c r="L175" s="44"/>
      <c r="M175" s="45"/>
      <c r="N175" s="45"/>
      <c r="O175" s="67" t="str">
        <f t="shared" si="32"/>
        <v/>
      </c>
      <c r="P175" s="66"/>
      <c r="Q175" s="66"/>
      <c r="R175" s="66"/>
      <c r="S175" s="67" t="str">
        <f t="shared" si="33"/>
        <v/>
      </c>
      <c r="T175" s="68" t="str">
        <f t="shared" si="34"/>
        <v/>
      </c>
      <c r="U175" s="69" t="str">
        <f t="shared" si="35"/>
        <v xml:space="preserve">   </v>
      </c>
      <c r="V175" s="103" t="str">
        <f>IF(E175=0," ",IF(E175="H",IF(OR(E175="SEN",H175&lt;1998),VLOOKUP(K175,Minimas!$A$11:$G$29,6),IF(AND(H175&gt;1997,H175&lt;2001),VLOOKUP(K175,Minimas!$A$11:$G$29,5),IF(AND(H175&gt;2000,H175&lt;2003),VLOOKUP(K175,Minimas!$A$11:$G$29,4),IF(AND(H175&gt;2002,H175&lt;2005),VLOOKUP(K175,Minimas!$A$11:$G$29,3),VLOOKUP(K175,Minimas!$A$11:$G$29,2))))),IF(OR(H175="SEN",H175&lt;1998),VLOOKUP(K175,Minimas!$G$11:$L$26,6),IF(AND(H175&gt;1997,H175&lt;2001),VLOOKUP(K175,Minimas!$G$11:$L$26,5),IF(AND(H175&gt;2000,H175&lt;2003),VLOOKUP(K175,Minimas!$G$11:$L$26,4),IF(AND(H175&gt;2002,H175&lt;2005),VLOOKUP(K175,Minimas!$G$11:$L$26,3),VLOOKUP(K175,Minimas!$G$11:$L$26,2)))))))</f>
        <v xml:space="preserve"> </v>
      </c>
      <c r="W175" s="77" t="str">
        <f t="shared" si="36"/>
        <v/>
      </c>
      <c r="X175" s="78"/>
      <c r="AB175" s="107" t="e">
        <f>T175-HLOOKUP(V175,Minimas!$C$1:$BN$10,2,FALSE)</f>
        <v>#VALUE!</v>
      </c>
      <c r="AC175" s="107" t="e">
        <f>T175-HLOOKUP(V175,Minimas!$C$1:$BN$10,3,FALSE)</f>
        <v>#VALUE!</v>
      </c>
      <c r="AD175" s="107" t="e">
        <f>T175-HLOOKUP(V175,Minimas!$C$1:$BN$10,4,FALSE)</f>
        <v>#VALUE!</v>
      </c>
      <c r="AE175" s="107" t="e">
        <f>T175-HLOOKUP(V175,Minimas!$C$1:$BN$10,5,FALSE)</f>
        <v>#VALUE!</v>
      </c>
      <c r="AF175" s="107" t="e">
        <f>T175-HLOOKUP(V175,Minimas!$C$1:$BN$10,6,FALSE)</f>
        <v>#VALUE!</v>
      </c>
      <c r="AG175" s="107" t="e">
        <f>T175-HLOOKUP(V175,Minimas!$C$1:$BN$10,7,FALSE)</f>
        <v>#VALUE!</v>
      </c>
      <c r="AH175" s="107" t="e">
        <f>T175-HLOOKUP(V175,Minimas!$C$1:$BN$10,8,FALSE)</f>
        <v>#VALUE!</v>
      </c>
      <c r="AI175" s="107" t="e">
        <f>T175-HLOOKUP(V175,Minimas!$C$1:$BN$10,9,FALSE)</f>
        <v>#VALUE!</v>
      </c>
      <c r="AJ175" s="107" t="e">
        <f>T175-HLOOKUP(V175,Minimas!$C$1:$BN$10,10,FALSE)</f>
        <v>#VALUE!</v>
      </c>
      <c r="AK175" s="108" t="str">
        <f t="shared" si="37"/>
        <v xml:space="preserve"> </v>
      </c>
      <c r="AM175" s="5" t="str">
        <f t="shared" si="38"/>
        <v xml:space="preserve"> </v>
      </c>
      <c r="AN175" s="5" t="str">
        <f t="shared" si="39"/>
        <v xml:space="preserve"> </v>
      </c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  <c r="BM175" s="115"/>
      <c r="BN175" s="115"/>
      <c r="BO175" s="115"/>
      <c r="BP175" s="115"/>
      <c r="BQ175" s="115"/>
      <c r="BR175" s="115"/>
      <c r="BS175" s="115"/>
      <c r="BT175" s="115"/>
      <c r="BU175" s="115"/>
      <c r="BV175" s="115"/>
      <c r="BW175" s="115"/>
      <c r="BX175" s="115"/>
    </row>
    <row r="176" spans="2:76" s="5" customFormat="1" ht="30" customHeight="1" x14ac:dyDescent="0.2">
      <c r="B176" s="71"/>
      <c r="C176" s="40"/>
      <c r="D176" s="41"/>
      <c r="E176" s="101"/>
      <c r="F176" s="42" t="s">
        <v>71</v>
      </c>
      <c r="G176" s="43" t="s">
        <v>71</v>
      </c>
      <c r="H176" s="109"/>
      <c r="I176" s="46" t="s">
        <v>71</v>
      </c>
      <c r="J176" s="41" t="s">
        <v>71</v>
      </c>
      <c r="K176" s="117"/>
      <c r="L176" s="44"/>
      <c r="M176" s="45"/>
      <c r="N176" s="45"/>
      <c r="O176" s="67" t="str">
        <f t="shared" si="32"/>
        <v/>
      </c>
      <c r="P176" s="66"/>
      <c r="Q176" s="66"/>
      <c r="R176" s="66"/>
      <c r="S176" s="67" t="str">
        <f t="shared" si="33"/>
        <v/>
      </c>
      <c r="T176" s="68" t="str">
        <f t="shared" si="34"/>
        <v/>
      </c>
      <c r="U176" s="69" t="str">
        <f t="shared" si="35"/>
        <v xml:space="preserve">   </v>
      </c>
      <c r="V176" s="103" t="str">
        <f>IF(E176=0," ",IF(E176="H",IF(OR(E176="SEN",H176&lt;1998),VLOOKUP(K176,Minimas!$A$11:$G$29,6),IF(AND(H176&gt;1997,H176&lt;2001),VLOOKUP(K176,Minimas!$A$11:$G$29,5),IF(AND(H176&gt;2000,H176&lt;2003),VLOOKUP(K176,Minimas!$A$11:$G$29,4),IF(AND(H176&gt;2002,H176&lt;2005),VLOOKUP(K176,Minimas!$A$11:$G$29,3),VLOOKUP(K176,Minimas!$A$11:$G$29,2))))),IF(OR(H176="SEN",H176&lt;1998),VLOOKUP(K176,Minimas!$G$11:$L$26,6),IF(AND(H176&gt;1997,H176&lt;2001),VLOOKUP(K176,Minimas!$G$11:$L$26,5),IF(AND(H176&gt;2000,H176&lt;2003),VLOOKUP(K176,Minimas!$G$11:$L$26,4),IF(AND(H176&gt;2002,H176&lt;2005),VLOOKUP(K176,Minimas!$G$11:$L$26,3),VLOOKUP(K176,Minimas!$G$11:$L$26,2)))))))</f>
        <v xml:space="preserve"> </v>
      </c>
      <c r="W176" s="77" t="str">
        <f t="shared" si="36"/>
        <v/>
      </c>
      <c r="X176" s="78"/>
      <c r="AB176" s="107" t="e">
        <f>T176-HLOOKUP(V176,Minimas!$C$1:$BN$10,2,FALSE)</f>
        <v>#VALUE!</v>
      </c>
      <c r="AC176" s="107" t="e">
        <f>T176-HLOOKUP(V176,Minimas!$C$1:$BN$10,3,FALSE)</f>
        <v>#VALUE!</v>
      </c>
      <c r="AD176" s="107" t="e">
        <f>T176-HLOOKUP(V176,Minimas!$C$1:$BN$10,4,FALSE)</f>
        <v>#VALUE!</v>
      </c>
      <c r="AE176" s="107" t="e">
        <f>T176-HLOOKUP(V176,Minimas!$C$1:$BN$10,5,FALSE)</f>
        <v>#VALUE!</v>
      </c>
      <c r="AF176" s="107" t="e">
        <f>T176-HLOOKUP(V176,Minimas!$C$1:$BN$10,6,FALSE)</f>
        <v>#VALUE!</v>
      </c>
      <c r="AG176" s="107" t="e">
        <f>T176-HLOOKUP(V176,Minimas!$C$1:$BN$10,7,FALSE)</f>
        <v>#VALUE!</v>
      </c>
      <c r="AH176" s="107" t="e">
        <f>T176-HLOOKUP(V176,Minimas!$C$1:$BN$10,8,FALSE)</f>
        <v>#VALUE!</v>
      </c>
      <c r="AI176" s="107" t="e">
        <f>T176-HLOOKUP(V176,Minimas!$C$1:$BN$10,9,FALSE)</f>
        <v>#VALUE!</v>
      </c>
      <c r="AJ176" s="107" t="e">
        <f>T176-HLOOKUP(V176,Minimas!$C$1:$BN$10,10,FALSE)</f>
        <v>#VALUE!</v>
      </c>
      <c r="AK176" s="108" t="str">
        <f t="shared" si="37"/>
        <v xml:space="preserve"> </v>
      </c>
      <c r="AM176" s="5" t="str">
        <f t="shared" si="38"/>
        <v xml:space="preserve"> </v>
      </c>
      <c r="AN176" s="5" t="str">
        <f t="shared" si="39"/>
        <v xml:space="preserve"> </v>
      </c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  <c r="BX176" s="115"/>
    </row>
    <row r="177" spans="2:76" s="5" customFormat="1" ht="30" customHeight="1" x14ac:dyDescent="0.2">
      <c r="B177" s="71"/>
      <c r="C177" s="40"/>
      <c r="D177" s="41"/>
      <c r="E177" s="101"/>
      <c r="F177" s="42" t="s">
        <v>71</v>
      </c>
      <c r="G177" s="43" t="s">
        <v>71</v>
      </c>
      <c r="H177" s="109"/>
      <c r="I177" s="46" t="s">
        <v>71</v>
      </c>
      <c r="J177" s="41" t="s">
        <v>71</v>
      </c>
      <c r="K177" s="117"/>
      <c r="L177" s="44"/>
      <c r="M177" s="45"/>
      <c r="N177" s="45"/>
      <c r="O177" s="67" t="str">
        <f t="shared" si="32"/>
        <v/>
      </c>
      <c r="P177" s="66"/>
      <c r="Q177" s="66"/>
      <c r="R177" s="66"/>
      <c r="S177" s="67" t="str">
        <f t="shared" si="33"/>
        <v/>
      </c>
      <c r="T177" s="68" t="str">
        <f t="shared" si="34"/>
        <v/>
      </c>
      <c r="U177" s="69" t="str">
        <f t="shared" si="35"/>
        <v xml:space="preserve">   </v>
      </c>
      <c r="V177" s="103" t="str">
        <f>IF(E177=0," ",IF(E177="H",IF(OR(E177="SEN",H177&lt;1998),VLOOKUP(K177,Minimas!$A$11:$G$29,6),IF(AND(H177&gt;1997,H177&lt;2001),VLOOKUP(K177,Minimas!$A$11:$G$29,5),IF(AND(H177&gt;2000,H177&lt;2003),VLOOKUP(K177,Minimas!$A$11:$G$29,4),IF(AND(H177&gt;2002,H177&lt;2005),VLOOKUP(K177,Minimas!$A$11:$G$29,3),VLOOKUP(K177,Minimas!$A$11:$G$29,2))))),IF(OR(H177="SEN",H177&lt;1998),VLOOKUP(K177,Minimas!$G$11:$L$26,6),IF(AND(H177&gt;1997,H177&lt;2001),VLOOKUP(K177,Minimas!$G$11:$L$26,5),IF(AND(H177&gt;2000,H177&lt;2003),VLOOKUP(K177,Minimas!$G$11:$L$26,4),IF(AND(H177&gt;2002,H177&lt;2005),VLOOKUP(K177,Minimas!$G$11:$L$26,3),VLOOKUP(K177,Minimas!$G$11:$L$26,2)))))))</f>
        <v xml:space="preserve"> </v>
      </c>
      <c r="W177" s="77" t="str">
        <f t="shared" si="36"/>
        <v/>
      </c>
      <c r="X177" s="78"/>
      <c r="AB177" s="107" t="e">
        <f>T177-HLOOKUP(V177,Minimas!$C$1:$BN$10,2,FALSE)</f>
        <v>#VALUE!</v>
      </c>
      <c r="AC177" s="107" t="e">
        <f>T177-HLOOKUP(V177,Minimas!$C$1:$BN$10,3,FALSE)</f>
        <v>#VALUE!</v>
      </c>
      <c r="AD177" s="107" t="e">
        <f>T177-HLOOKUP(V177,Minimas!$C$1:$BN$10,4,FALSE)</f>
        <v>#VALUE!</v>
      </c>
      <c r="AE177" s="107" t="e">
        <f>T177-HLOOKUP(V177,Minimas!$C$1:$BN$10,5,FALSE)</f>
        <v>#VALUE!</v>
      </c>
      <c r="AF177" s="107" t="e">
        <f>T177-HLOOKUP(V177,Minimas!$C$1:$BN$10,6,FALSE)</f>
        <v>#VALUE!</v>
      </c>
      <c r="AG177" s="107" t="e">
        <f>T177-HLOOKUP(V177,Minimas!$C$1:$BN$10,7,FALSE)</f>
        <v>#VALUE!</v>
      </c>
      <c r="AH177" s="107" t="e">
        <f>T177-HLOOKUP(V177,Minimas!$C$1:$BN$10,8,FALSE)</f>
        <v>#VALUE!</v>
      </c>
      <c r="AI177" s="107" t="e">
        <f>T177-HLOOKUP(V177,Minimas!$C$1:$BN$10,9,FALSE)</f>
        <v>#VALUE!</v>
      </c>
      <c r="AJ177" s="107" t="e">
        <f>T177-HLOOKUP(V177,Minimas!$C$1:$BN$10,10,FALSE)</f>
        <v>#VALUE!</v>
      </c>
      <c r="AK177" s="108" t="str">
        <f t="shared" si="37"/>
        <v xml:space="preserve"> </v>
      </c>
      <c r="AM177" s="5" t="str">
        <f t="shared" si="38"/>
        <v xml:space="preserve"> </v>
      </c>
      <c r="AN177" s="5" t="str">
        <f t="shared" si="39"/>
        <v xml:space="preserve"> </v>
      </c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  <c r="BI177" s="115"/>
      <c r="BJ177" s="115"/>
      <c r="BK177" s="115"/>
      <c r="BL177" s="115"/>
      <c r="BM177" s="115"/>
      <c r="BN177" s="115"/>
      <c r="BO177" s="115"/>
      <c r="BP177" s="115"/>
      <c r="BQ177" s="115"/>
      <c r="BR177" s="115"/>
      <c r="BS177" s="115"/>
      <c r="BT177" s="115"/>
      <c r="BU177" s="115"/>
      <c r="BV177" s="115"/>
      <c r="BW177" s="115"/>
      <c r="BX177" s="115"/>
    </row>
    <row r="178" spans="2:76" s="5" customFormat="1" ht="30" customHeight="1" x14ac:dyDescent="0.2">
      <c r="B178" s="71"/>
      <c r="C178" s="40"/>
      <c r="D178" s="41"/>
      <c r="E178" s="101"/>
      <c r="F178" s="42" t="s">
        <v>71</v>
      </c>
      <c r="G178" s="43" t="s">
        <v>71</v>
      </c>
      <c r="H178" s="109"/>
      <c r="I178" s="46" t="s">
        <v>71</v>
      </c>
      <c r="J178" s="41" t="s">
        <v>71</v>
      </c>
      <c r="K178" s="117"/>
      <c r="L178" s="44"/>
      <c r="M178" s="45"/>
      <c r="N178" s="45"/>
      <c r="O178" s="67" t="str">
        <f t="shared" si="32"/>
        <v/>
      </c>
      <c r="P178" s="66"/>
      <c r="Q178" s="66"/>
      <c r="R178" s="66"/>
      <c r="S178" s="67" t="str">
        <f t="shared" si="33"/>
        <v/>
      </c>
      <c r="T178" s="68" t="str">
        <f t="shared" si="34"/>
        <v/>
      </c>
      <c r="U178" s="69" t="str">
        <f t="shared" si="35"/>
        <v xml:space="preserve">   </v>
      </c>
      <c r="V178" s="103" t="str">
        <f>IF(E178=0," ",IF(E178="H",IF(OR(E178="SEN",H178&lt;1998),VLOOKUP(K178,Minimas!$A$11:$G$29,6),IF(AND(H178&gt;1997,H178&lt;2001),VLOOKUP(K178,Minimas!$A$11:$G$29,5),IF(AND(H178&gt;2000,H178&lt;2003),VLOOKUP(K178,Minimas!$A$11:$G$29,4),IF(AND(H178&gt;2002,H178&lt;2005),VLOOKUP(K178,Minimas!$A$11:$G$29,3),VLOOKUP(K178,Minimas!$A$11:$G$29,2))))),IF(OR(H178="SEN",H178&lt;1998),VLOOKUP(K178,Minimas!$G$11:$L$26,6),IF(AND(H178&gt;1997,H178&lt;2001),VLOOKUP(K178,Minimas!$G$11:$L$26,5),IF(AND(H178&gt;2000,H178&lt;2003),VLOOKUP(K178,Minimas!$G$11:$L$26,4),IF(AND(H178&gt;2002,H178&lt;2005),VLOOKUP(K178,Minimas!$G$11:$L$26,3),VLOOKUP(K178,Minimas!$G$11:$L$26,2)))))))</f>
        <v xml:space="preserve"> </v>
      </c>
      <c r="W178" s="77" t="str">
        <f t="shared" si="36"/>
        <v/>
      </c>
      <c r="X178" s="78"/>
      <c r="AB178" s="107" t="e">
        <f>T178-HLOOKUP(V178,Minimas!$C$1:$BN$10,2,FALSE)</f>
        <v>#VALUE!</v>
      </c>
      <c r="AC178" s="107" t="e">
        <f>T178-HLOOKUP(V178,Minimas!$C$1:$BN$10,3,FALSE)</f>
        <v>#VALUE!</v>
      </c>
      <c r="AD178" s="107" t="e">
        <f>T178-HLOOKUP(V178,Minimas!$C$1:$BN$10,4,FALSE)</f>
        <v>#VALUE!</v>
      </c>
      <c r="AE178" s="107" t="e">
        <f>T178-HLOOKUP(V178,Minimas!$C$1:$BN$10,5,FALSE)</f>
        <v>#VALUE!</v>
      </c>
      <c r="AF178" s="107" t="e">
        <f>T178-HLOOKUP(V178,Minimas!$C$1:$BN$10,6,FALSE)</f>
        <v>#VALUE!</v>
      </c>
      <c r="AG178" s="107" t="e">
        <f>T178-HLOOKUP(V178,Minimas!$C$1:$BN$10,7,FALSE)</f>
        <v>#VALUE!</v>
      </c>
      <c r="AH178" s="107" t="e">
        <f>T178-HLOOKUP(V178,Minimas!$C$1:$BN$10,8,FALSE)</f>
        <v>#VALUE!</v>
      </c>
      <c r="AI178" s="107" t="e">
        <f>T178-HLOOKUP(V178,Minimas!$C$1:$BN$10,9,FALSE)</f>
        <v>#VALUE!</v>
      </c>
      <c r="AJ178" s="107" t="e">
        <f>T178-HLOOKUP(V178,Minimas!$C$1:$BN$10,10,FALSE)</f>
        <v>#VALUE!</v>
      </c>
      <c r="AK178" s="108" t="str">
        <f t="shared" si="37"/>
        <v xml:space="preserve"> </v>
      </c>
      <c r="AM178" s="5" t="str">
        <f t="shared" si="38"/>
        <v xml:space="preserve"> </v>
      </c>
      <c r="AN178" s="5" t="str">
        <f t="shared" si="39"/>
        <v xml:space="preserve"> </v>
      </c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</row>
    <row r="179" spans="2:76" s="5" customFormat="1" ht="30" customHeight="1" x14ac:dyDescent="0.2">
      <c r="B179" s="71"/>
      <c r="C179" s="40"/>
      <c r="D179" s="41"/>
      <c r="E179" s="101"/>
      <c r="F179" s="42" t="s">
        <v>71</v>
      </c>
      <c r="G179" s="43" t="s">
        <v>71</v>
      </c>
      <c r="H179" s="109"/>
      <c r="I179" s="46" t="s">
        <v>71</v>
      </c>
      <c r="J179" s="41" t="s">
        <v>71</v>
      </c>
      <c r="K179" s="117"/>
      <c r="L179" s="44"/>
      <c r="M179" s="45"/>
      <c r="N179" s="45"/>
      <c r="O179" s="67" t="str">
        <f t="shared" ref="O179:O227" si="40">IF(E179="","",IF(MAXA(L179:N179)&lt;=0,0,MAXA(L179:N179)))</f>
        <v/>
      </c>
      <c r="P179" s="66"/>
      <c r="Q179" s="66"/>
      <c r="R179" s="66"/>
      <c r="S179" s="67" t="str">
        <f t="shared" ref="S179:S227" si="41">IF(E179="","",IF(MAXA(P179:R179)&lt;=0,0,MAXA(P179:R179)))</f>
        <v/>
      </c>
      <c r="T179" s="68" t="str">
        <f t="shared" ref="T179:T227" si="42">IF(E179="","",IF(OR(O179=0,S179=0),0,O179+S179))</f>
        <v/>
      </c>
      <c r="U179" s="69" t="str">
        <f t="shared" ref="U179:U227" si="43">+CONCATENATE(AM179," ",AN179)</f>
        <v xml:space="preserve">   </v>
      </c>
      <c r="V179" s="103" t="str">
        <f>IF(E179=0," ",IF(E179="H",IF(OR(E179="SEN",H179&lt;1998),VLOOKUP(K179,Minimas!$A$11:$G$29,6),IF(AND(H179&gt;1997,H179&lt;2001),VLOOKUP(K179,Minimas!$A$11:$G$29,5),IF(AND(H179&gt;2000,H179&lt;2003),VLOOKUP(K179,Minimas!$A$11:$G$29,4),IF(AND(H179&gt;2002,H179&lt;2005),VLOOKUP(K179,Minimas!$A$11:$G$29,3),VLOOKUP(K179,Minimas!$A$11:$G$29,2))))),IF(OR(H179="SEN",H179&lt;1998),VLOOKUP(K179,Minimas!$G$11:$L$26,6),IF(AND(H179&gt;1997,H179&lt;2001),VLOOKUP(K179,Minimas!$G$11:$L$26,5),IF(AND(H179&gt;2000,H179&lt;2003),VLOOKUP(K179,Minimas!$G$11:$L$26,4),IF(AND(H179&gt;2002,H179&lt;2005),VLOOKUP(K179,Minimas!$G$11:$L$26,3),VLOOKUP(K179,Minimas!$G$11:$L$26,2)))))))</f>
        <v xml:space="preserve"> </v>
      </c>
      <c r="W179" s="77" t="str">
        <f t="shared" ref="W179:W227" si="44">IF(E179=" "," ",IF(E179="H",10^(0.75194503*LOG(K179/175.508)^2)*T179,IF(E179="F",10^(0.783497476* LOG(K179/153.655)^2)*T179,"")))</f>
        <v/>
      </c>
      <c r="X179" s="78"/>
      <c r="AB179" s="107" t="e">
        <f>T179-HLOOKUP(V179,Minimas!$C$1:$BN$10,2,FALSE)</f>
        <v>#VALUE!</v>
      </c>
      <c r="AC179" s="107" t="e">
        <f>T179-HLOOKUP(V179,Minimas!$C$1:$BN$10,3,FALSE)</f>
        <v>#VALUE!</v>
      </c>
      <c r="AD179" s="107" t="e">
        <f>T179-HLOOKUP(V179,Minimas!$C$1:$BN$10,4,FALSE)</f>
        <v>#VALUE!</v>
      </c>
      <c r="AE179" s="107" t="e">
        <f>T179-HLOOKUP(V179,Minimas!$C$1:$BN$10,5,FALSE)</f>
        <v>#VALUE!</v>
      </c>
      <c r="AF179" s="107" t="e">
        <f>T179-HLOOKUP(V179,Minimas!$C$1:$BN$10,6,FALSE)</f>
        <v>#VALUE!</v>
      </c>
      <c r="AG179" s="107" t="e">
        <f>T179-HLOOKUP(V179,Minimas!$C$1:$BN$10,7,FALSE)</f>
        <v>#VALUE!</v>
      </c>
      <c r="AH179" s="107" t="e">
        <f>T179-HLOOKUP(V179,Minimas!$C$1:$BN$10,8,FALSE)</f>
        <v>#VALUE!</v>
      </c>
      <c r="AI179" s="107" t="e">
        <f>T179-HLOOKUP(V179,Minimas!$C$1:$BN$10,9,FALSE)</f>
        <v>#VALUE!</v>
      </c>
      <c r="AJ179" s="107" t="e">
        <f>T179-HLOOKUP(V179,Minimas!$C$1:$BN$10,10,FALSE)</f>
        <v>#VALUE!</v>
      </c>
      <c r="AK179" s="108" t="str">
        <f t="shared" ref="AK179:AK227" si="45">IF(E179=0," ",IF(AJ179&gt;=0,$AJ$5,IF(AI179&gt;=0,$AI$5,IF(AH179&gt;=0,$AH$5,IF(AG179&gt;=0,$AG$5,IF(AF179&gt;=0,$AF$5,IF(AE179&gt;=0,$AE$5,IF(AD179&gt;=0,$AD$5,IF(AC179&gt;=0,$AC$5,$AB$5)))))))))</f>
        <v xml:space="preserve"> </v>
      </c>
      <c r="AM179" s="5" t="str">
        <f t="shared" ref="AM179:AM227" si="46">IF(AK179="","",AK179)</f>
        <v xml:space="preserve"> </v>
      </c>
      <c r="AN179" s="5" t="str">
        <f t="shared" ref="AN179:AN227" si="47">IF(E179=0," ",IF(AJ179&gt;=0,AJ179,IF(AI179&gt;=0,AI179,IF(AH179&gt;=0,AH179,IF(AG179&gt;=0,AG179,IF(AF179&gt;=0,AF179,IF(AE179&gt;=0,AE179,IF(AD179&gt;=0,AD179,IF(AC179&gt;=0,AC179,AB179)))))))))</f>
        <v xml:space="preserve"> </v>
      </c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</row>
    <row r="180" spans="2:76" s="5" customFormat="1" ht="30" customHeight="1" x14ac:dyDescent="0.2">
      <c r="B180" s="71"/>
      <c r="C180" s="40"/>
      <c r="D180" s="41"/>
      <c r="E180" s="101"/>
      <c r="F180" s="42" t="s">
        <v>71</v>
      </c>
      <c r="G180" s="43" t="s">
        <v>71</v>
      </c>
      <c r="H180" s="109"/>
      <c r="I180" s="46" t="s">
        <v>71</v>
      </c>
      <c r="J180" s="41" t="s">
        <v>71</v>
      </c>
      <c r="K180" s="117"/>
      <c r="L180" s="44"/>
      <c r="M180" s="45"/>
      <c r="N180" s="45"/>
      <c r="O180" s="67" t="str">
        <f t="shared" si="40"/>
        <v/>
      </c>
      <c r="P180" s="66"/>
      <c r="Q180" s="66"/>
      <c r="R180" s="66"/>
      <c r="S180" s="67" t="str">
        <f t="shared" si="41"/>
        <v/>
      </c>
      <c r="T180" s="68" t="str">
        <f t="shared" si="42"/>
        <v/>
      </c>
      <c r="U180" s="69" t="str">
        <f t="shared" si="43"/>
        <v xml:space="preserve">   </v>
      </c>
      <c r="V180" s="103" t="str">
        <f>IF(E180=0," ",IF(E180="H",IF(OR(E180="SEN",H180&lt;1998),VLOOKUP(K180,Minimas!$A$11:$G$29,6),IF(AND(H180&gt;1997,H180&lt;2001),VLOOKUP(K180,Minimas!$A$11:$G$29,5),IF(AND(H180&gt;2000,H180&lt;2003),VLOOKUP(K180,Minimas!$A$11:$G$29,4),IF(AND(H180&gt;2002,H180&lt;2005),VLOOKUP(K180,Minimas!$A$11:$G$29,3),VLOOKUP(K180,Minimas!$A$11:$G$29,2))))),IF(OR(H180="SEN",H180&lt;1998),VLOOKUP(K180,Minimas!$G$11:$L$26,6),IF(AND(H180&gt;1997,H180&lt;2001),VLOOKUP(K180,Minimas!$G$11:$L$26,5),IF(AND(H180&gt;2000,H180&lt;2003),VLOOKUP(K180,Minimas!$G$11:$L$26,4),IF(AND(H180&gt;2002,H180&lt;2005),VLOOKUP(K180,Minimas!$G$11:$L$26,3),VLOOKUP(K180,Minimas!$G$11:$L$26,2)))))))</f>
        <v xml:space="preserve"> </v>
      </c>
      <c r="W180" s="77" t="str">
        <f t="shared" si="44"/>
        <v/>
      </c>
      <c r="X180" s="78"/>
      <c r="AB180" s="107" t="e">
        <f>T180-HLOOKUP(V180,Minimas!$C$1:$BN$10,2,FALSE)</f>
        <v>#VALUE!</v>
      </c>
      <c r="AC180" s="107" t="e">
        <f>T180-HLOOKUP(V180,Minimas!$C$1:$BN$10,3,FALSE)</f>
        <v>#VALUE!</v>
      </c>
      <c r="AD180" s="107" t="e">
        <f>T180-HLOOKUP(V180,Minimas!$C$1:$BN$10,4,FALSE)</f>
        <v>#VALUE!</v>
      </c>
      <c r="AE180" s="107" t="e">
        <f>T180-HLOOKUP(V180,Minimas!$C$1:$BN$10,5,FALSE)</f>
        <v>#VALUE!</v>
      </c>
      <c r="AF180" s="107" t="e">
        <f>T180-HLOOKUP(V180,Minimas!$C$1:$BN$10,6,FALSE)</f>
        <v>#VALUE!</v>
      </c>
      <c r="AG180" s="107" t="e">
        <f>T180-HLOOKUP(V180,Minimas!$C$1:$BN$10,7,FALSE)</f>
        <v>#VALUE!</v>
      </c>
      <c r="AH180" s="107" t="e">
        <f>T180-HLOOKUP(V180,Minimas!$C$1:$BN$10,8,FALSE)</f>
        <v>#VALUE!</v>
      </c>
      <c r="AI180" s="107" t="e">
        <f>T180-HLOOKUP(V180,Minimas!$C$1:$BN$10,9,FALSE)</f>
        <v>#VALUE!</v>
      </c>
      <c r="AJ180" s="107" t="e">
        <f>T180-HLOOKUP(V180,Minimas!$C$1:$BN$10,10,FALSE)</f>
        <v>#VALUE!</v>
      </c>
      <c r="AK180" s="108" t="str">
        <f t="shared" si="45"/>
        <v xml:space="preserve"> </v>
      </c>
      <c r="AM180" s="5" t="str">
        <f t="shared" si="46"/>
        <v xml:space="preserve"> </v>
      </c>
      <c r="AN180" s="5" t="str">
        <f t="shared" si="47"/>
        <v xml:space="preserve"> </v>
      </c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15"/>
      <c r="BR180" s="115"/>
      <c r="BS180" s="115"/>
      <c r="BT180" s="115"/>
      <c r="BU180" s="115"/>
      <c r="BV180" s="115"/>
      <c r="BW180" s="115"/>
      <c r="BX180" s="115"/>
    </row>
    <row r="181" spans="2:76" s="5" customFormat="1" ht="30" customHeight="1" x14ac:dyDescent="0.2">
      <c r="B181" s="71"/>
      <c r="C181" s="40"/>
      <c r="D181" s="41"/>
      <c r="E181" s="101"/>
      <c r="F181" s="42" t="s">
        <v>71</v>
      </c>
      <c r="G181" s="43" t="s">
        <v>71</v>
      </c>
      <c r="H181" s="109"/>
      <c r="I181" s="46" t="s">
        <v>71</v>
      </c>
      <c r="J181" s="41" t="s">
        <v>71</v>
      </c>
      <c r="K181" s="117"/>
      <c r="L181" s="44"/>
      <c r="M181" s="45"/>
      <c r="N181" s="45"/>
      <c r="O181" s="67" t="str">
        <f t="shared" si="40"/>
        <v/>
      </c>
      <c r="P181" s="66"/>
      <c r="Q181" s="66"/>
      <c r="R181" s="66"/>
      <c r="S181" s="67" t="str">
        <f t="shared" si="41"/>
        <v/>
      </c>
      <c r="T181" s="68" t="str">
        <f t="shared" si="42"/>
        <v/>
      </c>
      <c r="U181" s="69" t="str">
        <f t="shared" si="43"/>
        <v xml:space="preserve">   </v>
      </c>
      <c r="V181" s="103" t="str">
        <f>IF(E181=0," ",IF(E181="H",IF(OR(E181="SEN",H181&lt;1998),VLOOKUP(K181,Minimas!$A$11:$G$29,6),IF(AND(H181&gt;1997,H181&lt;2001),VLOOKUP(K181,Minimas!$A$11:$G$29,5),IF(AND(H181&gt;2000,H181&lt;2003),VLOOKUP(K181,Minimas!$A$11:$G$29,4),IF(AND(H181&gt;2002,H181&lt;2005),VLOOKUP(K181,Minimas!$A$11:$G$29,3),VLOOKUP(K181,Minimas!$A$11:$G$29,2))))),IF(OR(H181="SEN",H181&lt;1998),VLOOKUP(K181,Minimas!$G$11:$L$26,6),IF(AND(H181&gt;1997,H181&lt;2001),VLOOKUP(K181,Minimas!$G$11:$L$26,5),IF(AND(H181&gt;2000,H181&lt;2003),VLOOKUP(K181,Minimas!$G$11:$L$26,4),IF(AND(H181&gt;2002,H181&lt;2005),VLOOKUP(K181,Minimas!$G$11:$L$26,3),VLOOKUP(K181,Minimas!$G$11:$L$26,2)))))))</f>
        <v xml:space="preserve"> </v>
      </c>
      <c r="W181" s="77" t="str">
        <f t="shared" si="44"/>
        <v/>
      </c>
      <c r="X181" s="78"/>
      <c r="AB181" s="107" t="e">
        <f>T181-HLOOKUP(V181,Minimas!$C$1:$BN$10,2,FALSE)</f>
        <v>#VALUE!</v>
      </c>
      <c r="AC181" s="107" t="e">
        <f>T181-HLOOKUP(V181,Minimas!$C$1:$BN$10,3,FALSE)</f>
        <v>#VALUE!</v>
      </c>
      <c r="AD181" s="107" t="e">
        <f>T181-HLOOKUP(V181,Minimas!$C$1:$BN$10,4,FALSE)</f>
        <v>#VALUE!</v>
      </c>
      <c r="AE181" s="107" t="e">
        <f>T181-HLOOKUP(V181,Minimas!$C$1:$BN$10,5,FALSE)</f>
        <v>#VALUE!</v>
      </c>
      <c r="AF181" s="107" t="e">
        <f>T181-HLOOKUP(V181,Minimas!$C$1:$BN$10,6,FALSE)</f>
        <v>#VALUE!</v>
      </c>
      <c r="AG181" s="107" t="e">
        <f>T181-HLOOKUP(V181,Minimas!$C$1:$BN$10,7,FALSE)</f>
        <v>#VALUE!</v>
      </c>
      <c r="AH181" s="107" t="e">
        <f>T181-HLOOKUP(V181,Minimas!$C$1:$BN$10,8,FALSE)</f>
        <v>#VALUE!</v>
      </c>
      <c r="AI181" s="107" t="e">
        <f>T181-HLOOKUP(V181,Minimas!$C$1:$BN$10,9,FALSE)</f>
        <v>#VALUE!</v>
      </c>
      <c r="AJ181" s="107" t="e">
        <f>T181-HLOOKUP(V181,Minimas!$C$1:$BN$10,10,FALSE)</f>
        <v>#VALUE!</v>
      </c>
      <c r="AK181" s="108" t="str">
        <f t="shared" si="45"/>
        <v xml:space="preserve"> </v>
      </c>
      <c r="AM181" s="5" t="str">
        <f t="shared" si="46"/>
        <v xml:space="preserve"> </v>
      </c>
      <c r="AN181" s="5" t="str">
        <f t="shared" si="47"/>
        <v xml:space="preserve"> </v>
      </c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  <c r="BI181" s="115"/>
      <c r="BJ181" s="115"/>
      <c r="BK181" s="115"/>
      <c r="BL181" s="115"/>
      <c r="BM181" s="115"/>
      <c r="BN181" s="115"/>
      <c r="BO181" s="115"/>
      <c r="BP181" s="115"/>
      <c r="BQ181" s="115"/>
      <c r="BR181" s="115"/>
      <c r="BS181" s="115"/>
      <c r="BT181" s="115"/>
      <c r="BU181" s="115"/>
      <c r="BV181" s="115"/>
      <c r="BW181" s="115"/>
      <c r="BX181" s="115"/>
    </row>
    <row r="182" spans="2:76" s="5" customFormat="1" ht="30" customHeight="1" x14ac:dyDescent="0.2">
      <c r="B182" s="71"/>
      <c r="C182" s="40"/>
      <c r="D182" s="41"/>
      <c r="E182" s="101"/>
      <c r="F182" s="42" t="s">
        <v>71</v>
      </c>
      <c r="G182" s="43" t="s">
        <v>71</v>
      </c>
      <c r="H182" s="109"/>
      <c r="I182" s="46" t="s">
        <v>71</v>
      </c>
      <c r="J182" s="41" t="s">
        <v>71</v>
      </c>
      <c r="K182" s="117"/>
      <c r="L182" s="44"/>
      <c r="M182" s="45"/>
      <c r="N182" s="45"/>
      <c r="O182" s="67" t="str">
        <f t="shared" si="40"/>
        <v/>
      </c>
      <c r="P182" s="66"/>
      <c r="Q182" s="66"/>
      <c r="R182" s="66"/>
      <c r="S182" s="67" t="str">
        <f t="shared" si="41"/>
        <v/>
      </c>
      <c r="T182" s="68" t="str">
        <f t="shared" si="42"/>
        <v/>
      </c>
      <c r="U182" s="69" t="str">
        <f t="shared" si="43"/>
        <v xml:space="preserve">   </v>
      </c>
      <c r="V182" s="103" t="str">
        <f>IF(E182=0," ",IF(E182="H",IF(OR(E182="SEN",H182&lt;1998),VLOOKUP(K182,Minimas!$A$11:$G$29,6),IF(AND(H182&gt;1997,H182&lt;2001),VLOOKUP(K182,Minimas!$A$11:$G$29,5),IF(AND(H182&gt;2000,H182&lt;2003),VLOOKUP(K182,Minimas!$A$11:$G$29,4),IF(AND(H182&gt;2002,H182&lt;2005),VLOOKUP(K182,Minimas!$A$11:$G$29,3),VLOOKUP(K182,Minimas!$A$11:$G$29,2))))),IF(OR(H182="SEN",H182&lt;1998),VLOOKUP(K182,Minimas!$G$11:$L$26,6),IF(AND(H182&gt;1997,H182&lt;2001),VLOOKUP(K182,Minimas!$G$11:$L$26,5),IF(AND(H182&gt;2000,H182&lt;2003),VLOOKUP(K182,Minimas!$G$11:$L$26,4),IF(AND(H182&gt;2002,H182&lt;2005),VLOOKUP(K182,Minimas!$G$11:$L$26,3),VLOOKUP(K182,Minimas!$G$11:$L$26,2)))))))</f>
        <v xml:space="preserve"> </v>
      </c>
      <c r="W182" s="77" t="str">
        <f t="shared" si="44"/>
        <v/>
      </c>
      <c r="X182" s="78"/>
      <c r="AB182" s="107" t="e">
        <f>T182-HLOOKUP(V182,Minimas!$C$1:$BN$10,2,FALSE)</f>
        <v>#VALUE!</v>
      </c>
      <c r="AC182" s="107" t="e">
        <f>T182-HLOOKUP(V182,Minimas!$C$1:$BN$10,3,FALSE)</f>
        <v>#VALUE!</v>
      </c>
      <c r="AD182" s="107" t="e">
        <f>T182-HLOOKUP(V182,Minimas!$C$1:$BN$10,4,FALSE)</f>
        <v>#VALUE!</v>
      </c>
      <c r="AE182" s="107" t="e">
        <f>T182-HLOOKUP(V182,Minimas!$C$1:$BN$10,5,FALSE)</f>
        <v>#VALUE!</v>
      </c>
      <c r="AF182" s="107" t="e">
        <f>T182-HLOOKUP(V182,Minimas!$C$1:$BN$10,6,FALSE)</f>
        <v>#VALUE!</v>
      </c>
      <c r="AG182" s="107" t="e">
        <f>T182-HLOOKUP(V182,Minimas!$C$1:$BN$10,7,FALSE)</f>
        <v>#VALUE!</v>
      </c>
      <c r="AH182" s="107" t="e">
        <f>T182-HLOOKUP(V182,Minimas!$C$1:$BN$10,8,FALSE)</f>
        <v>#VALUE!</v>
      </c>
      <c r="AI182" s="107" t="e">
        <f>T182-HLOOKUP(V182,Minimas!$C$1:$BN$10,9,FALSE)</f>
        <v>#VALUE!</v>
      </c>
      <c r="AJ182" s="107" t="e">
        <f>T182-HLOOKUP(V182,Minimas!$C$1:$BN$10,10,FALSE)</f>
        <v>#VALUE!</v>
      </c>
      <c r="AK182" s="108" t="str">
        <f t="shared" si="45"/>
        <v xml:space="preserve"> </v>
      </c>
      <c r="AM182" s="5" t="str">
        <f t="shared" si="46"/>
        <v xml:space="preserve"> </v>
      </c>
      <c r="AN182" s="5" t="str">
        <f t="shared" si="47"/>
        <v xml:space="preserve"> </v>
      </c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  <c r="BH182" s="115"/>
      <c r="BI182" s="115"/>
      <c r="BJ182" s="115"/>
      <c r="BK182" s="115"/>
      <c r="BL182" s="115"/>
      <c r="BM182" s="115"/>
      <c r="BN182" s="115"/>
      <c r="BO182" s="115"/>
      <c r="BP182" s="115"/>
      <c r="BQ182" s="115"/>
      <c r="BR182" s="115"/>
      <c r="BS182" s="115"/>
      <c r="BT182" s="115"/>
      <c r="BU182" s="115"/>
      <c r="BV182" s="115"/>
      <c r="BW182" s="115"/>
      <c r="BX182" s="115"/>
    </row>
    <row r="183" spans="2:76" s="5" customFormat="1" ht="30" customHeight="1" x14ac:dyDescent="0.2">
      <c r="B183" s="70"/>
      <c r="C183" s="60"/>
      <c r="D183" s="61"/>
      <c r="E183" s="100"/>
      <c r="F183" s="62" t="s">
        <v>71</v>
      </c>
      <c r="G183" s="63" t="s">
        <v>71</v>
      </c>
      <c r="H183" s="102"/>
      <c r="I183" s="64" t="s">
        <v>71</v>
      </c>
      <c r="J183" s="61" t="s">
        <v>71</v>
      </c>
      <c r="K183" s="116"/>
      <c r="L183" s="65"/>
      <c r="M183" s="66"/>
      <c r="N183" s="66"/>
      <c r="O183" s="67" t="str">
        <f t="shared" si="40"/>
        <v/>
      </c>
      <c r="P183" s="66"/>
      <c r="Q183" s="66"/>
      <c r="R183" s="66"/>
      <c r="S183" s="67" t="str">
        <f t="shared" si="41"/>
        <v/>
      </c>
      <c r="T183" s="68" t="str">
        <f t="shared" si="42"/>
        <v/>
      </c>
      <c r="U183" s="69" t="str">
        <f t="shared" si="43"/>
        <v xml:space="preserve">   </v>
      </c>
      <c r="V183" s="103" t="str">
        <f>IF(E183=0," ",IF(E183="H",IF(OR(E183="SEN",H183&lt;1998),VLOOKUP(K183,Minimas!$A$11:$G$29,6),IF(AND(H183&gt;1997,H183&lt;2001),VLOOKUP(K183,Minimas!$A$11:$G$29,5),IF(AND(H183&gt;2000,H183&lt;2003),VLOOKUP(K183,Minimas!$A$11:$G$29,4),IF(AND(H183&gt;2002,H183&lt;2005),VLOOKUP(K183,Minimas!$A$11:$G$29,3),VLOOKUP(K183,Minimas!$A$11:$G$29,2))))),IF(OR(H183="SEN",H183&lt;1998),VLOOKUP(K183,Minimas!$G$11:$L$26,6),IF(AND(H183&gt;1997,H183&lt;2001),VLOOKUP(K183,Minimas!$G$11:$L$26,5),IF(AND(H183&gt;2000,H183&lt;2003),VLOOKUP(K183,Minimas!$G$11:$L$26,4),IF(AND(H183&gt;2002,H183&lt;2005),VLOOKUP(K183,Minimas!$G$11:$L$26,3),VLOOKUP(K183,Minimas!$G$11:$L$26,2)))))))</f>
        <v xml:space="preserve"> </v>
      </c>
      <c r="W183" s="77" t="str">
        <f t="shared" si="44"/>
        <v/>
      </c>
      <c r="X183" s="78"/>
      <c r="AB183" s="107" t="e">
        <f>T183-HLOOKUP(V183,Minimas!$C$1:$BN$10,2,FALSE)</f>
        <v>#VALUE!</v>
      </c>
      <c r="AC183" s="107" t="e">
        <f>T183-HLOOKUP(V183,Minimas!$C$1:$BN$10,3,FALSE)</f>
        <v>#VALUE!</v>
      </c>
      <c r="AD183" s="107" t="e">
        <f>T183-HLOOKUP(V183,Minimas!$C$1:$BN$10,4,FALSE)</f>
        <v>#VALUE!</v>
      </c>
      <c r="AE183" s="107" t="e">
        <f>T183-HLOOKUP(V183,Minimas!$C$1:$BN$10,5,FALSE)</f>
        <v>#VALUE!</v>
      </c>
      <c r="AF183" s="107" t="e">
        <f>T183-HLOOKUP(V183,Minimas!$C$1:$BN$10,6,FALSE)</f>
        <v>#VALUE!</v>
      </c>
      <c r="AG183" s="107" t="e">
        <f>T183-HLOOKUP(V183,Minimas!$C$1:$BN$10,7,FALSE)</f>
        <v>#VALUE!</v>
      </c>
      <c r="AH183" s="107" t="e">
        <f>T183-HLOOKUP(V183,Minimas!$C$1:$BN$10,8,FALSE)</f>
        <v>#VALUE!</v>
      </c>
      <c r="AI183" s="107" t="e">
        <f>T183-HLOOKUP(V183,Minimas!$C$1:$BN$10,9,FALSE)</f>
        <v>#VALUE!</v>
      </c>
      <c r="AJ183" s="107" t="e">
        <f>T183-HLOOKUP(V183,Minimas!$C$1:$BN$10,10,FALSE)</f>
        <v>#VALUE!</v>
      </c>
      <c r="AK183" s="108" t="str">
        <f t="shared" si="45"/>
        <v xml:space="preserve"> </v>
      </c>
      <c r="AM183" s="5" t="str">
        <f t="shared" si="46"/>
        <v xml:space="preserve"> </v>
      </c>
      <c r="AN183" s="5" t="str">
        <f t="shared" si="47"/>
        <v xml:space="preserve"> </v>
      </c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  <c r="BI183" s="115"/>
      <c r="BJ183" s="115"/>
      <c r="BK183" s="115"/>
      <c r="BL183" s="115"/>
      <c r="BM183" s="115"/>
      <c r="BN183" s="115"/>
      <c r="BO183" s="115"/>
      <c r="BP183" s="115"/>
      <c r="BQ183" s="115"/>
      <c r="BR183" s="115"/>
      <c r="BS183" s="115"/>
      <c r="BT183" s="115"/>
      <c r="BU183" s="115"/>
      <c r="BV183" s="115"/>
      <c r="BW183" s="115"/>
      <c r="BX183" s="115"/>
    </row>
    <row r="184" spans="2:76" s="5" customFormat="1" ht="30" customHeight="1" x14ac:dyDescent="0.2">
      <c r="B184" s="71"/>
      <c r="C184" s="40"/>
      <c r="D184" s="41"/>
      <c r="E184" s="101"/>
      <c r="F184" s="42" t="s">
        <v>71</v>
      </c>
      <c r="G184" s="43" t="s">
        <v>71</v>
      </c>
      <c r="H184" s="109"/>
      <c r="I184" s="46" t="s">
        <v>71</v>
      </c>
      <c r="J184" s="41" t="s">
        <v>71</v>
      </c>
      <c r="K184" s="117"/>
      <c r="L184" s="44"/>
      <c r="M184" s="45"/>
      <c r="N184" s="45"/>
      <c r="O184" s="67" t="str">
        <f t="shared" si="40"/>
        <v/>
      </c>
      <c r="P184" s="66"/>
      <c r="Q184" s="66"/>
      <c r="R184" s="66"/>
      <c r="S184" s="67" t="str">
        <f t="shared" si="41"/>
        <v/>
      </c>
      <c r="T184" s="68" t="str">
        <f t="shared" si="42"/>
        <v/>
      </c>
      <c r="U184" s="69" t="str">
        <f t="shared" si="43"/>
        <v xml:space="preserve">   </v>
      </c>
      <c r="V184" s="103" t="str">
        <f>IF(E184=0," ",IF(E184="H",IF(OR(E184="SEN",H184&lt;1998),VLOOKUP(K184,Minimas!$A$11:$G$29,6),IF(AND(H184&gt;1997,H184&lt;2001),VLOOKUP(K184,Minimas!$A$11:$G$29,5),IF(AND(H184&gt;2000,H184&lt;2003),VLOOKUP(K184,Minimas!$A$11:$G$29,4),IF(AND(H184&gt;2002,H184&lt;2005),VLOOKUP(K184,Minimas!$A$11:$G$29,3),VLOOKUP(K184,Minimas!$A$11:$G$29,2))))),IF(OR(H184="SEN",H184&lt;1998),VLOOKUP(K184,Minimas!$G$11:$L$26,6),IF(AND(H184&gt;1997,H184&lt;2001),VLOOKUP(K184,Minimas!$G$11:$L$26,5),IF(AND(H184&gt;2000,H184&lt;2003),VLOOKUP(K184,Minimas!$G$11:$L$26,4),IF(AND(H184&gt;2002,H184&lt;2005),VLOOKUP(K184,Minimas!$G$11:$L$26,3),VLOOKUP(K184,Minimas!$G$11:$L$26,2)))))))</f>
        <v xml:space="preserve"> </v>
      </c>
      <c r="W184" s="77" t="str">
        <f t="shared" si="44"/>
        <v/>
      </c>
      <c r="X184" s="78"/>
      <c r="AB184" s="107" t="e">
        <f>T184-HLOOKUP(V184,Minimas!$C$1:$BN$10,2,FALSE)</f>
        <v>#VALUE!</v>
      </c>
      <c r="AC184" s="107" t="e">
        <f>T184-HLOOKUP(V184,Minimas!$C$1:$BN$10,3,FALSE)</f>
        <v>#VALUE!</v>
      </c>
      <c r="AD184" s="107" t="e">
        <f>T184-HLOOKUP(V184,Minimas!$C$1:$BN$10,4,FALSE)</f>
        <v>#VALUE!</v>
      </c>
      <c r="AE184" s="107" t="e">
        <f>T184-HLOOKUP(V184,Minimas!$C$1:$BN$10,5,FALSE)</f>
        <v>#VALUE!</v>
      </c>
      <c r="AF184" s="107" t="e">
        <f>T184-HLOOKUP(V184,Minimas!$C$1:$BN$10,6,FALSE)</f>
        <v>#VALUE!</v>
      </c>
      <c r="AG184" s="107" t="e">
        <f>T184-HLOOKUP(V184,Minimas!$C$1:$BN$10,7,FALSE)</f>
        <v>#VALUE!</v>
      </c>
      <c r="AH184" s="107" t="e">
        <f>T184-HLOOKUP(V184,Minimas!$C$1:$BN$10,8,FALSE)</f>
        <v>#VALUE!</v>
      </c>
      <c r="AI184" s="107" t="e">
        <f>T184-HLOOKUP(V184,Minimas!$C$1:$BN$10,9,FALSE)</f>
        <v>#VALUE!</v>
      </c>
      <c r="AJ184" s="107" t="e">
        <f>T184-HLOOKUP(V184,Minimas!$C$1:$BN$10,10,FALSE)</f>
        <v>#VALUE!</v>
      </c>
      <c r="AK184" s="108" t="str">
        <f t="shared" si="45"/>
        <v xml:space="preserve"> </v>
      </c>
      <c r="AM184" s="5" t="str">
        <f t="shared" si="46"/>
        <v xml:space="preserve"> </v>
      </c>
      <c r="AN184" s="5" t="str">
        <f t="shared" si="47"/>
        <v xml:space="preserve"> </v>
      </c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  <c r="BO184" s="115"/>
      <c r="BP184" s="115"/>
      <c r="BQ184" s="115"/>
      <c r="BR184" s="115"/>
      <c r="BS184" s="115"/>
      <c r="BT184" s="115"/>
      <c r="BU184" s="115"/>
      <c r="BV184" s="115"/>
      <c r="BW184" s="115"/>
      <c r="BX184" s="115"/>
    </row>
    <row r="185" spans="2:76" s="5" customFormat="1" ht="30" customHeight="1" x14ac:dyDescent="0.2">
      <c r="B185" s="71"/>
      <c r="C185" s="40"/>
      <c r="D185" s="41"/>
      <c r="E185" s="101"/>
      <c r="F185" s="42" t="s">
        <v>71</v>
      </c>
      <c r="G185" s="43" t="s">
        <v>71</v>
      </c>
      <c r="H185" s="109"/>
      <c r="I185" s="46" t="s">
        <v>71</v>
      </c>
      <c r="J185" s="41" t="s">
        <v>71</v>
      </c>
      <c r="K185" s="117"/>
      <c r="L185" s="44"/>
      <c r="M185" s="45"/>
      <c r="N185" s="45"/>
      <c r="O185" s="67" t="str">
        <f t="shared" si="40"/>
        <v/>
      </c>
      <c r="P185" s="66"/>
      <c r="Q185" s="66"/>
      <c r="R185" s="66"/>
      <c r="S185" s="67" t="str">
        <f t="shared" si="41"/>
        <v/>
      </c>
      <c r="T185" s="68" t="str">
        <f t="shared" si="42"/>
        <v/>
      </c>
      <c r="U185" s="69" t="str">
        <f t="shared" si="43"/>
        <v xml:space="preserve">   </v>
      </c>
      <c r="V185" s="103" t="str">
        <f>IF(E185=0," ",IF(E185="H",IF(OR(E185="SEN",H185&lt;1998),VLOOKUP(K185,Minimas!$A$11:$G$29,6),IF(AND(H185&gt;1997,H185&lt;2001),VLOOKUP(K185,Minimas!$A$11:$G$29,5),IF(AND(H185&gt;2000,H185&lt;2003),VLOOKUP(K185,Minimas!$A$11:$G$29,4),IF(AND(H185&gt;2002,H185&lt;2005),VLOOKUP(K185,Minimas!$A$11:$G$29,3),VLOOKUP(K185,Minimas!$A$11:$G$29,2))))),IF(OR(H185="SEN",H185&lt;1998),VLOOKUP(K185,Minimas!$G$11:$L$26,6),IF(AND(H185&gt;1997,H185&lt;2001),VLOOKUP(K185,Minimas!$G$11:$L$26,5),IF(AND(H185&gt;2000,H185&lt;2003),VLOOKUP(K185,Minimas!$G$11:$L$26,4),IF(AND(H185&gt;2002,H185&lt;2005),VLOOKUP(K185,Minimas!$G$11:$L$26,3),VLOOKUP(K185,Minimas!$G$11:$L$26,2)))))))</f>
        <v xml:space="preserve"> </v>
      </c>
      <c r="W185" s="77" t="str">
        <f t="shared" si="44"/>
        <v/>
      </c>
      <c r="X185" s="78"/>
      <c r="AB185" s="107" t="e">
        <f>T185-HLOOKUP(V185,Minimas!$C$1:$BN$10,2,FALSE)</f>
        <v>#VALUE!</v>
      </c>
      <c r="AC185" s="107" t="e">
        <f>T185-HLOOKUP(V185,Minimas!$C$1:$BN$10,3,FALSE)</f>
        <v>#VALUE!</v>
      </c>
      <c r="AD185" s="107" t="e">
        <f>T185-HLOOKUP(V185,Minimas!$C$1:$BN$10,4,FALSE)</f>
        <v>#VALUE!</v>
      </c>
      <c r="AE185" s="107" t="e">
        <f>T185-HLOOKUP(V185,Minimas!$C$1:$BN$10,5,FALSE)</f>
        <v>#VALUE!</v>
      </c>
      <c r="AF185" s="107" t="e">
        <f>T185-HLOOKUP(V185,Minimas!$C$1:$BN$10,6,FALSE)</f>
        <v>#VALUE!</v>
      </c>
      <c r="AG185" s="107" t="e">
        <f>T185-HLOOKUP(V185,Minimas!$C$1:$BN$10,7,FALSE)</f>
        <v>#VALUE!</v>
      </c>
      <c r="AH185" s="107" t="e">
        <f>T185-HLOOKUP(V185,Minimas!$C$1:$BN$10,8,FALSE)</f>
        <v>#VALUE!</v>
      </c>
      <c r="AI185" s="107" t="e">
        <f>T185-HLOOKUP(V185,Minimas!$C$1:$BN$10,9,FALSE)</f>
        <v>#VALUE!</v>
      </c>
      <c r="AJ185" s="107" t="e">
        <f>T185-HLOOKUP(V185,Minimas!$C$1:$BN$10,10,FALSE)</f>
        <v>#VALUE!</v>
      </c>
      <c r="AK185" s="108" t="str">
        <f t="shared" si="45"/>
        <v xml:space="preserve"> </v>
      </c>
      <c r="AM185" s="5" t="str">
        <f t="shared" si="46"/>
        <v xml:space="preserve"> </v>
      </c>
      <c r="AN185" s="5" t="str">
        <f t="shared" si="47"/>
        <v xml:space="preserve"> </v>
      </c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15"/>
      <c r="BR185" s="115"/>
      <c r="BS185" s="115"/>
      <c r="BT185" s="115"/>
      <c r="BU185" s="115"/>
      <c r="BV185" s="115"/>
      <c r="BW185" s="115"/>
      <c r="BX185" s="115"/>
    </row>
    <row r="186" spans="2:76" s="5" customFormat="1" ht="30" customHeight="1" x14ac:dyDescent="0.2">
      <c r="B186" s="71"/>
      <c r="C186" s="40"/>
      <c r="D186" s="41"/>
      <c r="E186" s="101"/>
      <c r="F186" s="42" t="s">
        <v>71</v>
      </c>
      <c r="G186" s="43" t="s">
        <v>71</v>
      </c>
      <c r="H186" s="109"/>
      <c r="I186" s="46" t="s">
        <v>71</v>
      </c>
      <c r="J186" s="41" t="s">
        <v>71</v>
      </c>
      <c r="K186" s="117"/>
      <c r="L186" s="44"/>
      <c r="M186" s="45"/>
      <c r="N186" s="45"/>
      <c r="O186" s="67" t="str">
        <f t="shared" si="40"/>
        <v/>
      </c>
      <c r="P186" s="66"/>
      <c r="Q186" s="66"/>
      <c r="R186" s="66"/>
      <c r="S186" s="67" t="str">
        <f t="shared" si="41"/>
        <v/>
      </c>
      <c r="T186" s="68" t="str">
        <f t="shared" si="42"/>
        <v/>
      </c>
      <c r="U186" s="69" t="str">
        <f t="shared" si="43"/>
        <v xml:space="preserve">   </v>
      </c>
      <c r="V186" s="103" t="str">
        <f>IF(E186=0," ",IF(E186="H",IF(OR(E186="SEN",H186&lt;1998),VLOOKUP(K186,Minimas!$A$11:$G$29,6),IF(AND(H186&gt;1997,H186&lt;2001),VLOOKUP(K186,Minimas!$A$11:$G$29,5),IF(AND(H186&gt;2000,H186&lt;2003),VLOOKUP(K186,Minimas!$A$11:$G$29,4),IF(AND(H186&gt;2002,H186&lt;2005),VLOOKUP(K186,Minimas!$A$11:$G$29,3),VLOOKUP(K186,Minimas!$A$11:$G$29,2))))),IF(OR(H186="SEN",H186&lt;1998),VLOOKUP(K186,Minimas!$G$11:$L$26,6),IF(AND(H186&gt;1997,H186&lt;2001),VLOOKUP(K186,Minimas!$G$11:$L$26,5),IF(AND(H186&gt;2000,H186&lt;2003),VLOOKUP(K186,Minimas!$G$11:$L$26,4),IF(AND(H186&gt;2002,H186&lt;2005),VLOOKUP(K186,Minimas!$G$11:$L$26,3),VLOOKUP(K186,Minimas!$G$11:$L$26,2)))))))</f>
        <v xml:space="preserve"> </v>
      </c>
      <c r="W186" s="77" t="str">
        <f t="shared" si="44"/>
        <v/>
      </c>
      <c r="X186" s="78"/>
      <c r="AB186" s="107" t="e">
        <f>T186-HLOOKUP(V186,Minimas!$C$1:$BN$10,2,FALSE)</f>
        <v>#VALUE!</v>
      </c>
      <c r="AC186" s="107" t="e">
        <f>T186-HLOOKUP(V186,Minimas!$C$1:$BN$10,3,FALSE)</f>
        <v>#VALUE!</v>
      </c>
      <c r="AD186" s="107" t="e">
        <f>T186-HLOOKUP(V186,Minimas!$C$1:$BN$10,4,FALSE)</f>
        <v>#VALUE!</v>
      </c>
      <c r="AE186" s="107" t="e">
        <f>T186-HLOOKUP(V186,Minimas!$C$1:$BN$10,5,FALSE)</f>
        <v>#VALUE!</v>
      </c>
      <c r="AF186" s="107" t="e">
        <f>T186-HLOOKUP(V186,Minimas!$C$1:$BN$10,6,FALSE)</f>
        <v>#VALUE!</v>
      </c>
      <c r="AG186" s="107" t="e">
        <f>T186-HLOOKUP(V186,Minimas!$C$1:$BN$10,7,FALSE)</f>
        <v>#VALUE!</v>
      </c>
      <c r="AH186" s="107" t="e">
        <f>T186-HLOOKUP(V186,Minimas!$C$1:$BN$10,8,FALSE)</f>
        <v>#VALUE!</v>
      </c>
      <c r="AI186" s="107" t="e">
        <f>T186-HLOOKUP(V186,Minimas!$C$1:$BN$10,9,FALSE)</f>
        <v>#VALUE!</v>
      </c>
      <c r="AJ186" s="107" t="e">
        <f>T186-HLOOKUP(V186,Minimas!$C$1:$BN$10,10,FALSE)</f>
        <v>#VALUE!</v>
      </c>
      <c r="AK186" s="108" t="str">
        <f t="shared" si="45"/>
        <v xml:space="preserve"> </v>
      </c>
      <c r="AM186" s="5" t="str">
        <f t="shared" si="46"/>
        <v xml:space="preserve"> </v>
      </c>
      <c r="AN186" s="5" t="str">
        <f t="shared" si="47"/>
        <v xml:space="preserve"> </v>
      </c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115"/>
      <c r="BJ186" s="115"/>
      <c r="BK186" s="115"/>
      <c r="BL186" s="115"/>
      <c r="BM186" s="115"/>
      <c r="BN186" s="115"/>
      <c r="BO186" s="115"/>
      <c r="BP186" s="115"/>
      <c r="BQ186" s="115"/>
      <c r="BR186" s="115"/>
      <c r="BS186" s="115"/>
      <c r="BT186" s="115"/>
      <c r="BU186" s="115"/>
      <c r="BV186" s="115"/>
      <c r="BW186" s="115"/>
      <c r="BX186" s="115"/>
    </row>
    <row r="187" spans="2:76" s="5" customFormat="1" ht="30" customHeight="1" x14ac:dyDescent="0.2">
      <c r="B187" s="71"/>
      <c r="C187" s="40"/>
      <c r="D187" s="41"/>
      <c r="E187" s="101"/>
      <c r="F187" s="42" t="s">
        <v>71</v>
      </c>
      <c r="G187" s="43" t="s">
        <v>71</v>
      </c>
      <c r="H187" s="109"/>
      <c r="I187" s="46" t="s">
        <v>71</v>
      </c>
      <c r="J187" s="41" t="s">
        <v>71</v>
      </c>
      <c r="K187" s="117"/>
      <c r="L187" s="44"/>
      <c r="M187" s="45"/>
      <c r="N187" s="45"/>
      <c r="O187" s="67" t="str">
        <f t="shared" si="40"/>
        <v/>
      </c>
      <c r="P187" s="66"/>
      <c r="Q187" s="66"/>
      <c r="R187" s="66"/>
      <c r="S187" s="67" t="str">
        <f t="shared" si="41"/>
        <v/>
      </c>
      <c r="T187" s="68" t="str">
        <f t="shared" si="42"/>
        <v/>
      </c>
      <c r="U187" s="69" t="str">
        <f t="shared" si="43"/>
        <v xml:space="preserve">   </v>
      </c>
      <c r="V187" s="103" t="str">
        <f>IF(E187=0," ",IF(E187="H",IF(OR(E187="SEN",H187&lt;1998),VLOOKUP(K187,Minimas!$A$11:$G$29,6),IF(AND(H187&gt;1997,H187&lt;2001),VLOOKUP(K187,Minimas!$A$11:$G$29,5),IF(AND(H187&gt;2000,H187&lt;2003),VLOOKUP(K187,Minimas!$A$11:$G$29,4),IF(AND(H187&gt;2002,H187&lt;2005),VLOOKUP(K187,Minimas!$A$11:$G$29,3),VLOOKUP(K187,Minimas!$A$11:$G$29,2))))),IF(OR(H187="SEN",H187&lt;1998),VLOOKUP(K187,Minimas!$G$11:$L$26,6),IF(AND(H187&gt;1997,H187&lt;2001),VLOOKUP(K187,Minimas!$G$11:$L$26,5),IF(AND(H187&gt;2000,H187&lt;2003),VLOOKUP(K187,Minimas!$G$11:$L$26,4),IF(AND(H187&gt;2002,H187&lt;2005),VLOOKUP(K187,Minimas!$G$11:$L$26,3),VLOOKUP(K187,Minimas!$G$11:$L$26,2)))))))</f>
        <v xml:space="preserve"> </v>
      </c>
      <c r="W187" s="77" t="str">
        <f t="shared" si="44"/>
        <v/>
      </c>
      <c r="X187" s="78"/>
      <c r="AB187" s="107" t="e">
        <f>T187-HLOOKUP(V187,Minimas!$C$1:$BN$10,2,FALSE)</f>
        <v>#VALUE!</v>
      </c>
      <c r="AC187" s="107" t="e">
        <f>T187-HLOOKUP(V187,Minimas!$C$1:$BN$10,3,FALSE)</f>
        <v>#VALUE!</v>
      </c>
      <c r="AD187" s="107" t="e">
        <f>T187-HLOOKUP(V187,Minimas!$C$1:$BN$10,4,FALSE)</f>
        <v>#VALUE!</v>
      </c>
      <c r="AE187" s="107" t="e">
        <f>T187-HLOOKUP(V187,Minimas!$C$1:$BN$10,5,FALSE)</f>
        <v>#VALUE!</v>
      </c>
      <c r="AF187" s="107" t="e">
        <f>T187-HLOOKUP(V187,Minimas!$C$1:$BN$10,6,FALSE)</f>
        <v>#VALUE!</v>
      </c>
      <c r="AG187" s="107" t="e">
        <f>T187-HLOOKUP(V187,Minimas!$C$1:$BN$10,7,FALSE)</f>
        <v>#VALUE!</v>
      </c>
      <c r="AH187" s="107" t="e">
        <f>T187-HLOOKUP(V187,Minimas!$C$1:$BN$10,8,FALSE)</f>
        <v>#VALUE!</v>
      </c>
      <c r="AI187" s="107" t="e">
        <f>T187-HLOOKUP(V187,Minimas!$C$1:$BN$10,9,FALSE)</f>
        <v>#VALUE!</v>
      </c>
      <c r="AJ187" s="107" t="e">
        <f>T187-HLOOKUP(V187,Minimas!$C$1:$BN$10,10,FALSE)</f>
        <v>#VALUE!</v>
      </c>
      <c r="AK187" s="108" t="str">
        <f t="shared" si="45"/>
        <v xml:space="preserve"> </v>
      </c>
      <c r="AM187" s="5" t="str">
        <f t="shared" si="46"/>
        <v xml:space="preserve"> </v>
      </c>
      <c r="AN187" s="5" t="str">
        <f t="shared" si="47"/>
        <v xml:space="preserve"> </v>
      </c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  <c r="BI187" s="115"/>
      <c r="BJ187" s="115"/>
      <c r="BK187" s="115"/>
      <c r="BL187" s="115"/>
      <c r="BM187" s="115"/>
      <c r="BN187" s="115"/>
      <c r="BO187" s="115"/>
      <c r="BP187" s="115"/>
      <c r="BQ187" s="115"/>
      <c r="BR187" s="115"/>
      <c r="BS187" s="115"/>
      <c r="BT187" s="115"/>
      <c r="BU187" s="115"/>
      <c r="BV187" s="115"/>
      <c r="BW187" s="115"/>
      <c r="BX187" s="115"/>
    </row>
    <row r="188" spans="2:76" s="5" customFormat="1" ht="30" customHeight="1" x14ac:dyDescent="0.2">
      <c r="B188" s="71"/>
      <c r="C188" s="40"/>
      <c r="D188" s="41"/>
      <c r="E188" s="101"/>
      <c r="F188" s="42" t="s">
        <v>71</v>
      </c>
      <c r="G188" s="43" t="s">
        <v>71</v>
      </c>
      <c r="H188" s="109"/>
      <c r="I188" s="46" t="s">
        <v>71</v>
      </c>
      <c r="J188" s="41" t="s">
        <v>71</v>
      </c>
      <c r="K188" s="117"/>
      <c r="L188" s="44"/>
      <c r="M188" s="45"/>
      <c r="N188" s="45"/>
      <c r="O188" s="67" t="str">
        <f t="shared" si="40"/>
        <v/>
      </c>
      <c r="P188" s="66"/>
      <c r="Q188" s="66"/>
      <c r="R188" s="66"/>
      <c r="S188" s="67" t="str">
        <f t="shared" si="41"/>
        <v/>
      </c>
      <c r="T188" s="68" t="str">
        <f t="shared" si="42"/>
        <v/>
      </c>
      <c r="U188" s="69" t="str">
        <f t="shared" si="43"/>
        <v xml:space="preserve">   </v>
      </c>
      <c r="V188" s="103" t="str">
        <f>IF(E188=0," ",IF(E188="H",IF(OR(E188="SEN",H188&lt;1998),VLOOKUP(K188,Minimas!$A$11:$G$29,6),IF(AND(H188&gt;1997,H188&lt;2001),VLOOKUP(K188,Minimas!$A$11:$G$29,5),IF(AND(H188&gt;2000,H188&lt;2003),VLOOKUP(K188,Minimas!$A$11:$G$29,4),IF(AND(H188&gt;2002,H188&lt;2005),VLOOKUP(K188,Minimas!$A$11:$G$29,3),VLOOKUP(K188,Minimas!$A$11:$G$29,2))))),IF(OR(H188="SEN",H188&lt;1998),VLOOKUP(K188,Minimas!$G$11:$L$26,6),IF(AND(H188&gt;1997,H188&lt;2001),VLOOKUP(K188,Minimas!$G$11:$L$26,5),IF(AND(H188&gt;2000,H188&lt;2003),VLOOKUP(K188,Minimas!$G$11:$L$26,4),IF(AND(H188&gt;2002,H188&lt;2005),VLOOKUP(K188,Minimas!$G$11:$L$26,3),VLOOKUP(K188,Minimas!$G$11:$L$26,2)))))))</f>
        <v xml:space="preserve"> </v>
      </c>
      <c r="W188" s="77" t="str">
        <f t="shared" si="44"/>
        <v/>
      </c>
      <c r="X188" s="78"/>
      <c r="AB188" s="107" t="e">
        <f>T188-HLOOKUP(V188,Minimas!$C$1:$BN$10,2,FALSE)</f>
        <v>#VALUE!</v>
      </c>
      <c r="AC188" s="107" t="e">
        <f>T188-HLOOKUP(V188,Minimas!$C$1:$BN$10,3,FALSE)</f>
        <v>#VALUE!</v>
      </c>
      <c r="AD188" s="107" t="e">
        <f>T188-HLOOKUP(V188,Minimas!$C$1:$BN$10,4,FALSE)</f>
        <v>#VALUE!</v>
      </c>
      <c r="AE188" s="107" t="e">
        <f>T188-HLOOKUP(V188,Minimas!$C$1:$BN$10,5,FALSE)</f>
        <v>#VALUE!</v>
      </c>
      <c r="AF188" s="107" t="e">
        <f>T188-HLOOKUP(V188,Minimas!$C$1:$BN$10,6,FALSE)</f>
        <v>#VALUE!</v>
      </c>
      <c r="AG188" s="107" t="e">
        <f>T188-HLOOKUP(V188,Minimas!$C$1:$BN$10,7,FALSE)</f>
        <v>#VALUE!</v>
      </c>
      <c r="AH188" s="107" t="e">
        <f>T188-HLOOKUP(V188,Minimas!$C$1:$BN$10,8,FALSE)</f>
        <v>#VALUE!</v>
      </c>
      <c r="AI188" s="107" t="e">
        <f>T188-HLOOKUP(V188,Minimas!$C$1:$BN$10,9,FALSE)</f>
        <v>#VALUE!</v>
      </c>
      <c r="AJ188" s="107" t="e">
        <f>T188-HLOOKUP(V188,Minimas!$C$1:$BN$10,10,FALSE)</f>
        <v>#VALUE!</v>
      </c>
      <c r="AK188" s="108" t="str">
        <f t="shared" si="45"/>
        <v xml:space="preserve"> </v>
      </c>
      <c r="AM188" s="5" t="str">
        <f t="shared" si="46"/>
        <v xml:space="preserve"> </v>
      </c>
      <c r="AN188" s="5" t="str">
        <f t="shared" si="47"/>
        <v xml:space="preserve"> </v>
      </c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  <c r="BO188" s="115"/>
      <c r="BP188" s="115"/>
      <c r="BQ188" s="115"/>
      <c r="BR188" s="115"/>
      <c r="BS188" s="115"/>
      <c r="BT188" s="115"/>
      <c r="BU188" s="115"/>
      <c r="BV188" s="115"/>
      <c r="BW188" s="115"/>
      <c r="BX188" s="115"/>
    </row>
    <row r="189" spans="2:76" s="5" customFormat="1" ht="30" customHeight="1" x14ac:dyDescent="0.2">
      <c r="B189" s="71"/>
      <c r="C189" s="40"/>
      <c r="D189" s="41"/>
      <c r="E189" s="101"/>
      <c r="F189" s="42" t="s">
        <v>71</v>
      </c>
      <c r="G189" s="43" t="s">
        <v>71</v>
      </c>
      <c r="H189" s="109"/>
      <c r="I189" s="46" t="s">
        <v>71</v>
      </c>
      <c r="J189" s="41" t="s">
        <v>71</v>
      </c>
      <c r="K189" s="117"/>
      <c r="L189" s="44"/>
      <c r="M189" s="45"/>
      <c r="N189" s="45"/>
      <c r="O189" s="67" t="str">
        <f t="shared" si="40"/>
        <v/>
      </c>
      <c r="P189" s="66"/>
      <c r="Q189" s="66"/>
      <c r="R189" s="66"/>
      <c r="S189" s="67" t="str">
        <f t="shared" si="41"/>
        <v/>
      </c>
      <c r="T189" s="68" t="str">
        <f t="shared" si="42"/>
        <v/>
      </c>
      <c r="U189" s="69" t="str">
        <f t="shared" si="43"/>
        <v xml:space="preserve">   </v>
      </c>
      <c r="V189" s="103" t="str">
        <f>IF(E189=0," ",IF(E189="H",IF(OR(E189="SEN",H189&lt;1998),VLOOKUP(K189,Minimas!$A$11:$G$29,6),IF(AND(H189&gt;1997,H189&lt;2001),VLOOKUP(K189,Minimas!$A$11:$G$29,5),IF(AND(H189&gt;2000,H189&lt;2003),VLOOKUP(K189,Minimas!$A$11:$G$29,4),IF(AND(H189&gt;2002,H189&lt;2005),VLOOKUP(K189,Minimas!$A$11:$G$29,3),VLOOKUP(K189,Minimas!$A$11:$G$29,2))))),IF(OR(H189="SEN",H189&lt;1998),VLOOKUP(K189,Minimas!$G$11:$L$26,6),IF(AND(H189&gt;1997,H189&lt;2001),VLOOKUP(K189,Minimas!$G$11:$L$26,5),IF(AND(H189&gt;2000,H189&lt;2003),VLOOKUP(K189,Minimas!$G$11:$L$26,4),IF(AND(H189&gt;2002,H189&lt;2005),VLOOKUP(K189,Minimas!$G$11:$L$26,3),VLOOKUP(K189,Minimas!$G$11:$L$26,2)))))))</f>
        <v xml:space="preserve"> </v>
      </c>
      <c r="W189" s="77" t="str">
        <f t="shared" si="44"/>
        <v/>
      </c>
      <c r="X189" s="78"/>
      <c r="AB189" s="107" t="e">
        <f>T189-HLOOKUP(V189,Minimas!$C$1:$BN$10,2,FALSE)</f>
        <v>#VALUE!</v>
      </c>
      <c r="AC189" s="107" t="e">
        <f>T189-HLOOKUP(V189,Minimas!$C$1:$BN$10,3,FALSE)</f>
        <v>#VALUE!</v>
      </c>
      <c r="AD189" s="107" t="e">
        <f>T189-HLOOKUP(V189,Minimas!$C$1:$BN$10,4,FALSE)</f>
        <v>#VALUE!</v>
      </c>
      <c r="AE189" s="107" t="e">
        <f>T189-HLOOKUP(V189,Minimas!$C$1:$BN$10,5,FALSE)</f>
        <v>#VALUE!</v>
      </c>
      <c r="AF189" s="107" t="e">
        <f>T189-HLOOKUP(V189,Minimas!$C$1:$BN$10,6,FALSE)</f>
        <v>#VALUE!</v>
      </c>
      <c r="AG189" s="107" t="e">
        <f>T189-HLOOKUP(V189,Minimas!$C$1:$BN$10,7,FALSE)</f>
        <v>#VALUE!</v>
      </c>
      <c r="AH189" s="107" t="e">
        <f>T189-HLOOKUP(V189,Minimas!$C$1:$BN$10,8,FALSE)</f>
        <v>#VALUE!</v>
      </c>
      <c r="AI189" s="107" t="e">
        <f>T189-HLOOKUP(V189,Minimas!$C$1:$BN$10,9,FALSE)</f>
        <v>#VALUE!</v>
      </c>
      <c r="AJ189" s="107" t="e">
        <f>T189-HLOOKUP(V189,Minimas!$C$1:$BN$10,10,FALSE)</f>
        <v>#VALUE!</v>
      </c>
      <c r="AK189" s="108" t="str">
        <f t="shared" si="45"/>
        <v xml:space="preserve"> </v>
      </c>
      <c r="AM189" s="5" t="str">
        <f t="shared" si="46"/>
        <v xml:space="preserve"> </v>
      </c>
      <c r="AN189" s="5" t="str">
        <f t="shared" si="47"/>
        <v xml:space="preserve"> </v>
      </c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  <c r="BI189" s="115"/>
      <c r="BJ189" s="115"/>
      <c r="BK189" s="115"/>
      <c r="BL189" s="115"/>
      <c r="BM189" s="115"/>
      <c r="BN189" s="115"/>
      <c r="BO189" s="115"/>
      <c r="BP189" s="115"/>
      <c r="BQ189" s="115"/>
      <c r="BR189" s="115"/>
      <c r="BS189" s="115"/>
      <c r="BT189" s="115"/>
      <c r="BU189" s="115"/>
      <c r="BV189" s="115"/>
      <c r="BW189" s="115"/>
      <c r="BX189" s="115"/>
    </row>
    <row r="190" spans="2:76" s="5" customFormat="1" ht="30" customHeight="1" x14ac:dyDescent="0.2">
      <c r="B190" s="71"/>
      <c r="C190" s="40"/>
      <c r="D190" s="41"/>
      <c r="E190" s="101"/>
      <c r="F190" s="42" t="s">
        <v>71</v>
      </c>
      <c r="G190" s="43" t="s">
        <v>71</v>
      </c>
      <c r="H190" s="109"/>
      <c r="I190" s="46" t="s">
        <v>71</v>
      </c>
      <c r="J190" s="41" t="s">
        <v>71</v>
      </c>
      <c r="K190" s="117"/>
      <c r="L190" s="44"/>
      <c r="M190" s="45"/>
      <c r="N190" s="45"/>
      <c r="O190" s="67" t="str">
        <f t="shared" ref="O190:O223" si="48">IF(E190="","",IF(MAXA(L190:N190)&lt;=0,0,MAXA(L190:N190)))</f>
        <v/>
      </c>
      <c r="P190" s="66"/>
      <c r="Q190" s="66"/>
      <c r="R190" s="66"/>
      <c r="S190" s="67" t="str">
        <f t="shared" ref="S190:S223" si="49">IF(E190="","",IF(MAXA(P190:R190)&lt;=0,0,MAXA(P190:R190)))</f>
        <v/>
      </c>
      <c r="T190" s="68" t="str">
        <f t="shared" ref="T190:T223" si="50">IF(E190="","",IF(OR(O190=0,S190=0),0,O190+S190))</f>
        <v/>
      </c>
      <c r="U190" s="69" t="str">
        <f t="shared" ref="U190:U223" si="51">+CONCATENATE(AM190," ",AN190)</f>
        <v xml:space="preserve">   </v>
      </c>
      <c r="V190" s="103" t="str">
        <f>IF(E190=0," ",IF(E190="H",IF(OR(E190="SEN",H190&lt;1998),VLOOKUP(K190,Minimas!$A$11:$G$29,6),IF(AND(H190&gt;1997,H190&lt;2001),VLOOKUP(K190,Minimas!$A$11:$G$29,5),IF(AND(H190&gt;2000,H190&lt;2003),VLOOKUP(K190,Minimas!$A$11:$G$29,4),IF(AND(H190&gt;2002,H190&lt;2005),VLOOKUP(K190,Minimas!$A$11:$G$29,3),VLOOKUP(K190,Minimas!$A$11:$G$29,2))))),IF(OR(H190="SEN",H190&lt;1998),VLOOKUP(K190,Minimas!$G$11:$L$26,6),IF(AND(H190&gt;1997,H190&lt;2001),VLOOKUP(K190,Minimas!$G$11:$L$26,5),IF(AND(H190&gt;2000,H190&lt;2003),VLOOKUP(K190,Minimas!$G$11:$L$26,4),IF(AND(H190&gt;2002,H190&lt;2005),VLOOKUP(K190,Minimas!$G$11:$L$26,3),VLOOKUP(K190,Minimas!$G$11:$L$26,2)))))))</f>
        <v xml:space="preserve"> </v>
      </c>
      <c r="W190" s="77" t="str">
        <f t="shared" ref="W190:W223" si="52">IF(E190=" "," ",IF(E190="H",10^(0.75194503*LOG(K190/175.508)^2)*T190,IF(E190="F",10^(0.783497476* LOG(K190/153.655)^2)*T190,"")))</f>
        <v/>
      </c>
      <c r="X190" s="78"/>
      <c r="AB190" s="107" t="e">
        <f>T190-HLOOKUP(V190,Minimas!$C$1:$BN$10,2,FALSE)</f>
        <v>#VALUE!</v>
      </c>
      <c r="AC190" s="107" t="e">
        <f>T190-HLOOKUP(V190,Minimas!$C$1:$BN$10,3,FALSE)</f>
        <v>#VALUE!</v>
      </c>
      <c r="AD190" s="107" t="e">
        <f>T190-HLOOKUP(V190,Minimas!$C$1:$BN$10,4,FALSE)</f>
        <v>#VALUE!</v>
      </c>
      <c r="AE190" s="107" t="e">
        <f>T190-HLOOKUP(V190,Minimas!$C$1:$BN$10,5,FALSE)</f>
        <v>#VALUE!</v>
      </c>
      <c r="AF190" s="107" t="e">
        <f>T190-HLOOKUP(V190,Minimas!$C$1:$BN$10,6,FALSE)</f>
        <v>#VALUE!</v>
      </c>
      <c r="AG190" s="107" t="e">
        <f>T190-HLOOKUP(V190,Minimas!$C$1:$BN$10,7,FALSE)</f>
        <v>#VALUE!</v>
      </c>
      <c r="AH190" s="107" t="e">
        <f>T190-HLOOKUP(V190,Minimas!$C$1:$BN$10,8,FALSE)</f>
        <v>#VALUE!</v>
      </c>
      <c r="AI190" s="107" t="e">
        <f>T190-HLOOKUP(V190,Minimas!$C$1:$BN$10,9,FALSE)</f>
        <v>#VALUE!</v>
      </c>
      <c r="AJ190" s="107" t="e">
        <f>T190-HLOOKUP(V190,Minimas!$C$1:$BN$10,10,FALSE)</f>
        <v>#VALUE!</v>
      </c>
      <c r="AK190" s="108" t="str">
        <f t="shared" ref="AK190:AK223" si="53">IF(E190=0," ",IF(AJ190&gt;=0,$AJ$5,IF(AI190&gt;=0,$AI$5,IF(AH190&gt;=0,$AH$5,IF(AG190&gt;=0,$AG$5,IF(AF190&gt;=0,$AF$5,IF(AE190&gt;=0,$AE$5,IF(AD190&gt;=0,$AD$5,IF(AC190&gt;=0,$AC$5,$AB$5)))))))))</f>
        <v xml:space="preserve"> </v>
      </c>
      <c r="AM190" s="5" t="str">
        <f t="shared" ref="AM190:AM223" si="54">IF(AK190="","",AK190)</f>
        <v xml:space="preserve"> </v>
      </c>
      <c r="AN190" s="5" t="str">
        <f t="shared" ref="AN190:AN223" si="55">IF(E190=0," ",IF(AJ190&gt;=0,AJ190,IF(AI190&gt;=0,AI190,IF(AH190&gt;=0,AH190,IF(AG190&gt;=0,AG190,IF(AF190&gt;=0,AF190,IF(AE190&gt;=0,AE190,IF(AD190&gt;=0,AD190,IF(AC190&gt;=0,AC190,AB190)))))))))</f>
        <v xml:space="preserve"> </v>
      </c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  <c r="BI190" s="115"/>
      <c r="BJ190" s="115"/>
      <c r="BK190" s="115"/>
      <c r="BL190" s="115"/>
      <c r="BM190" s="115"/>
      <c r="BN190" s="115"/>
      <c r="BO190" s="115"/>
      <c r="BP190" s="115"/>
      <c r="BQ190" s="115"/>
      <c r="BR190" s="115"/>
      <c r="BS190" s="115"/>
      <c r="BT190" s="115"/>
      <c r="BU190" s="115"/>
      <c r="BV190" s="115"/>
      <c r="BW190" s="115"/>
      <c r="BX190" s="115"/>
    </row>
    <row r="191" spans="2:76" s="5" customFormat="1" ht="30" customHeight="1" x14ac:dyDescent="0.2">
      <c r="B191" s="71"/>
      <c r="C191" s="40"/>
      <c r="D191" s="41"/>
      <c r="E191" s="101"/>
      <c r="F191" s="42" t="s">
        <v>71</v>
      </c>
      <c r="G191" s="43" t="s">
        <v>71</v>
      </c>
      <c r="H191" s="109"/>
      <c r="I191" s="46" t="s">
        <v>71</v>
      </c>
      <c r="J191" s="41" t="s">
        <v>71</v>
      </c>
      <c r="K191" s="117"/>
      <c r="L191" s="44"/>
      <c r="M191" s="45"/>
      <c r="N191" s="45"/>
      <c r="O191" s="67" t="str">
        <f t="shared" si="48"/>
        <v/>
      </c>
      <c r="P191" s="66"/>
      <c r="Q191" s="66"/>
      <c r="R191" s="66"/>
      <c r="S191" s="67" t="str">
        <f t="shared" si="49"/>
        <v/>
      </c>
      <c r="T191" s="68" t="str">
        <f t="shared" si="50"/>
        <v/>
      </c>
      <c r="U191" s="69" t="str">
        <f t="shared" si="51"/>
        <v xml:space="preserve">   </v>
      </c>
      <c r="V191" s="103" t="str">
        <f>IF(E191=0," ",IF(E191="H",IF(OR(E191="SEN",H191&lt;1998),VLOOKUP(K191,Minimas!$A$11:$G$29,6),IF(AND(H191&gt;1997,H191&lt;2001),VLOOKUP(K191,Minimas!$A$11:$G$29,5),IF(AND(H191&gt;2000,H191&lt;2003),VLOOKUP(K191,Minimas!$A$11:$G$29,4),IF(AND(H191&gt;2002,H191&lt;2005),VLOOKUP(K191,Minimas!$A$11:$G$29,3),VLOOKUP(K191,Minimas!$A$11:$G$29,2))))),IF(OR(H191="SEN",H191&lt;1998),VLOOKUP(K191,Minimas!$G$11:$L$26,6),IF(AND(H191&gt;1997,H191&lt;2001),VLOOKUP(K191,Minimas!$G$11:$L$26,5),IF(AND(H191&gt;2000,H191&lt;2003),VLOOKUP(K191,Minimas!$G$11:$L$26,4),IF(AND(H191&gt;2002,H191&lt;2005),VLOOKUP(K191,Minimas!$G$11:$L$26,3),VLOOKUP(K191,Minimas!$G$11:$L$26,2)))))))</f>
        <v xml:space="preserve"> </v>
      </c>
      <c r="W191" s="77" t="str">
        <f t="shared" si="52"/>
        <v/>
      </c>
      <c r="X191" s="78"/>
      <c r="AB191" s="107" t="e">
        <f>T191-HLOOKUP(V191,Minimas!$C$1:$BN$10,2,FALSE)</f>
        <v>#VALUE!</v>
      </c>
      <c r="AC191" s="107" t="e">
        <f>T191-HLOOKUP(V191,Minimas!$C$1:$BN$10,3,FALSE)</f>
        <v>#VALUE!</v>
      </c>
      <c r="AD191" s="107" t="e">
        <f>T191-HLOOKUP(V191,Minimas!$C$1:$BN$10,4,FALSE)</f>
        <v>#VALUE!</v>
      </c>
      <c r="AE191" s="107" t="e">
        <f>T191-HLOOKUP(V191,Minimas!$C$1:$BN$10,5,FALSE)</f>
        <v>#VALUE!</v>
      </c>
      <c r="AF191" s="107" t="e">
        <f>T191-HLOOKUP(V191,Minimas!$C$1:$BN$10,6,FALSE)</f>
        <v>#VALUE!</v>
      </c>
      <c r="AG191" s="107" t="e">
        <f>T191-HLOOKUP(V191,Minimas!$C$1:$BN$10,7,FALSE)</f>
        <v>#VALUE!</v>
      </c>
      <c r="AH191" s="107" t="e">
        <f>T191-HLOOKUP(V191,Minimas!$C$1:$BN$10,8,FALSE)</f>
        <v>#VALUE!</v>
      </c>
      <c r="AI191" s="107" t="e">
        <f>T191-HLOOKUP(V191,Minimas!$C$1:$BN$10,9,FALSE)</f>
        <v>#VALUE!</v>
      </c>
      <c r="AJ191" s="107" t="e">
        <f>T191-HLOOKUP(V191,Minimas!$C$1:$BN$10,10,FALSE)</f>
        <v>#VALUE!</v>
      </c>
      <c r="AK191" s="108" t="str">
        <f t="shared" si="53"/>
        <v xml:space="preserve"> </v>
      </c>
      <c r="AM191" s="5" t="str">
        <f t="shared" si="54"/>
        <v xml:space="preserve"> </v>
      </c>
      <c r="AN191" s="5" t="str">
        <f t="shared" si="55"/>
        <v xml:space="preserve"> </v>
      </c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/>
      <c r="BJ191" s="115"/>
      <c r="BK191" s="115"/>
      <c r="BL191" s="115"/>
      <c r="BM191" s="115"/>
      <c r="BN191" s="115"/>
      <c r="BO191" s="115"/>
      <c r="BP191" s="115"/>
      <c r="BQ191" s="115"/>
      <c r="BR191" s="115"/>
      <c r="BS191" s="115"/>
      <c r="BT191" s="115"/>
      <c r="BU191" s="115"/>
      <c r="BV191" s="115"/>
      <c r="BW191" s="115"/>
      <c r="BX191" s="115"/>
    </row>
    <row r="192" spans="2:76" s="5" customFormat="1" ht="30" customHeight="1" x14ac:dyDescent="0.2">
      <c r="B192" s="71"/>
      <c r="C192" s="40"/>
      <c r="D192" s="41"/>
      <c r="E192" s="101"/>
      <c r="F192" s="42" t="s">
        <v>71</v>
      </c>
      <c r="G192" s="43" t="s">
        <v>71</v>
      </c>
      <c r="H192" s="109"/>
      <c r="I192" s="46" t="s">
        <v>71</v>
      </c>
      <c r="J192" s="41" t="s">
        <v>71</v>
      </c>
      <c r="K192" s="117"/>
      <c r="L192" s="44"/>
      <c r="M192" s="45"/>
      <c r="N192" s="45"/>
      <c r="O192" s="67" t="str">
        <f t="shared" si="48"/>
        <v/>
      </c>
      <c r="P192" s="66"/>
      <c r="Q192" s="66"/>
      <c r="R192" s="66"/>
      <c r="S192" s="67" t="str">
        <f t="shared" si="49"/>
        <v/>
      </c>
      <c r="T192" s="68" t="str">
        <f t="shared" si="50"/>
        <v/>
      </c>
      <c r="U192" s="69" t="str">
        <f t="shared" si="51"/>
        <v xml:space="preserve">   </v>
      </c>
      <c r="V192" s="103" t="str">
        <f>IF(E192=0," ",IF(E192="H",IF(OR(E192="SEN",H192&lt;1998),VLOOKUP(K192,Minimas!$A$11:$G$29,6),IF(AND(H192&gt;1997,H192&lt;2001),VLOOKUP(K192,Minimas!$A$11:$G$29,5),IF(AND(H192&gt;2000,H192&lt;2003),VLOOKUP(K192,Minimas!$A$11:$G$29,4),IF(AND(H192&gt;2002,H192&lt;2005),VLOOKUP(K192,Minimas!$A$11:$G$29,3),VLOOKUP(K192,Minimas!$A$11:$G$29,2))))),IF(OR(H192="SEN",H192&lt;1998),VLOOKUP(K192,Minimas!$G$11:$L$26,6),IF(AND(H192&gt;1997,H192&lt;2001),VLOOKUP(K192,Minimas!$G$11:$L$26,5),IF(AND(H192&gt;2000,H192&lt;2003),VLOOKUP(K192,Minimas!$G$11:$L$26,4),IF(AND(H192&gt;2002,H192&lt;2005),VLOOKUP(K192,Minimas!$G$11:$L$26,3),VLOOKUP(K192,Minimas!$G$11:$L$26,2)))))))</f>
        <v xml:space="preserve"> </v>
      </c>
      <c r="W192" s="77" t="str">
        <f t="shared" si="52"/>
        <v/>
      </c>
      <c r="X192" s="78"/>
      <c r="AB192" s="107" t="e">
        <f>T192-HLOOKUP(V192,Minimas!$C$1:$BN$10,2,FALSE)</f>
        <v>#VALUE!</v>
      </c>
      <c r="AC192" s="107" t="e">
        <f>T192-HLOOKUP(V192,Minimas!$C$1:$BN$10,3,FALSE)</f>
        <v>#VALUE!</v>
      </c>
      <c r="AD192" s="107" t="e">
        <f>T192-HLOOKUP(V192,Minimas!$C$1:$BN$10,4,FALSE)</f>
        <v>#VALUE!</v>
      </c>
      <c r="AE192" s="107" t="e">
        <f>T192-HLOOKUP(V192,Minimas!$C$1:$BN$10,5,FALSE)</f>
        <v>#VALUE!</v>
      </c>
      <c r="AF192" s="107" t="e">
        <f>T192-HLOOKUP(V192,Minimas!$C$1:$BN$10,6,FALSE)</f>
        <v>#VALUE!</v>
      </c>
      <c r="AG192" s="107" t="e">
        <f>T192-HLOOKUP(V192,Minimas!$C$1:$BN$10,7,FALSE)</f>
        <v>#VALUE!</v>
      </c>
      <c r="AH192" s="107" t="e">
        <f>T192-HLOOKUP(V192,Minimas!$C$1:$BN$10,8,FALSE)</f>
        <v>#VALUE!</v>
      </c>
      <c r="AI192" s="107" t="e">
        <f>T192-HLOOKUP(V192,Minimas!$C$1:$BN$10,9,FALSE)</f>
        <v>#VALUE!</v>
      </c>
      <c r="AJ192" s="107" t="e">
        <f>T192-HLOOKUP(V192,Minimas!$C$1:$BN$10,10,FALSE)</f>
        <v>#VALUE!</v>
      </c>
      <c r="AK192" s="108" t="str">
        <f t="shared" si="53"/>
        <v xml:space="preserve"> </v>
      </c>
      <c r="AM192" s="5" t="str">
        <f t="shared" si="54"/>
        <v xml:space="preserve"> </v>
      </c>
      <c r="AN192" s="5" t="str">
        <f t="shared" si="55"/>
        <v xml:space="preserve"> </v>
      </c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  <c r="BO192" s="115"/>
      <c r="BP192" s="115"/>
      <c r="BQ192" s="115"/>
      <c r="BR192" s="115"/>
      <c r="BS192" s="115"/>
      <c r="BT192" s="115"/>
      <c r="BU192" s="115"/>
      <c r="BV192" s="115"/>
      <c r="BW192" s="115"/>
      <c r="BX192" s="115"/>
    </row>
    <row r="193" spans="2:76" s="5" customFormat="1" ht="30" customHeight="1" x14ac:dyDescent="0.2">
      <c r="B193" s="71"/>
      <c r="C193" s="40"/>
      <c r="D193" s="41"/>
      <c r="E193" s="101"/>
      <c r="F193" s="42" t="s">
        <v>71</v>
      </c>
      <c r="G193" s="43" t="s">
        <v>71</v>
      </c>
      <c r="H193" s="109"/>
      <c r="I193" s="46" t="s">
        <v>71</v>
      </c>
      <c r="J193" s="41" t="s">
        <v>71</v>
      </c>
      <c r="K193" s="117"/>
      <c r="L193" s="44"/>
      <c r="M193" s="45"/>
      <c r="N193" s="45"/>
      <c r="O193" s="67" t="str">
        <f t="shared" si="48"/>
        <v/>
      </c>
      <c r="P193" s="66"/>
      <c r="Q193" s="66"/>
      <c r="R193" s="66"/>
      <c r="S193" s="67" t="str">
        <f t="shared" si="49"/>
        <v/>
      </c>
      <c r="T193" s="68" t="str">
        <f t="shared" si="50"/>
        <v/>
      </c>
      <c r="U193" s="69" t="str">
        <f t="shared" si="51"/>
        <v xml:space="preserve">   </v>
      </c>
      <c r="V193" s="103" t="str">
        <f>IF(E193=0," ",IF(E193="H",IF(OR(E193="SEN",H193&lt;1998),VLOOKUP(K193,Minimas!$A$11:$G$29,6),IF(AND(H193&gt;1997,H193&lt;2001),VLOOKUP(K193,Minimas!$A$11:$G$29,5),IF(AND(H193&gt;2000,H193&lt;2003),VLOOKUP(K193,Minimas!$A$11:$G$29,4),IF(AND(H193&gt;2002,H193&lt;2005),VLOOKUP(K193,Minimas!$A$11:$G$29,3),VLOOKUP(K193,Minimas!$A$11:$G$29,2))))),IF(OR(H193="SEN",H193&lt;1998),VLOOKUP(K193,Minimas!$G$11:$L$26,6),IF(AND(H193&gt;1997,H193&lt;2001),VLOOKUP(K193,Minimas!$G$11:$L$26,5),IF(AND(H193&gt;2000,H193&lt;2003),VLOOKUP(K193,Minimas!$G$11:$L$26,4),IF(AND(H193&gt;2002,H193&lt;2005),VLOOKUP(K193,Minimas!$G$11:$L$26,3),VLOOKUP(K193,Minimas!$G$11:$L$26,2)))))))</f>
        <v xml:space="preserve"> </v>
      </c>
      <c r="W193" s="77" t="str">
        <f t="shared" si="52"/>
        <v/>
      </c>
      <c r="X193" s="78"/>
      <c r="AB193" s="107" t="e">
        <f>T193-HLOOKUP(V193,Minimas!$C$1:$BN$10,2,FALSE)</f>
        <v>#VALUE!</v>
      </c>
      <c r="AC193" s="107" t="e">
        <f>T193-HLOOKUP(V193,Minimas!$C$1:$BN$10,3,FALSE)</f>
        <v>#VALUE!</v>
      </c>
      <c r="AD193" s="107" t="e">
        <f>T193-HLOOKUP(V193,Minimas!$C$1:$BN$10,4,FALSE)</f>
        <v>#VALUE!</v>
      </c>
      <c r="AE193" s="107" t="e">
        <f>T193-HLOOKUP(V193,Minimas!$C$1:$BN$10,5,FALSE)</f>
        <v>#VALUE!</v>
      </c>
      <c r="AF193" s="107" t="e">
        <f>T193-HLOOKUP(V193,Minimas!$C$1:$BN$10,6,FALSE)</f>
        <v>#VALUE!</v>
      </c>
      <c r="AG193" s="107" t="e">
        <f>T193-HLOOKUP(V193,Minimas!$C$1:$BN$10,7,FALSE)</f>
        <v>#VALUE!</v>
      </c>
      <c r="AH193" s="107" t="e">
        <f>T193-HLOOKUP(V193,Minimas!$C$1:$BN$10,8,FALSE)</f>
        <v>#VALUE!</v>
      </c>
      <c r="AI193" s="107" t="e">
        <f>T193-HLOOKUP(V193,Minimas!$C$1:$BN$10,9,FALSE)</f>
        <v>#VALUE!</v>
      </c>
      <c r="AJ193" s="107" t="e">
        <f>T193-HLOOKUP(V193,Minimas!$C$1:$BN$10,10,FALSE)</f>
        <v>#VALUE!</v>
      </c>
      <c r="AK193" s="108" t="str">
        <f t="shared" si="53"/>
        <v xml:space="preserve"> </v>
      </c>
      <c r="AM193" s="5" t="str">
        <f t="shared" si="54"/>
        <v xml:space="preserve"> </v>
      </c>
      <c r="AN193" s="5" t="str">
        <f t="shared" si="55"/>
        <v xml:space="preserve"> </v>
      </c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</row>
    <row r="194" spans="2:76" s="5" customFormat="1" ht="30" customHeight="1" x14ac:dyDescent="0.2">
      <c r="B194" s="71"/>
      <c r="C194" s="40"/>
      <c r="D194" s="41"/>
      <c r="E194" s="101"/>
      <c r="F194" s="42" t="s">
        <v>71</v>
      </c>
      <c r="G194" s="43" t="s">
        <v>71</v>
      </c>
      <c r="H194" s="109"/>
      <c r="I194" s="46" t="s">
        <v>71</v>
      </c>
      <c r="J194" s="41" t="s">
        <v>71</v>
      </c>
      <c r="K194" s="117"/>
      <c r="L194" s="44"/>
      <c r="M194" s="45"/>
      <c r="N194" s="45"/>
      <c r="O194" s="67" t="str">
        <f t="shared" si="48"/>
        <v/>
      </c>
      <c r="P194" s="66"/>
      <c r="Q194" s="66"/>
      <c r="R194" s="66"/>
      <c r="S194" s="67" t="str">
        <f t="shared" si="49"/>
        <v/>
      </c>
      <c r="T194" s="68" t="str">
        <f t="shared" si="50"/>
        <v/>
      </c>
      <c r="U194" s="69" t="str">
        <f t="shared" si="51"/>
        <v xml:space="preserve">   </v>
      </c>
      <c r="V194" s="103" t="str">
        <f>IF(E194=0," ",IF(E194="H",IF(OR(E194="SEN",H194&lt;1998),VLOOKUP(K194,Minimas!$A$11:$G$29,6),IF(AND(H194&gt;1997,H194&lt;2001),VLOOKUP(K194,Minimas!$A$11:$G$29,5),IF(AND(H194&gt;2000,H194&lt;2003),VLOOKUP(K194,Minimas!$A$11:$G$29,4),IF(AND(H194&gt;2002,H194&lt;2005),VLOOKUP(K194,Minimas!$A$11:$G$29,3),VLOOKUP(K194,Minimas!$A$11:$G$29,2))))),IF(OR(H194="SEN",H194&lt;1998),VLOOKUP(K194,Minimas!$G$11:$L$26,6),IF(AND(H194&gt;1997,H194&lt;2001),VLOOKUP(K194,Minimas!$G$11:$L$26,5),IF(AND(H194&gt;2000,H194&lt;2003),VLOOKUP(K194,Minimas!$G$11:$L$26,4),IF(AND(H194&gt;2002,H194&lt;2005),VLOOKUP(K194,Minimas!$G$11:$L$26,3),VLOOKUP(K194,Minimas!$G$11:$L$26,2)))))))</f>
        <v xml:space="preserve"> </v>
      </c>
      <c r="W194" s="77" t="str">
        <f t="shared" si="52"/>
        <v/>
      </c>
      <c r="X194" s="78"/>
      <c r="AB194" s="107" t="e">
        <f>T194-HLOOKUP(V194,Minimas!$C$1:$BN$10,2,FALSE)</f>
        <v>#VALUE!</v>
      </c>
      <c r="AC194" s="107" t="e">
        <f>T194-HLOOKUP(V194,Minimas!$C$1:$BN$10,3,FALSE)</f>
        <v>#VALUE!</v>
      </c>
      <c r="AD194" s="107" t="e">
        <f>T194-HLOOKUP(V194,Minimas!$C$1:$BN$10,4,FALSE)</f>
        <v>#VALUE!</v>
      </c>
      <c r="AE194" s="107" t="e">
        <f>T194-HLOOKUP(V194,Minimas!$C$1:$BN$10,5,FALSE)</f>
        <v>#VALUE!</v>
      </c>
      <c r="AF194" s="107" t="e">
        <f>T194-HLOOKUP(V194,Minimas!$C$1:$BN$10,6,FALSE)</f>
        <v>#VALUE!</v>
      </c>
      <c r="AG194" s="107" t="e">
        <f>T194-HLOOKUP(V194,Minimas!$C$1:$BN$10,7,FALSE)</f>
        <v>#VALUE!</v>
      </c>
      <c r="AH194" s="107" t="e">
        <f>T194-HLOOKUP(V194,Minimas!$C$1:$BN$10,8,FALSE)</f>
        <v>#VALUE!</v>
      </c>
      <c r="AI194" s="107" t="e">
        <f>T194-HLOOKUP(V194,Minimas!$C$1:$BN$10,9,FALSE)</f>
        <v>#VALUE!</v>
      </c>
      <c r="AJ194" s="107" t="e">
        <f>T194-HLOOKUP(V194,Minimas!$C$1:$BN$10,10,FALSE)</f>
        <v>#VALUE!</v>
      </c>
      <c r="AK194" s="108" t="str">
        <f t="shared" si="53"/>
        <v xml:space="preserve"> </v>
      </c>
      <c r="AM194" s="5" t="str">
        <f t="shared" si="54"/>
        <v xml:space="preserve"> </v>
      </c>
      <c r="AN194" s="5" t="str">
        <f t="shared" si="55"/>
        <v xml:space="preserve"> </v>
      </c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</row>
    <row r="195" spans="2:76" s="5" customFormat="1" ht="30" customHeight="1" x14ac:dyDescent="0.2">
      <c r="B195" s="71"/>
      <c r="C195" s="40"/>
      <c r="D195" s="41"/>
      <c r="E195" s="101"/>
      <c r="F195" s="42" t="s">
        <v>71</v>
      </c>
      <c r="G195" s="43" t="s">
        <v>71</v>
      </c>
      <c r="H195" s="109"/>
      <c r="I195" s="46" t="s">
        <v>71</v>
      </c>
      <c r="J195" s="41" t="s">
        <v>71</v>
      </c>
      <c r="K195" s="117"/>
      <c r="L195" s="44"/>
      <c r="M195" s="45"/>
      <c r="N195" s="45"/>
      <c r="O195" s="67" t="str">
        <f t="shared" si="48"/>
        <v/>
      </c>
      <c r="P195" s="66"/>
      <c r="Q195" s="66"/>
      <c r="R195" s="66"/>
      <c r="S195" s="67" t="str">
        <f t="shared" si="49"/>
        <v/>
      </c>
      <c r="T195" s="68" t="str">
        <f t="shared" si="50"/>
        <v/>
      </c>
      <c r="U195" s="69" t="str">
        <f t="shared" si="51"/>
        <v xml:space="preserve">   </v>
      </c>
      <c r="V195" s="103" t="str">
        <f>IF(E195=0," ",IF(E195="H",IF(OR(E195="SEN",H195&lt;1998),VLOOKUP(K195,Minimas!$A$11:$G$29,6),IF(AND(H195&gt;1997,H195&lt;2001),VLOOKUP(K195,Minimas!$A$11:$G$29,5),IF(AND(H195&gt;2000,H195&lt;2003),VLOOKUP(K195,Minimas!$A$11:$G$29,4),IF(AND(H195&gt;2002,H195&lt;2005),VLOOKUP(K195,Minimas!$A$11:$G$29,3),VLOOKUP(K195,Minimas!$A$11:$G$29,2))))),IF(OR(H195="SEN",H195&lt;1998),VLOOKUP(K195,Minimas!$G$11:$L$26,6),IF(AND(H195&gt;1997,H195&lt;2001),VLOOKUP(K195,Minimas!$G$11:$L$26,5),IF(AND(H195&gt;2000,H195&lt;2003),VLOOKUP(K195,Minimas!$G$11:$L$26,4),IF(AND(H195&gt;2002,H195&lt;2005),VLOOKUP(K195,Minimas!$G$11:$L$26,3),VLOOKUP(K195,Minimas!$G$11:$L$26,2)))))))</f>
        <v xml:space="preserve"> </v>
      </c>
      <c r="W195" s="77" t="str">
        <f t="shared" si="52"/>
        <v/>
      </c>
      <c r="X195" s="78"/>
      <c r="AB195" s="107" t="e">
        <f>T195-HLOOKUP(V195,Minimas!$C$1:$BN$10,2,FALSE)</f>
        <v>#VALUE!</v>
      </c>
      <c r="AC195" s="107" t="e">
        <f>T195-HLOOKUP(V195,Minimas!$C$1:$BN$10,3,FALSE)</f>
        <v>#VALUE!</v>
      </c>
      <c r="AD195" s="107" t="e">
        <f>T195-HLOOKUP(V195,Minimas!$C$1:$BN$10,4,FALSE)</f>
        <v>#VALUE!</v>
      </c>
      <c r="AE195" s="107" t="e">
        <f>T195-HLOOKUP(V195,Minimas!$C$1:$BN$10,5,FALSE)</f>
        <v>#VALUE!</v>
      </c>
      <c r="AF195" s="107" t="e">
        <f>T195-HLOOKUP(V195,Minimas!$C$1:$BN$10,6,FALSE)</f>
        <v>#VALUE!</v>
      </c>
      <c r="AG195" s="107" t="e">
        <f>T195-HLOOKUP(V195,Minimas!$C$1:$BN$10,7,FALSE)</f>
        <v>#VALUE!</v>
      </c>
      <c r="AH195" s="107" t="e">
        <f>T195-HLOOKUP(V195,Minimas!$C$1:$BN$10,8,FALSE)</f>
        <v>#VALUE!</v>
      </c>
      <c r="AI195" s="107" t="e">
        <f>T195-HLOOKUP(V195,Minimas!$C$1:$BN$10,9,FALSE)</f>
        <v>#VALUE!</v>
      </c>
      <c r="AJ195" s="107" t="e">
        <f>T195-HLOOKUP(V195,Minimas!$C$1:$BN$10,10,FALSE)</f>
        <v>#VALUE!</v>
      </c>
      <c r="AK195" s="108" t="str">
        <f t="shared" si="53"/>
        <v xml:space="preserve"> </v>
      </c>
      <c r="AM195" s="5" t="str">
        <f t="shared" si="54"/>
        <v xml:space="preserve"> </v>
      </c>
      <c r="AN195" s="5" t="str">
        <f t="shared" si="55"/>
        <v xml:space="preserve"> </v>
      </c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</row>
    <row r="196" spans="2:76" s="5" customFormat="1" ht="30" customHeight="1" x14ac:dyDescent="0.2">
      <c r="B196" s="71"/>
      <c r="C196" s="40"/>
      <c r="D196" s="41"/>
      <c r="E196" s="101"/>
      <c r="F196" s="42" t="s">
        <v>71</v>
      </c>
      <c r="G196" s="43" t="s">
        <v>71</v>
      </c>
      <c r="H196" s="109"/>
      <c r="I196" s="46" t="s">
        <v>71</v>
      </c>
      <c r="J196" s="41" t="s">
        <v>71</v>
      </c>
      <c r="K196" s="117"/>
      <c r="L196" s="44"/>
      <c r="M196" s="45"/>
      <c r="N196" s="45"/>
      <c r="O196" s="67" t="str">
        <f t="shared" si="48"/>
        <v/>
      </c>
      <c r="P196" s="66"/>
      <c r="Q196" s="66"/>
      <c r="R196" s="66"/>
      <c r="S196" s="67" t="str">
        <f t="shared" si="49"/>
        <v/>
      </c>
      <c r="T196" s="68" t="str">
        <f t="shared" si="50"/>
        <v/>
      </c>
      <c r="U196" s="69" t="str">
        <f t="shared" si="51"/>
        <v xml:space="preserve">   </v>
      </c>
      <c r="V196" s="103" t="str">
        <f>IF(E196=0," ",IF(E196="H",IF(OR(E196="SEN",H196&lt;1998),VLOOKUP(K196,Minimas!$A$11:$G$29,6),IF(AND(H196&gt;1997,H196&lt;2001),VLOOKUP(K196,Minimas!$A$11:$G$29,5),IF(AND(H196&gt;2000,H196&lt;2003),VLOOKUP(K196,Minimas!$A$11:$G$29,4),IF(AND(H196&gt;2002,H196&lt;2005),VLOOKUP(K196,Minimas!$A$11:$G$29,3),VLOOKUP(K196,Minimas!$A$11:$G$29,2))))),IF(OR(H196="SEN",H196&lt;1998),VLOOKUP(K196,Minimas!$G$11:$L$26,6),IF(AND(H196&gt;1997,H196&lt;2001),VLOOKUP(K196,Minimas!$G$11:$L$26,5),IF(AND(H196&gt;2000,H196&lt;2003),VLOOKUP(K196,Minimas!$G$11:$L$26,4),IF(AND(H196&gt;2002,H196&lt;2005),VLOOKUP(K196,Minimas!$G$11:$L$26,3),VLOOKUP(K196,Minimas!$G$11:$L$26,2)))))))</f>
        <v xml:space="preserve"> </v>
      </c>
      <c r="W196" s="77" t="str">
        <f t="shared" si="52"/>
        <v/>
      </c>
      <c r="X196" s="78"/>
      <c r="AB196" s="107" t="e">
        <f>T196-HLOOKUP(V196,Minimas!$C$1:$BN$10,2,FALSE)</f>
        <v>#VALUE!</v>
      </c>
      <c r="AC196" s="107" t="e">
        <f>T196-HLOOKUP(V196,Minimas!$C$1:$BN$10,3,FALSE)</f>
        <v>#VALUE!</v>
      </c>
      <c r="AD196" s="107" t="e">
        <f>T196-HLOOKUP(V196,Minimas!$C$1:$BN$10,4,FALSE)</f>
        <v>#VALUE!</v>
      </c>
      <c r="AE196" s="107" t="e">
        <f>T196-HLOOKUP(V196,Minimas!$C$1:$BN$10,5,FALSE)</f>
        <v>#VALUE!</v>
      </c>
      <c r="AF196" s="107" t="e">
        <f>T196-HLOOKUP(V196,Minimas!$C$1:$BN$10,6,FALSE)</f>
        <v>#VALUE!</v>
      </c>
      <c r="AG196" s="107" t="e">
        <f>T196-HLOOKUP(V196,Minimas!$C$1:$BN$10,7,FALSE)</f>
        <v>#VALUE!</v>
      </c>
      <c r="AH196" s="107" t="e">
        <f>T196-HLOOKUP(V196,Minimas!$C$1:$BN$10,8,FALSE)</f>
        <v>#VALUE!</v>
      </c>
      <c r="AI196" s="107" t="e">
        <f>T196-HLOOKUP(V196,Minimas!$C$1:$BN$10,9,FALSE)</f>
        <v>#VALUE!</v>
      </c>
      <c r="AJ196" s="107" t="e">
        <f>T196-HLOOKUP(V196,Minimas!$C$1:$BN$10,10,FALSE)</f>
        <v>#VALUE!</v>
      </c>
      <c r="AK196" s="108" t="str">
        <f t="shared" si="53"/>
        <v xml:space="preserve"> </v>
      </c>
      <c r="AM196" s="5" t="str">
        <f t="shared" si="54"/>
        <v xml:space="preserve"> </v>
      </c>
      <c r="AN196" s="5" t="str">
        <f t="shared" si="55"/>
        <v xml:space="preserve"> </v>
      </c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</row>
    <row r="197" spans="2:76" s="5" customFormat="1" ht="30" customHeight="1" x14ac:dyDescent="0.2">
      <c r="B197" s="71"/>
      <c r="C197" s="40"/>
      <c r="D197" s="41"/>
      <c r="E197" s="101"/>
      <c r="F197" s="42" t="s">
        <v>71</v>
      </c>
      <c r="G197" s="43" t="s">
        <v>71</v>
      </c>
      <c r="H197" s="109"/>
      <c r="I197" s="46" t="s">
        <v>71</v>
      </c>
      <c r="J197" s="41" t="s">
        <v>71</v>
      </c>
      <c r="K197" s="117"/>
      <c r="L197" s="44"/>
      <c r="M197" s="45"/>
      <c r="N197" s="45"/>
      <c r="O197" s="67" t="str">
        <f t="shared" si="48"/>
        <v/>
      </c>
      <c r="P197" s="66"/>
      <c r="Q197" s="66"/>
      <c r="R197" s="66"/>
      <c r="S197" s="67" t="str">
        <f t="shared" si="49"/>
        <v/>
      </c>
      <c r="T197" s="68" t="str">
        <f t="shared" si="50"/>
        <v/>
      </c>
      <c r="U197" s="69" t="str">
        <f t="shared" si="51"/>
        <v xml:space="preserve">   </v>
      </c>
      <c r="V197" s="103" t="str">
        <f>IF(E197=0," ",IF(E197="H",IF(OR(E197="SEN",H197&lt;1998),VLOOKUP(K197,Minimas!$A$11:$G$29,6),IF(AND(H197&gt;1997,H197&lt;2001),VLOOKUP(K197,Minimas!$A$11:$G$29,5),IF(AND(H197&gt;2000,H197&lt;2003),VLOOKUP(K197,Minimas!$A$11:$G$29,4),IF(AND(H197&gt;2002,H197&lt;2005),VLOOKUP(K197,Minimas!$A$11:$G$29,3),VLOOKUP(K197,Minimas!$A$11:$G$29,2))))),IF(OR(H197="SEN",H197&lt;1998),VLOOKUP(K197,Minimas!$G$11:$L$26,6),IF(AND(H197&gt;1997,H197&lt;2001),VLOOKUP(K197,Minimas!$G$11:$L$26,5),IF(AND(H197&gt;2000,H197&lt;2003),VLOOKUP(K197,Minimas!$G$11:$L$26,4),IF(AND(H197&gt;2002,H197&lt;2005),VLOOKUP(K197,Minimas!$G$11:$L$26,3),VLOOKUP(K197,Minimas!$G$11:$L$26,2)))))))</f>
        <v xml:space="preserve"> </v>
      </c>
      <c r="W197" s="77" t="str">
        <f t="shared" si="52"/>
        <v/>
      </c>
      <c r="X197" s="78"/>
      <c r="AB197" s="107" t="e">
        <f>T197-HLOOKUP(V197,Minimas!$C$1:$BN$10,2,FALSE)</f>
        <v>#VALUE!</v>
      </c>
      <c r="AC197" s="107" t="e">
        <f>T197-HLOOKUP(V197,Minimas!$C$1:$BN$10,3,FALSE)</f>
        <v>#VALUE!</v>
      </c>
      <c r="AD197" s="107" t="e">
        <f>T197-HLOOKUP(V197,Minimas!$C$1:$BN$10,4,FALSE)</f>
        <v>#VALUE!</v>
      </c>
      <c r="AE197" s="107" t="e">
        <f>T197-HLOOKUP(V197,Minimas!$C$1:$BN$10,5,FALSE)</f>
        <v>#VALUE!</v>
      </c>
      <c r="AF197" s="107" t="e">
        <f>T197-HLOOKUP(V197,Minimas!$C$1:$BN$10,6,FALSE)</f>
        <v>#VALUE!</v>
      </c>
      <c r="AG197" s="107" t="e">
        <f>T197-HLOOKUP(V197,Minimas!$C$1:$BN$10,7,FALSE)</f>
        <v>#VALUE!</v>
      </c>
      <c r="AH197" s="107" t="e">
        <f>T197-HLOOKUP(V197,Minimas!$C$1:$BN$10,8,FALSE)</f>
        <v>#VALUE!</v>
      </c>
      <c r="AI197" s="107" t="e">
        <f>T197-HLOOKUP(V197,Minimas!$C$1:$BN$10,9,FALSE)</f>
        <v>#VALUE!</v>
      </c>
      <c r="AJ197" s="107" t="e">
        <f>T197-HLOOKUP(V197,Minimas!$C$1:$BN$10,10,FALSE)</f>
        <v>#VALUE!</v>
      </c>
      <c r="AK197" s="108" t="str">
        <f t="shared" si="53"/>
        <v xml:space="preserve"> </v>
      </c>
      <c r="AM197" s="5" t="str">
        <f t="shared" si="54"/>
        <v xml:space="preserve"> </v>
      </c>
      <c r="AN197" s="5" t="str">
        <f t="shared" si="55"/>
        <v xml:space="preserve"> </v>
      </c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</row>
    <row r="198" spans="2:76" s="5" customFormat="1" ht="30" customHeight="1" x14ac:dyDescent="0.2">
      <c r="B198" s="70"/>
      <c r="C198" s="60"/>
      <c r="D198" s="61"/>
      <c r="E198" s="100"/>
      <c r="F198" s="62" t="s">
        <v>71</v>
      </c>
      <c r="G198" s="63" t="s">
        <v>71</v>
      </c>
      <c r="H198" s="102"/>
      <c r="I198" s="64" t="s">
        <v>71</v>
      </c>
      <c r="J198" s="61" t="s">
        <v>71</v>
      </c>
      <c r="K198" s="116"/>
      <c r="L198" s="65"/>
      <c r="M198" s="66"/>
      <c r="N198" s="66"/>
      <c r="O198" s="67" t="str">
        <f t="shared" si="48"/>
        <v/>
      </c>
      <c r="P198" s="66"/>
      <c r="Q198" s="66"/>
      <c r="R198" s="66"/>
      <c r="S198" s="67" t="str">
        <f t="shared" si="49"/>
        <v/>
      </c>
      <c r="T198" s="68" t="str">
        <f t="shared" si="50"/>
        <v/>
      </c>
      <c r="U198" s="69" t="str">
        <f t="shared" si="51"/>
        <v xml:space="preserve">   </v>
      </c>
      <c r="V198" s="103" t="str">
        <f>IF(E198=0," ",IF(E198="H",IF(OR(E198="SEN",H198&lt;1998),VLOOKUP(K198,Minimas!$A$11:$G$29,6),IF(AND(H198&gt;1997,H198&lt;2001),VLOOKUP(K198,Minimas!$A$11:$G$29,5),IF(AND(H198&gt;2000,H198&lt;2003),VLOOKUP(K198,Minimas!$A$11:$G$29,4),IF(AND(H198&gt;2002,H198&lt;2005),VLOOKUP(K198,Minimas!$A$11:$G$29,3),VLOOKUP(K198,Minimas!$A$11:$G$29,2))))),IF(OR(H198="SEN",H198&lt;1998),VLOOKUP(K198,Minimas!$G$11:$L$26,6),IF(AND(H198&gt;1997,H198&lt;2001),VLOOKUP(K198,Minimas!$G$11:$L$26,5),IF(AND(H198&gt;2000,H198&lt;2003),VLOOKUP(K198,Minimas!$G$11:$L$26,4),IF(AND(H198&gt;2002,H198&lt;2005),VLOOKUP(K198,Minimas!$G$11:$L$26,3),VLOOKUP(K198,Minimas!$G$11:$L$26,2)))))))</f>
        <v xml:space="preserve"> </v>
      </c>
      <c r="W198" s="77" t="str">
        <f t="shared" si="52"/>
        <v/>
      </c>
      <c r="X198" s="78"/>
      <c r="AB198" s="107" t="e">
        <f>T198-HLOOKUP(V198,Minimas!$C$1:$BN$10,2,FALSE)</f>
        <v>#VALUE!</v>
      </c>
      <c r="AC198" s="107" t="e">
        <f>T198-HLOOKUP(V198,Minimas!$C$1:$BN$10,3,FALSE)</f>
        <v>#VALUE!</v>
      </c>
      <c r="AD198" s="107" t="e">
        <f>T198-HLOOKUP(V198,Minimas!$C$1:$BN$10,4,FALSE)</f>
        <v>#VALUE!</v>
      </c>
      <c r="AE198" s="107" t="e">
        <f>T198-HLOOKUP(V198,Minimas!$C$1:$BN$10,5,FALSE)</f>
        <v>#VALUE!</v>
      </c>
      <c r="AF198" s="107" t="e">
        <f>T198-HLOOKUP(V198,Minimas!$C$1:$BN$10,6,FALSE)</f>
        <v>#VALUE!</v>
      </c>
      <c r="AG198" s="107" t="e">
        <f>T198-HLOOKUP(V198,Minimas!$C$1:$BN$10,7,FALSE)</f>
        <v>#VALUE!</v>
      </c>
      <c r="AH198" s="107" t="e">
        <f>T198-HLOOKUP(V198,Minimas!$C$1:$BN$10,8,FALSE)</f>
        <v>#VALUE!</v>
      </c>
      <c r="AI198" s="107" t="e">
        <f>T198-HLOOKUP(V198,Minimas!$C$1:$BN$10,9,FALSE)</f>
        <v>#VALUE!</v>
      </c>
      <c r="AJ198" s="107" t="e">
        <f>T198-HLOOKUP(V198,Minimas!$C$1:$BN$10,10,FALSE)</f>
        <v>#VALUE!</v>
      </c>
      <c r="AK198" s="108" t="str">
        <f t="shared" si="53"/>
        <v xml:space="preserve"> </v>
      </c>
      <c r="AM198" s="5" t="str">
        <f t="shared" si="54"/>
        <v xml:space="preserve"> </v>
      </c>
      <c r="AN198" s="5" t="str">
        <f t="shared" si="55"/>
        <v xml:space="preserve"> </v>
      </c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  <c r="BI198" s="115"/>
      <c r="BJ198" s="115"/>
      <c r="BK198" s="115"/>
      <c r="BL198" s="115"/>
      <c r="BM198" s="115"/>
      <c r="BN198" s="115"/>
      <c r="BO198" s="115"/>
      <c r="BP198" s="115"/>
      <c r="BQ198" s="115"/>
      <c r="BR198" s="115"/>
      <c r="BS198" s="115"/>
      <c r="BT198" s="115"/>
      <c r="BU198" s="115"/>
      <c r="BV198" s="115"/>
      <c r="BW198" s="115"/>
      <c r="BX198" s="115"/>
    </row>
    <row r="199" spans="2:76" s="5" customFormat="1" ht="30" customHeight="1" x14ac:dyDescent="0.2">
      <c r="B199" s="71"/>
      <c r="C199" s="40"/>
      <c r="D199" s="41"/>
      <c r="E199" s="101"/>
      <c r="F199" s="42" t="s">
        <v>71</v>
      </c>
      <c r="G199" s="43" t="s">
        <v>71</v>
      </c>
      <c r="H199" s="109"/>
      <c r="I199" s="46" t="s">
        <v>71</v>
      </c>
      <c r="J199" s="41" t="s">
        <v>71</v>
      </c>
      <c r="K199" s="117"/>
      <c r="L199" s="44"/>
      <c r="M199" s="45"/>
      <c r="N199" s="45"/>
      <c r="O199" s="67" t="str">
        <f t="shared" si="48"/>
        <v/>
      </c>
      <c r="P199" s="66"/>
      <c r="Q199" s="66"/>
      <c r="R199" s="66"/>
      <c r="S199" s="67" t="str">
        <f t="shared" si="49"/>
        <v/>
      </c>
      <c r="T199" s="68" t="str">
        <f t="shared" si="50"/>
        <v/>
      </c>
      <c r="U199" s="69" t="str">
        <f t="shared" si="51"/>
        <v xml:space="preserve">   </v>
      </c>
      <c r="V199" s="103" t="str">
        <f>IF(E199=0," ",IF(E199="H",IF(OR(E199="SEN",H199&lt;1998),VLOOKUP(K199,Minimas!$A$11:$G$29,6),IF(AND(H199&gt;1997,H199&lt;2001),VLOOKUP(K199,Minimas!$A$11:$G$29,5),IF(AND(H199&gt;2000,H199&lt;2003),VLOOKUP(K199,Minimas!$A$11:$G$29,4),IF(AND(H199&gt;2002,H199&lt;2005),VLOOKUP(K199,Minimas!$A$11:$G$29,3),VLOOKUP(K199,Minimas!$A$11:$G$29,2))))),IF(OR(H199="SEN",H199&lt;1998),VLOOKUP(K199,Minimas!$G$11:$L$26,6),IF(AND(H199&gt;1997,H199&lt;2001),VLOOKUP(K199,Minimas!$G$11:$L$26,5),IF(AND(H199&gt;2000,H199&lt;2003),VLOOKUP(K199,Minimas!$G$11:$L$26,4),IF(AND(H199&gt;2002,H199&lt;2005),VLOOKUP(K199,Minimas!$G$11:$L$26,3),VLOOKUP(K199,Minimas!$G$11:$L$26,2)))))))</f>
        <v xml:space="preserve"> </v>
      </c>
      <c r="W199" s="77" t="str">
        <f t="shared" si="52"/>
        <v/>
      </c>
      <c r="X199" s="78"/>
      <c r="AB199" s="107" t="e">
        <f>T199-HLOOKUP(V199,Minimas!$C$1:$BN$10,2,FALSE)</f>
        <v>#VALUE!</v>
      </c>
      <c r="AC199" s="107" t="e">
        <f>T199-HLOOKUP(V199,Minimas!$C$1:$BN$10,3,FALSE)</f>
        <v>#VALUE!</v>
      </c>
      <c r="AD199" s="107" t="e">
        <f>T199-HLOOKUP(V199,Minimas!$C$1:$BN$10,4,FALSE)</f>
        <v>#VALUE!</v>
      </c>
      <c r="AE199" s="107" t="e">
        <f>T199-HLOOKUP(V199,Minimas!$C$1:$BN$10,5,FALSE)</f>
        <v>#VALUE!</v>
      </c>
      <c r="AF199" s="107" t="e">
        <f>T199-HLOOKUP(V199,Minimas!$C$1:$BN$10,6,FALSE)</f>
        <v>#VALUE!</v>
      </c>
      <c r="AG199" s="107" t="e">
        <f>T199-HLOOKUP(V199,Minimas!$C$1:$BN$10,7,FALSE)</f>
        <v>#VALUE!</v>
      </c>
      <c r="AH199" s="107" t="e">
        <f>T199-HLOOKUP(V199,Minimas!$C$1:$BN$10,8,FALSE)</f>
        <v>#VALUE!</v>
      </c>
      <c r="AI199" s="107" t="e">
        <f>T199-HLOOKUP(V199,Minimas!$C$1:$BN$10,9,FALSE)</f>
        <v>#VALUE!</v>
      </c>
      <c r="AJ199" s="107" t="e">
        <f>T199-HLOOKUP(V199,Minimas!$C$1:$BN$10,10,FALSE)</f>
        <v>#VALUE!</v>
      </c>
      <c r="AK199" s="108" t="str">
        <f t="shared" si="53"/>
        <v xml:space="preserve"> </v>
      </c>
      <c r="AM199" s="5" t="str">
        <f t="shared" si="54"/>
        <v xml:space="preserve"> </v>
      </c>
      <c r="AN199" s="5" t="str">
        <f t="shared" si="55"/>
        <v xml:space="preserve"> </v>
      </c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5"/>
      <c r="BF199" s="115"/>
      <c r="BG199" s="115"/>
      <c r="BH199" s="115"/>
      <c r="BI199" s="115"/>
      <c r="BJ199" s="115"/>
      <c r="BK199" s="115"/>
      <c r="BL199" s="115"/>
      <c r="BM199" s="115"/>
      <c r="BN199" s="115"/>
      <c r="BO199" s="115"/>
      <c r="BP199" s="115"/>
      <c r="BQ199" s="115"/>
      <c r="BR199" s="115"/>
      <c r="BS199" s="115"/>
      <c r="BT199" s="115"/>
      <c r="BU199" s="115"/>
      <c r="BV199" s="115"/>
      <c r="BW199" s="115"/>
      <c r="BX199" s="115"/>
    </row>
    <row r="200" spans="2:76" s="5" customFormat="1" ht="30" customHeight="1" x14ac:dyDescent="0.2">
      <c r="B200" s="71"/>
      <c r="C200" s="40"/>
      <c r="D200" s="41"/>
      <c r="E200" s="101"/>
      <c r="F200" s="42" t="s">
        <v>71</v>
      </c>
      <c r="G200" s="43" t="s">
        <v>71</v>
      </c>
      <c r="H200" s="109"/>
      <c r="I200" s="46" t="s">
        <v>71</v>
      </c>
      <c r="J200" s="41" t="s">
        <v>71</v>
      </c>
      <c r="K200" s="117"/>
      <c r="L200" s="44"/>
      <c r="M200" s="45"/>
      <c r="N200" s="45"/>
      <c r="O200" s="67" t="str">
        <f t="shared" si="48"/>
        <v/>
      </c>
      <c r="P200" s="66"/>
      <c r="Q200" s="66"/>
      <c r="R200" s="66"/>
      <c r="S200" s="67" t="str">
        <f t="shared" si="49"/>
        <v/>
      </c>
      <c r="T200" s="68" t="str">
        <f t="shared" si="50"/>
        <v/>
      </c>
      <c r="U200" s="69" t="str">
        <f t="shared" si="51"/>
        <v xml:space="preserve">   </v>
      </c>
      <c r="V200" s="103" t="str">
        <f>IF(E200=0," ",IF(E200="H",IF(OR(E200="SEN",H200&lt;1998),VLOOKUP(K200,Minimas!$A$11:$G$29,6),IF(AND(H200&gt;1997,H200&lt;2001),VLOOKUP(K200,Minimas!$A$11:$G$29,5),IF(AND(H200&gt;2000,H200&lt;2003),VLOOKUP(K200,Minimas!$A$11:$G$29,4),IF(AND(H200&gt;2002,H200&lt;2005),VLOOKUP(K200,Minimas!$A$11:$G$29,3),VLOOKUP(K200,Minimas!$A$11:$G$29,2))))),IF(OR(H200="SEN",H200&lt;1998),VLOOKUP(K200,Minimas!$G$11:$L$26,6),IF(AND(H200&gt;1997,H200&lt;2001),VLOOKUP(K200,Minimas!$G$11:$L$26,5),IF(AND(H200&gt;2000,H200&lt;2003),VLOOKUP(K200,Minimas!$G$11:$L$26,4),IF(AND(H200&gt;2002,H200&lt;2005),VLOOKUP(K200,Minimas!$G$11:$L$26,3),VLOOKUP(K200,Minimas!$G$11:$L$26,2)))))))</f>
        <v xml:space="preserve"> </v>
      </c>
      <c r="W200" s="77" t="str">
        <f t="shared" si="52"/>
        <v/>
      </c>
      <c r="X200" s="78"/>
      <c r="AB200" s="107" t="e">
        <f>T200-HLOOKUP(V200,Minimas!$C$1:$BN$10,2,FALSE)</f>
        <v>#VALUE!</v>
      </c>
      <c r="AC200" s="107" t="e">
        <f>T200-HLOOKUP(V200,Minimas!$C$1:$BN$10,3,FALSE)</f>
        <v>#VALUE!</v>
      </c>
      <c r="AD200" s="107" t="e">
        <f>T200-HLOOKUP(V200,Minimas!$C$1:$BN$10,4,FALSE)</f>
        <v>#VALUE!</v>
      </c>
      <c r="AE200" s="107" t="e">
        <f>T200-HLOOKUP(V200,Minimas!$C$1:$BN$10,5,FALSE)</f>
        <v>#VALUE!</v>
      </c>
      <c r="AF200" s="107" t="e">
        <f>T200-HLOOKUP(V200,Minimas!$C$1:$BN$10,6,FALSE)</f>
        <v>#VALUE!</v>
      </c>
      <c r="AG200" s="107" t="e">
        <f>T200-HLOOKUP(V200,Minimas!$C$1:$BN$10,7,FALSE)</f>
        <v>#VALUE!</v>
      </c>
      <c r="AH200" s="107" t="e">
        <f>T200-HLOOKUP(V200,Minimas!$C$1:$BN$10,8,FALSE)</f>
        <v>#VALUE!</v>
      </c>
      <c r="AI200" s="107" t="e">
        <f>T200-HLOOKUP(V200,Minimas!$C$1:$BN$10,9,FALSE)</f>
        <v>#VALUE!</v>
      </c>
      <c r="AJ200" s="107" t="e">
        <f>T200-HLOOKUP(V200,Minimas!$C$1:$BN$10,10,FALSE)</f>
        <v>#VALUE!</v>
      </c>
      <c r="AK200" s="108" t="str">
        <f t="shared" si="53"/>
        <v xml:space="preserve"> </v>
      </c>
      <c r="AM200" s="5" t="str">
        <f t="shared" si="54"/>
        <v xml:space="preserve"> </v>
      </c>
      <c r="AN200" s="5" t="str">
        <f t="shared" si="55"/>
        <v xml:space="preserve"> </v>
      </c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  <c r="BI200" s="115"/>
      <c r="BJ200" s="115"/>
      <c r="BK200" s="115"/>
      <c r="BL200" s="115"/>
      <c r="BM200" s="115"/>
      <c r="BN200" s="115"/>
      <c r="BO200" s="115"/>
      <c r="BP200" s="115"/>
      <c r="BQ200" s="115"/>
      <c r="BR200" s="115"/>
      <c r="BS200" s="115"/>
      <c r="BT200" s="115"/>
      <c r="BU200" s="115"/>
      <c r="BV200" s="115"/>
      <c r="BW200" s="115"/>
      <c r="BX200" s="115"/>
    </row>
    <row r="201" spans="2:76" s="5" customFormat="1" ht="30" customHeight="1" x14ac:dyDescent="0.2">
      <c r="B201" s="71"/>
      <c r="C201" s="40"/>
      <c r="D201" s="41"/>
      <c r="E201" s="101"/>
      <c r="F201" s="42" t="s">
        <v>71</v>
      </c>
      <c r="G201" s="43" t="s">
        <v>71</v>
      </c>
      <c r="H201" s="109"/>
      <c r="I201" s="46" t="s">
        <v>71</v>
      </c>
      <c r="J201" s="41" t="s">
        <v>71</v>
      </c>
      <c r="K201" s="117"/>
      <c r="L201" s="44"/>
      <c r="M201" s="45"/>
      <c r="N201" s="45"/>
      <c r="O201" s="67" t="str">
        <f t="shared" si="48"/>
        <v/>
      </c>
      <c r="P201" s="66"/>
      <c r="Q201" s="66"/>
      <c r="R201" s="66"/>
      <c r="S201" s="67" t="str">
        <f t="shared" si="49"/>
        <v/>
      </c>
      <c r="T201" s="68" t="str">
        <f t="shared" si="50"/>
        <v/>
      </c>
      <c r="U201" s="69" t="str">
        <f t="shared" si="51"/>
        <v xml:space="preserve">   </v>
      </c>
      <c r="V201" s="103" t="str">
        <f>IF(E201=0," ",IF(E201="H",IF(OR(E201="SEN",H201&lt;1998),VLOOKUP(K201,Minimas!$A$11:$G$29,6),IF(AND(H201&gt;1997,H201&lt;2001),VLOOKUP(K201,Minimas!$A$11:$G$29,5),IF(AND(H201&gt;2000,H201&lt;2003),VLOOKUP(K201,Minimas!$A$11:$G$29,4),IF(AND(H201&gt;2002,H201&lt;2005),VLOOKUP(K201,Minimas!$A$11:$G$29,3),VLOOKUP(K201,Minimas!$A$11:$G$29,2))))),IF(OR(H201="SEN",H201&lt;1998),VLOOKUP(K201,Minimas!$G$11:$L$26,6),IF(AND(H201&gt;1997,H201&lt;2001),VLOOKUP(K201,Minimas!$G$11:$L$26,5),IF(AND(H201&gt;2000,H201&lt;2003),VLOOKUP(K201,Minimas!$G$11:$L$26,4),IF(AND(H201&gt;2002,H201&lt;2005),VLOOKUP(K201,Minimas!$G$11:$L$26,3),VLOOKUP(K201,Minimas!$G$11:$L$26,2)))))))</f>
        <v xml:space="preserve"> </v>
      </c>
      <c r="W201" s="77" t="str">
        <f t="shared" si="52"/>
        <v/>
      </c>
      <c r="X201" s="78"/>
      <c r="AB201" s="107" t="e">
        <f>T201-HLOOKUP(V201,Minimas!$C$1:$BN$10,2,FALSE)</f>
        <v>#VALUE!</v>
      </c>
      <c r="AC201" s="107" t="e">
        <f>T201-HLOOKUP(V201,Minimas!$C$1:$BN$10,3,FALSE)</f>
        <v>#VALUE!</v>
      </c>
      <c r="AD201" s="107" t="e">
        <f>T201-HLOOKUP(V201,Minimas!$C$1:$BN$10,4,FALSE)</f>
        <v>#VALUE!</v>
      </c>
      <c r="AE201" s="107" t="e">
        <f>T201-HLOOKUP(V201,Minimas!$C$1:$BN$10,5,FALSE)</f>
        <v>#VALUE!</v>
      </c>
      <c r="AF201" s="107" t="e">
        <f>T201-HLOOKUP(V201,Minimas!$C$1:$BN$10,6,FALSE)</f>
        <v>#VALUE!</v>
      </c>
      <c r="AG201" s="107" t="e">
        <f>T201-HLOOKUP(V201,Minimas!$C$1:$BN$10,7,FALSE)</f>
        <v>#VALUE!</v>
      </c>
      <c r="AH201" s="107" t="e">
        <f>T201-HLOOKUP(V201,Minimas!$C$1:$BN$10,8,FALSE)</f>
        <v>#VALUE!</v>
      </c>
      <c r="AI201" s="107" t="e">
        <f>T201-HLOOKUP(V201,Minimas!$C$1:$BN$10,9,FALSE)</f>
        <v>#VALUE!</v>
      </c>
      <c r="AJ201" s="107" t="e">
        <f>T201-HLOOKUP(V201,Minimas!$C$1:$BN$10,10,FALSE)</f>
        <v>#VALUE!</v>
      </c>
      <c r="AK201" s="108" t="str">
        <f t="shared" si="53"/>
        <v xml:space="preserve"> </v>
      </c>
      <c r="AM201" s="5" t="str">
        <f t="shared" si="54"/>
        <v xml:space="preserve"> </v>
      </c>
      <c r="AN201" s="5" t="str">
        <f t="shared" si="55"/>
        <v xml:space="preserve"> </v>
      </c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15"/>
      <c r="BG201" s="115"/>
      <c r="BH201" s="115"/>
      <c r="BI201" s="115"/>
      <c r="BJ201" s="115"/>
      <c r="BK201" s="115"/>
      <c r="BL201" s="115"/>
      <c r="BM201" s="115"/>
      <c r="BN201" s="115"/>
      <c r="BO201" s="115"/>
      <c r="BP201" s="115"/>
      <c r="BQ201" s="115"/>
      <c r="BR201" s="115"/>
      <c r="BS201" s="115"/>
      <c r="BT201" s="115"/>
      <c r="BU201" s="115"/>
      <c r="BV201" s="115"/>
      <c r="BW201" s="115"/>
      <c r="BX201" s="115"/>
    </row>
    <row r="202" spans="2:76" s="5" customFormat="1" ht="30" customHeight="1" x14ac:dyDescent="0.2">
      <c r="B202" s="71"/>
      <c r="C202" s="40"/>
      <c r="D202" s="41"/>
      <c r="E202" s="101"/>
      <c r="F202" s="42" t="s">
        <v>71</v>
      </c>
      <c r="G202" s="43" t="s">
        <v>71</v>
      </c>
      <c r="H202" s="109"/>
      <c r="I202" s="46" t="s">
        <v>71</v>
      </c>
      <c r="J202" s="41" t="s">
        <v>71</v>
      </c>
      <c r="K202" s="117"/>
      <c r="L202" s="44"/>
      <c r="M202" s="45"/>
      <c r="N202" s="45"/>
      <c r="O202" s="67" t="str">
        <f t="shared" si="48"/>
        <v/>
      </c>
      <c r="P202" s="66"/>
      <c r="Q202" s="66"/>
      <c r="R202" s="66"/>
      <c r="S202" s="67" t="str">
        <f t="shared" si="49"/>
        <v/>
      </c>
      <c r="T202" s="68" t="str">
        <f t="shared" si="50"/>
        <v/>
      </c>
      <c r="U202" s="69" t="str">
        <f t="shared" si="51"/>
        <v xml:space="preserve">   </v>
      </c>
      <c r="V202" s="103" t="str">
        <f>IF(E202=0," ",IF(E202="H",IF(OR(E202="SEN",H202&lt;1998),VLOOKUP(K202,Minimas!$A$11:$G$29,6),IF(AND(H202&gt;1997,H202&lt;2001),VLOOKUP(K202,Minimas!$A$11:$G$29,5),IF(AND(H202&gt;2000,H202&lt;2003),VLOOKUP(K202,Minimas!$A$11:$G$29,4),IF(AND(H202&gt;2002,H202&lt;2005),VLOOKUP(K202,Minimas!$A$11:$G$29,3),VLOOKUP(K202,Minimas!$A$11:$G$29,2))))),IF(OR(H202="SEN",H202&lt;1998),VLOOKUP(K202,Minimas!$G$11:$L$26,6),IF(AND(H202&gt;1997,H202&lt;2001),VLOOKUP(K202,Minimas!$G$11:$L$26,5),IF(AND(H202&gt;2000,H202&lt;2003),VLOOKUP(K202,Minimas!$G$11:$L$26,4),IF(AND(H202&gt;2002,H202&lt;2005),VLOOKUP(K202,Minimas!$G$11:$L$26,3),VLOOKUP(K202,Minimas!$G$11:$L$26,2)))))))</f>
        <v xml:space="preserve"> </v>
      </c>
      <c r="W202" s="77" t="str">
        <f t="shared" si="52"/>
        <v/>
      </c>
      <c r="X202" s="78"/>
      <c r="AB202" s="107" t="e">
        <f>T202-HLOOKUP(V202,Minimas!$C$1:$BN$10,2,FALSE)</f>
        <v>#VALUE!</v>
      </c>
      <c r="AC202" s="107" t="e">
        <f>T202-HLOOKUP(V202,Minimas!$C$1:$BN$10,3,FALSE)</f>
        <v>#VALUE!</v>
      </c>
      <c r="AD202" s="107" t="e">
        <f>T202-HLOOKUP(V202,Minimas!$C$1:$BN$10,4,FALSE)</f>
        <v>#VALUE!</v>
      </c>
      <c r="AE202" s="107" t="e">
        <f>T202-HLOOKUP(V202,Minimas!$C$1:$BN$10,5,FALSE)</f>
        <v>#VALUE!</v>
      </c>
      <c r="AF202" s="107" t="e">
        <f>T202-HLOOKUP(V202,Minimas!$C$1:$BN$10,6,FALSE)</f>
        <v>#VALUE!</v>
      </c>
      <c r="AG202" s="107" t="e">
        <f>T202-HLOOKUP(V202,Minimas!$C$1:$BN$10,7,FALSE)</f>
        <v>#VALUE!</v>
      </c>
      <c r="AH202" s="107" t="e">
        <f>T202-HLOOKUP(V202,Minimas!$C$1:$BN$10,8,FALSE)</f>
        <v>#VALUE!</v>
      </c>
      <c r="AI202" s="107" t="e">
        <f>T202-HLOOKUP(V202,Minimas!$C$1:$BN$10,9,FALSE)</f>
        <v>#VALUE!</v>
      </c>
      <c r="AJ202" s="107" t="e">
        <f>T202-HLOOKUP(V202,Minimas!$C$1:$BN$10,10,FALSE)</f>
        <v>#VALUE!</v>
      </c>
      <c r="AK202" s="108" t="str">
        <f t="shared" si="53"/>
        <v xml:space="preserve"> </v>
      </c>
      <c r="AM202" s="5" t="str">
        <f t="shared" si="54"/>
        <v xml:space="preserve"> </v>
      </c>
      <c r="AN202" s="5" t="str">
        <f t="shared" si="55"/>
        <v xml:space="preserve"> </v>
      </c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15"/>
      <c r="BD202" s="115"/>
      <c r="BE202" s="115"/>
      <c r="BF202" s="115"/>
      <c r="BG202" s="115"/>
      <c r="BH202" s="115"/>
      <c r="BI202" s="115"/>
      <c r="BJ202" s="115"/>
      <c r="BK202" s="115"/>
      <c r="BL202" s="115"/>
      <c r="BM202" s="115"/>
      <c r="BN202" s="115"/>
      <c r="BO202" s="115"/>
      <c r="BP202" s="115"/>
      <c r="BQ202" s="115"/>
      <c r="BR202" s="115"/>
      <c r="BS202" s="115"/>
      <c r="BT202" s="115"/>
      <c r="BU202" s="115"/>
      <c r="BV202" s="115"/>
      <c r="BW202" s="115"/>
      <c r="BX202" s="115"/>
    </row>
    <row r="203" spans="2:76" s="5" customFormat="1" ht="30" customHeight="1" x14ac:dyDescent="0.2">
      <c r="B203" s="71"/>
      <c r="C203" s="40"/>
      <c r="D203" s="41"/>
      <c r="E203" s="101"/>
      <c r="F203" s="42" t="s">
        <v>71</v>
      </c>
      <c r="G203" s="43" t="s">
        <v>71</v>
      </c>
      <c r="H203" s="109"/>
      <c r="I203" s="46" t="s">
        <v>71</v>
      </c>
      <c r="J203" s="41" t="s">
        <v>71</v>
      </c>
      <c r="K203" s="117"/>
      <c r="L203" s="44"/>
      <c r="M203" s="45"/>
      <c r="N203" s="45"/>
      <c r="O203" s="67" t="str">
        <f t="shared" si="48"/>
        <v/>
      </c>
      <c r="P203" s="66"/>
      <c r="Q203" s="66"/>
      <c r="R203" s="66"/>
      <c r="S203" s="67" t="str">
        <f t="shared" si="49"/>
        <v/>
      </c>
      <c r="T203" s="68" t="str">
        <f t="shared" si="50"/>
        <v/>
      </c>
      <c r="U203" s="69" t="str">
        <f t="shared" si="51"/>
        <v xml:space="preserve">   </v>
      </c>
      <c r="V203" s="103" t="str">
        <f>IF(E203=0," ",IF(E203="H",IF(OR(E203="SEN",H203&lt;1998),VLOOKUP(K203,Minimas!$A$11:$G$29,6),IF(AND(H203&gt;1997,H203&lt;2001),VLOOKUP(K203,Minimas!$A$11:$G$29,5),IF(AND(H203&gt;2000,H203&lt;2003),VLOOKUP(K203,Minimas!$A$11:$G$29,4),IF(AND(H203&gt;2002,H203&lt;2005),VLOOKUP(K203,Minimas!$A$11:$G$29,3),VLOOKUP(K203,Minimas!$A$11:$G$29,2))))),IF(OR(H203="SEN",H203&lt;1998),VLOOKUP(K203,Minimas!$G$11:$L$26,6),IF(AND(H203&gt;1997,H203&lt;2001),VLOOKUP(K203,Minimas!$G$11:$L$26,5),IF(AND(H203&gt;2000,H203&lt;2003),VLOOKUP(K203,Minimas!$G$11:$L$26,4),IF(AND(H203&gt;2002,H203&lt;2005),VLOOKUP(K203,Minimas!$G$11:$L$26,3),VLOOKUP(K203,Minimas!$G$11:$L$26,2)))))))</f>
        <v xml:space="preserve"> </v>
      </c>
      <c r="W203" s="77" t="str">
        <f t="shared" si="52"/>
        <v/>
      </c>
      <c r="X203" s="78"/>
      <c r="AB203" s="107" t="e">
        <f>T203-HLOOKUP(V203,Minimas!$C$1:$BN$10,2,FALSE)</f>
        <v>#VALUE!</v>
      </c>
      <c r="AC203" s="107" t="e">
        <f>T203-HLOOKUP(V203,Minimas!$C$1:$BN$10,3,FALSE)</f>
        <v>#VALUE!</v>
      </c>
      <c r="AD203" s="107" t="e">
        <f>T203-HLOOKUP(V203,Minimas!$C$1:$BN$10,4,FALSE)</f>
        <v>#VALUE!</v>
      </c>
      <c r="AE203" s="107" t="e">
        <f>T203-HLOOKUP(V203,Minimas!$C$1:$BN$10,5,FALSE)</f>
        <v>#VALUE!</v>
      </c>
      <c r="AF203" s="107" t="e">
        <f>T203-HLOOKUP(V203,Minimas!$C$1:$BN$10,6,FALSE)</f>
        <v>#VALUE!</v>
      </c>
      <c r="AG203" s="107" t="e">
        <f>T203-HLOOKUP(V203,Minimas!$C$1:$BN$10,7,FALSE)</f>
        <v>#VALUE!</v>
      </c>
      <c r="AH203" s="107" t="e">
        <f>T203-HLOOKUP(V203,Minimas!$C$1:$BN$10,8,FALSE)</f>
        <v>#VALUE!</v>
      </c>
      <c r="AI203" s="107" t="e">
        <f>T203-HLOOKUP(V203,Minimas!$C$1:$BN$10,9,FALSE)</f>
        <v>#VALUE!</v>
      </c>
      <c r="AJ203" s="107" t="e">
        <f>T203-HLOOKUP(V203,Minimas!$C$1:$BN$10,10,FALSE)</f>
        <v>#VALUE!</v>
      </c>
      <c r="AK203" s="108" t="str">
        <f t="shared" si="53"/>
        <v xml:space="preserve"> </v>
      </c>
      <c r="AM203" s="5" t="str">
        <f t="shared" si="54"/>
        <v xml:space="preserve"> </v>
      </c>
      <c r="AN203" s="5" t="str">
        <f t="shared" si="55"/>
        <v xml:space="preserve"> </v>
      </c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  <c r="BI203" s="115"/>
      <c r="BJ203" s="115"/>
      <c r="BK203" s="115"/>
      <c r="BL203" s="115"/>
      <c r="BM203" s="115"/>
      <c r="BN203" s="115"/>
      <c r="BO203" s="115"/>
      <c r="BP203" s="115"/>
      <c r="BQ203" s="115"/>
      <c r="BR203" s="115"/>
      <c r="BS203" s="115"/>
      <c r="BT203" s="115"/>
      <c r="BU203" s="115"/>
      <c r="BV203" s="115"/>
      <c r="BW203" s="115"/>
      <c r="BX203" s="115"/>
    </row>
    <row r="204" spans="2:76" s="5" customFormat="1" ht="30" customHeight="1" x14ac:dyDescent="0.2">
      <c r="B204" s="71"/>
      <c r="C204" s="40"/>
      <c r="D204" s="41"/>
      <c r="E204" s="101"/>
      <c r="F204" s="42" t="s">
        <v>71</v>
      </c>
      <c r="G204" s="43" t="s">
        <v>71</v>
      </c>
      <c r="H204" s="109"/>
      <c r="I204" s="46" t="s">
        <v>71</v>
      </c>
      <c r="J204" s="41" t="s">
        <v>71</v>
      </c>
      <c r="K204" s="117"/>
      <c r="L204" s="44"/>
      <c r="M204" s="45"/>
      <c r="N204" s="45"/>
      <c r="O204" s="67" t="str">
        <f t="shared" si="48"/>
        <v/>
      </c>
      <c r="P204" s="66"/>
      <c r="Q204" s="66"/>
      <c r="R204" s="66"/>
      <c r="S204" s="67" t="str">
        <f t="shared" si="49"/>
        <v/>
      </c>
      <c r="T204" s="68" t="str">
        <f t="shared" si="50"/>
        <v/>
      </c>
      <c r="U204" s="69" t="str">
        <f t="shared" si="51"/>
        <v xml:space="preserve">   </v>
      </c>
      <c r="V204" s="103" t="str">
        <f>IF(E204=0," ",IF(E204="H",IF(OR(E204="SEN",H204&lt;1998),VLOOKUP(K204,Minimas!$A$11:$G$29,6),IF(AND(H204&gt;1997,H204&lt;2001),VLOOKUP(K204,Minimas!$A$11:$G$29,5),IF(AND(H204&gt;2000,H204&lt;2003),VLOOKUP(K204,Minimas!$A$11:$G$29,4),IF(AND(H204&gt;2002,H204&lt;2005),VLOOKUP(K204,Minimas!$A$11:$G$29,3),VLOOKUP(K204,Minimas!$A$11:$G$29,2))))),IF(OR(H204="SEN",H204&lt;1998),VLOOKUP(K204,Minimas!$G$11:$L$26,6),IF(AND(H204&gt;1997,H204&lt;2001),VLOOKUP(K204,Minimas!$G$11:$L$26,5),IF(AND(H204&gt;2000,H204&lt;2003),VLOOKUP(K204,Minimas!$G$11:$L$26,4),IF(AND(H204&gt;2002,H204&lt;2005),VLOOKUP(K204,Minimas!$G$11:$L$26,3),VLOOKUP(K204,Minimas!$G$11:$L$26,2)))))))</f>
        <v xml:space="preserve"> </v>
      </c>
      <c r="W204" s="77" t="str">
        <f t="shared" si="52"/>
        <v/>
      </c>
      <c r="X204" s="78"/>
      <c r="AB204" s="107" t="e">
        <f>T204-HLOOKUP(V204,Minimas!$C$1:$BN$10,2,FALSE)</f>
        <v>#VALUE!</v>
      </c>
      <c r="AC204" s="107" t="e">
        <f>T204-HLOOKUP(V204,Minimas!$C$1:$BN$10,3,FALSE)</f>
        <v>#VALUE!</v>
      </c>
      <c r="AD204" s="107" t="e">
        <f>T204-HLOOKUP(V204,Minimas!$C$1:$BN$10,4,FALSE)</f>
        <v>#VALUE!</v>
      </c>
      <c r="AE204" s="107" t="e">
        <f>T204-HLOOKUP(V204,Minimas!$C$1:$BN$10,5,FALSE)</f>
        <v>#VALUE!</v>
      </c>
      <c r="AF204" s="107" t="e">
        <f>T204-HLOOKUP(V204,Minimas!$C$1:$BN$10,6,FALSE)</f>
        <v>#VALUE!</v>
      </c>
      <c r="AG204" s="107" t="e">
        <f>T204-HLOOKUP(V204,Minimas!$C$1:$BN$10,7,FALSE)</f>
        <v>#VALUE!</v>
      </c>
      <c r="AH204" s="107" t="e">
        <f>T204-HLOOKUP(V204,Minimas!$C$1:$BN$10,8,FALSE)</f>
        <v>#VALUE!</v>
      </c>
      <c r="AI204" s="107" t="e">
        <f>T204-HLOOKUP(V204,Minimas!$C$1:$BN$10,9,FALSE)</f>
        <v>#VALUE!</v>
      </c>
      <c r="AJ204" s="107" t="e">
        <f>T204-HLOOKUP(V204,Minimas!$C$1:$BN$10,10,FALSE)</f>
        <v>#VALUE!</v>
      </c>
      <c r="AK204" s="108" t="str">
        <f t="shared" si="53"/>
        <v xml:space="preserve"> </v>
      </c>
      <c r="AM204" s="5" t="str">
        <f t="shared" si="54"/>
        <v xml:space="preserve"> </v>
      </c>
      <c r="AN204" s="5" t="str">
        <f t="shared" si="55"/>
        <v xml:space="preserve"> </v>
      </c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  <c r="BS204" s="115"/>
      <c r="BT204" s="115"/>
      <c r="BU204" s="115"/>
      <c r="BV204" s="115"/>
      <c r="BW204" s="115"/>
      <c r="BX204" s="115"/>
    </row>
    <row r="205" spans="2:76" s="5" customFormat="1" ht="30" customHeight="1" x14ac:dyDescent="0.2">
      <c r="B205" s="71"/>
      <c r="C205" s="40"/>
      <c r="D205" s="41"/>
      <c r="E205" s="101"/>
      <c r="F205" s="42" t="s">
        <v>71</v>
      </c>
      <c r="G205" s="43" t="s">
        <v>71</v>
      </c>
      <c r="H205" s="109"/>
      <c r="I205" s="46" t="s">
        <v>71</v>
      </c>
      <c r="J205" s="41" t="s">
        <v>71</v>
      </c>
      <c r="K205" s="117"/>
      <c r="L205" s="44"/>
      <c r="M205" s="45"/>
      <c r="N205" s="45"/>
      <c r="O205" s="67" t="str">
        <f t="shared" si="48"/>
        <v/>
      </c>
      <c r="P205" s="66"/>
      <c r="Q205" s="66"/>
      <c r="R205" s="66"/>
      <c r="S205" s="67" t="str">
        <f t="shared" si="49"/>
        <v/>
      </c>
      <c r="T205" s="68" t="str">
        <f t="shared" si="50"/>
        <v/>
      </c>
      <c r="U205" s="69" t="str">
        <f t="shared" si="51"/>
        <v xml:space="preserve">   </v>
      </c>
      <c r="V205" s="103" t="str">
        <f>IF(E205=0," ",IF(E205="H",IF(OR(E205="SEN",H205&lt;1998),VLOOKUP(K205,Minimas!$A$11:$G$29,6),IF(AND(H205&gt;1997,H205&lt;2001),VLOOKUP(K205,Minimas!$A$11:$G$29,5),IF(AND(H205&gt;2000,H205&lt;2003),VLOOKUP(K205,Minimas!$A$11:$G$29,4),IF(AND(H205&gt;2002,H205&lt;2005),VLOOKUP(K205,Minimas!$A$11:$G$29,3),VLOOKUP(K205,Minimas!$A$11:$G$29,2))))),IF(OR(H205="SEN",H205&lt;1998),VLOOKUP(K205,Minimas!$G$11:$L$26,6),IF(AND(H205&gt;1997,H205&lt;2001),VLOOKUP(K205,Minimas!$G$11:$L$26,5),IF(AND(H205&gt;2000,H205&lt;2003),VLOOKUP(K205,Minimas!$G$11:$L$26,4),IF(AND(H205&gt;2002,H205&lt;2005),VLOOKUP(K205,Minimas!$G$11:$L$26,3),VLOOKUP(K205,Minimas!$G$11:$L$26,2)))))))</f>
        <v xml:space="preserve"> </v>
      </c>
      <c r="W205" s="77" t="str">
        <f t="shared" si="52"/>
        <v/>
      </c>
      <c r="X205" s="78"/>
      <c r="AB205" s="107" t="e">
        <f>T205-HLOOKUP(V205,Minimas!$C$1:$BN$10,2,FALSE)</f>
        <v>#VALUE!</v>
      </c>
      <c r="AC205" s="107" t="e">
        <f>T205-HLOOKUP(V205,Minimas!$C$1:$BN$10,3,FALSE)</f>
        <v>#VALUE!</v>
      </c>
      <c r="AD205" s="107" t="e">
        <f>T205-HLOOKUP(V205,Minimas!$C$1:$BN$10,4,FALSE)</f>
        <v>#VALUE!</v>
      </c>
      <c r="AE205" s="107" t="e">
        <f>T205-HLOOKUP(V205,Minimas!$C$1:$BN$10,5,FALSE)</f>
        <v>#VALUE!</v>
      </c>
      <c r="AF205" s="107" t="e">
        <f>T205-HLOOKUP(V205,Minimas!$C$1:$BN$10,6,FALSE)</f>
        <v>#VALUE!</v>
      </c>
      <c r="AG205" s="107" t="e">
        <f>T205-HLOOKUP(V205,Minimas!$C$1:$BN$10,7,FALSE)</f>
        <v>#VALUE!</v>
      </c>
      <c r="AH205" s="107" t="e">
        <f>T205-HLOOKUP(V205,Minimas!$C$1:$BN$10,8,FALSE)</f>
        <v>#VALUE!</v>
      </c>
      <c r="AI205" s="107" t="e">
        <f>T205-HLOOKUP(V205,Minimas!$C$1:$BN$10,9,FALSE)</f>
        <v>#VALUE!</v>
      </c>
      <c r="AJ205" s="107" t="e">
        <f>T205-HLOOKUP(V205,Minimas!$C$1:$BN$10,10,FALSE)</f>
        <v>#VALUE!</v>
      </c>
      <c r="AK205" s="108" t="str">
        <f t="shared" si="53"/>
        <v xml:space="preserve"> </v>
      </c>
      <c r="AM205" s="5" t="str">
        <f t="shared" si="54"/>
        <v xml:space="preserve"> </v>
      </c>
      <c r="AN205" s="5" t="str">
        <f t="shared" si="55"/>
        <v xml:space="preserve"> </v>
      </c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115"/>
      <c r="BA205" s="115"/>
      <c r="BB205" s="115"/>
      <c r="BC205" s="115"/>
      <c r="BD205" s="115"/>
      <c r="BE205" s="115"/>
      <c r="BF205" s="115"/>
      <c r="BG205" s="115"/>
      <c r="BH205" s="115"/>
      <c r="BI205" s="115"/>
      <c r="BJ205" s="115"/>
      <c r="BK205" s="115"/>
      <c r="BL205" s="115"/>
      <c r="BM205" s="115"/>
      <c r="BN205" s="115"/>
      <c r="BO205" s="115"/>
      <c r="BP205" s="115"/>
      <c r="BQ205" s="115"/>
      <c r="BR205" s="115"/>
      <c r="BS205" s="115"/>
      <c r="BT205" s="115"/>
      <c r="BU205" s="115"/>
      <c r="BV205" s="115"/>
      <c r="BW205" s="115"/>
      <c r="BX205" s="115"/>
    </row>
    <row r="206" spans="2:76" s="5" customFormat="1" ht="30" customHeight="1" x14ac:dyDescent="0.2">
      <c r="B206" s="71"/>
      <c r="C206" s="40"/>
      <c r="D206" s="41"/>
      <c r="E206" s="101"/>
      <c r="F206" s="42" t="s">
        <v>71</v>
      </c>
      <c r="G206" s="43" t="s">
        <v>71</v>
      </c>
      <c r="H206" s="109"/>
      <c r="I206" s="46" t="s">
        <v>71</v>
      </c>
      <c r="J206" s="41" t="s">
        <v>71</v>
      </c>
      <c r="K206" s="117"/>
      <c r="L206" s="44"/>
      <c r="M206" s="45"/>
      <c r="N206" s="45"/>
      <c r="O206" s="67" t="str">
        <f t="shared" si="48"/>
        <v/>
      </c>
      <c r="P206" s="66"/>
      <c r="Q206" s="66"/>
      <c r="R206" s="66"/>
      <c r="S206" s="67" t="str">
        <f t="shared" si="49"/>
        <v/>
      </c>
      <c r="T206" s="68" t="str">
        <f t="shared" si="50"/>
        <v/>
      </c>
      <c r="U206" s="69" t="str">
        <f t="shared" si="51"/>
        <v xml:space="preserve">   </v>
      </c>
      <c r="V206" s="103" t="str">
        <f>IF(E206=0," ",IF(E206="H",IF(OR(E206="SEN",H206&lt;1998),VLOOKUP(K206,Minimas!$A$11:$G$29,6),IF(AND(H206&gt;1997,H206&lt;2001),VLOOKUP(K206,Minimas!$A$11:$G$29,5),IF(AND(H206&gt;2000,H206&lt;2003),VLOOKUP(K206,Minimas!$A$11:$G$29,4),IF(AND(H206&gt;2002,H206&lt;2005),VLOOKUP(K206,Minimas!$A$11:$G$29,3),VLOOKUP(K206,Minimas!$A$11:$G$29,2))))),IF(OR(H206="SEN",H206&lt;1998),VLOOKUP(K206,Minimas!$G$11:$L$26,6),IF(AND(H206&gt;1997,H206&lt;2001),VLOOKUP(K206,Minimas!$G$11:$L$26,5),IF(AND(H206&gt;2000,H206&lt;2003),VLOOKUP(K206,Minimas!$G$11:$L$26,4),IF(AND(H206&gt;2002,H206&lt;2005),VLOOKUP(K206,Minimas!$G$11:$L$26,3),VLOOKUP(K206,Minimas!$G$11:$L$26,2)))))))</f>
        <v xml:space="preserve"> </v>
      </c>
      <c r="W206" s="77" t="str">
        <f t="shared" si="52"/>
        <v/>
      </c>
      <c r="X206" s="78"/>
      <c r="AB206" s="107" t="e">
        <f>T206-HLOOKUP(V206,Minimas!$C$1:$BN$10,2,FALSE)</f>
        <v>#VALUE!</v>
      </c>
      <c r="AC206" s="107" t="e">
        <f>T206-HLOOKUP(V206,Minimas!$C$1:$BN$10,3,FALSE)</f>
        <v>#VALUE!</v>
      </c>
      <c r="AD206" s="107" t="e">
        <f>T206-HLOOKUP(V206,Minimas!$C$1:$BN$10,4,FALSE)</f>
        <v>#VALUE!</v>
      </c>
      <c r="AE206" s="107" t="e">
        <f>T206-HLOOKUP(V206,Minimas!$C$1:$BN$10,5,FALSE)</f>
        <v>#VALUE!</v>
      </c>
      <c r="AF206" s="107" t="e">
        <f>T206-HLOOKUP(V206,Minimas!$C$1:$BN$10,6,FALSE)</f>
        <v>#VALUE!</v>
      </c>
      <c r="AG206" s="107" t="e">
        <f>T206-HLOOKUP(V206,Minimas!$C$1:$BN$10,7,FALSE)</f>
        <v>#VALUE!</v>
      </c>
      <c r="AH206" s="107" t="e">
        <f>T206-HLOOKUP(V206,Minimas!$C$1:$BN$10,8,FALSE)</f>
        <v>#VALUE!</v>
      </c>
      <c r="AI206" s="107" t="e">
        <f>T206-HLOOKUP(V206,Minimas!$C$1:$BN$10,9,FALSE)</f>
        <v>#VALUE!</v>
      </c>
      <c r="AJ206" s="107" t="e">
        <f>T206-HLOOKUP(V206,Minimas!$C$1:$BN$10,10,FALSE)</f>
        <v>#VALUE!</v>
      </c>
      <c r="AK206" s="108" t="str">
        <f t="shared" si="53"/>
        <v xml:space="preserve"> </v>
      </c>
      <c r="AM206" s="5" t="str">
        <f t="shared" si="54"/>
        <v xml:space="preserve"> </v>
      </c>
      <c r="AN206" s="5" t="str">
        <f t="shared" si="55"/>
        <v xml:space="preserve"> </v>
      </c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5"/>
      <c r="BK206" s="115"/>
      <c r="BL206" s="115"/>
      <c r="BM206" s="115"/>
      <c r="BN206" s="115"/>
      <c r="BO206" s="115"/>
      <c r="BP206" s="115"/>
      <c r="BQ206" s="115"/>
      <c r="BR206" s="115"/>
      <c r="BS206" s="115"/>
      <c r="BT206" s="115"/>
      <c r="BU206" s="115"/>
      <c r="BV206" s="115"/>
      <c r="BW206" s="115"/>
      <c r="BX206" s="115"/>
    </row>
    <row r="207" spans="2:76" s="5" customFormat="1" ht="30" customHeight="1" x14ac:dyDescent="0.2">
      <c r="B207" s="71"/>
      <c r="C207" s="40"/>
      <c r="D207" s="41"/>
      <c r="E207" s="101"/>
      <c r="F207" s="42" t="s">
        <v>71</v>
      </c>
      <c r="G207" s="43" t="s">
        <v>71</v>
      </c>
      <c r="H207" s="109"/>
      <c r="I207" s="46" t="s">
        <v>71</v>
      </c>
      <c r="J207" s="41" t="s">
        <v>71</v>
      </c>
      <c r="K207" s="117"/>
      <c r="L207" s="44"/>
      <c r="M207" s="45"/>
      <c r="N207" s="45"/>
      <c r="O207" s="67" t="str">
        <f t="shared" si="48"/>
        <v/>
      </c>
      <c r="P207" s="66"/>
      <c r="Q207" s="66"/>
      <c r="R207" s="66"/>
      <c r="S207" s="67" t="str">
        <f t="shared" si="49"/>
        <v/>
      </c>
      <c r="T207" s="68" t="str">
        <f t="shared" si="50"/>
        <v/>
      </c>
      <c r="U207" s="69" t="str">
        <f t="shared" si="51"/>
        <v xml:space="preserve">   </v>
      </c>
      <c r="V207" s="103" t="str">
        <f>IF(E207=0," ",IF(E207="H",IF(OR(E207="SEN",H207&lt;1998),VLOOKUP(K207,Minimas!$A$11:$G$29,6),IF(AND(H207&gt;1997,H207&lt;2001),VLOOKUP(K207,Minimas!$A$11:$G$29,5),IF(AND(H207&gt;2000,H207&lt;2003),VLOOKUP(K207,Minimas!$A$11:$G$29,4),IF(AND(H207&gt;2002,H207&lt;2005),VLOOKUP(K207,Minimas!$A$11:$G$29,3),VLOOKUP(K207,Minimas!$A$11:$G$29,2))))),IF(OR(H207="SEN",H207&lt;1998),VLOOKUP(K207,Minimas!$G$11:$L$26,6),IF(AND(H207&gt;1997,H207&lt;2001),VLOOKUP(K207,Minimas!$G$11:$L$26,5),IF(AND(H207&gt;2000,H207&lt;2003),VLOOKUP(K207,Minimas!$G$11:$L$26,4),IF(AND(H207&gt;2002,H207&lt;2005),VLOOKUP(K207,Minimas!$G$11:$L$26,3),VLOOKUP(K207,Minimas!$G$11:$L$26,2)))))))</f>
        <v xml:space="preserve"> </v>
      </c>
      <c r="W207" s="77" t="str">
        <f t="shared" si="52"/>
        <v/>
      </c>
      <c r="X207" s="78"/>
      <c r="AB207" s="107" t="e">
        <f>T207-HLOOKUP(V207,Minimas!$C$1:$BN$10,2,FALSE)</f>
        <v>#VALUE!</v>
      </c>
      <c r="AC207" s="107" t="e">
        <f>T207-HLOOKUP(V207,Minimas!$C$1:$BN$10,3,FALSE)</f>
        <v>#VALUE!</v>
      </c>
      <c r="AD207" s="107" t="e">
        <f>T207-HLOOKUP(V207,Minimas!$C$1:$BN$10,4,FALSE)</f>
        <v>#VALUE!</v>
      </c>
      <c r="AE207" s="107" t="e">
        <f>T207-HLOOKUP(V207,Minimas!$C$1:$BN$10,5,FALSE)</f>
        <v>#VALUE!</v>
      </c>
      <c r="AF207" s="107" t="e">
        <f>T207-HLOOKUP(V207,Minimas!$C$1:$BN$10,6,FALSE)</f>
        <v>#VALUE!</v>
      </c>
      <c r="AG207" s="107" t="e">
        <f>T207-HLOOKUP(V207,Minimas!$C$1:$BN$10,7,FALSE)</f>
        <v>#VALUE!</v>
      </c>
      <c r="AH207" s="107" t="e">
        <f>T207-HLOOKUP(V207,Minimas!$C$1:$BN$10,8,FALSE)</f>
        <v>#VALUE!</v>
      </c>
      <c r="AI207" s="107" t="e">
        <f>T207-HLOOKUP(V207,Minimas!$C$1:$BN$10,9,FALSE)</f>
        <v>#VALUE!</v>
      </c>
      <c r="AJ207" s="107" t="e">
        <f>T207-HLOOKUP(V207,Minimas!$C$1:$BN$10,10,FALSE)</f>
        <v>#VALUE!</v>
      </c>
      <c r="AK207" s="108" t="str">
        <f t="shared" si="53"/>
        <v xml:space="preserve"> </v>
      </c>
      <c r="AM207" s="5" t="str">
        <f t="shared" si="54"/>
        <v xml:space="preserve"> </v>
      </c>
      <c r="AN207" s="5" t="str">
        <f t="shared" si="55"/>
        <v xml:space="preserve"> </v>
      </c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15"/>
      <c r="BG207" s="115"/>
      <c r="BH207" s="115"/>
      <c r="BI207" s="115"/>
      <c r="BJ207" s="115"/>
      <c r="BK207" s="115"/>
      <c r="BL207" s="115"/>
      <c r="BM207" s="115"/>
      <c r="BN207" s="115"/>
      <c r="BO207" s="115"/>
      <c r="BP207" s="115"/>
      <c r="BQ207" s="115"/>
      <c r="BR207" s="115"/>
      <c r="BS207" s="115"/>
      <c r="BT207" s="115"/>
      <c r="BU207" s="115"/>
      <c r="BV207" s="115"/>
      <c r="BW207" s="115"/>
      <c r="BX207" s="115"/>
    </row>
    <row r="208" spans="2:76" s="5" customFormat="1" ht="30" customHeight="1" x14ac:dyDescent="0.2">
      <c r="B208" s="71"/>
      <c r="C208" s="40"/>
      <c r="D208" s="41"/>
      <c r="E208" s="101"/>
      <c r="F208" s="42" t="s">
        <v>71</v>
      </c>
      <c r="G208" s="43" t="s">
        <v>71</v>
      </c>
      <c r="H208" s="109"/>
      <c r="I208" s="46" t="s">
        <v>71</v>
      </c>
      <c r="J208" s="41" t="s">
        <v>71</v>
      </c>
      <c r="K208" s="117"/>
      <c r="L208" s="44"/>
      <c r="M208" s="45"/>
      <c r="N208" s="45"/>
      <c r="O208" s="67" t="str">
        <f t="shared" si="48"/>
        <v/>
      </c>
      <c r="P208" s="66"/>
      <c r="Q208" s="66"/>
      <c r="R208" s="66"/>
      <c r="S208" s="67" t="str">
        <f t="shared" si="49"/>
        <v/>
      </c>
      <c r="T208" s="68" t="str">
        <f t="shared" si="50"/>
        <v/>
      </c>
      <c r="U208" s="69" t="str">
        <f t="shared" si="51"/>
        <v xml:space="preserve">   </v>
      </c>
      <c r="V208" s="103" t="str">
        <f>IF(E208=0," ",IF(E208="H",IF(OR(E208="SEN",H208&lt;1998),VLOOKUP(K208,Minimas!$A$11:$G$29,6),IF(AND(H208&gt;1997,H208&lt;2001),VLOOKUP(K208,Minimas!$A$11:$G$29,5),IF(AND(H208&gt;2000,H208&lt;2003),VLOOKUP(K208,Minimas!$A$11:$G$29,4),IF(AND(H208&gt;2002,H208&lt;2005),VLOOKUP(K208,Minimas!$A$11:$G$29,3),VLOOKUP(K208,Minimas!$A$11:$G$29,2))))),IF(OR(H208="SEN",H208&lt;1998),VLOOKUP(K208,Minimas!$G$11:$L$26,6),IF(AND(H208&gt;1997,H208&lt;2001),VLOOKUP(K208,Minimas!$G$11:$L$26,5),IF(AND(H208&gt;2000,H208&lt;2003),VLOOKUP(K208,Minimas!$G$11:$L$26,4),IF(AND(H208&gt;2002,H208&lt;2005),VLOOKUP(K208,Minimas!$G$11:$L$26,3),VLOOKUP(K208,Minimas!$G$11:$L$26,2)))))))</f>
        <v xml:space="preserve"> </v>
      </c>
      <c r="W208" s="77" t="str">
        <f t="shared" si="52"/>
        <v/>
      </c>
      <c r="X208" s="78"/>
      <c r="AB208" s="107" t="e">
        <f>T208-HLOOKUP(V208,Minimas!$C$1:$BN$10,2,FALSE)</f>
        <v>#VALUE!</v>
      </c>
      <c r="AC208" s="107" t="e">
        <f>T208-HLOOKUP(V208,Minimas!$C$1:$BN$10,3,FALSE)</f>
        <v>#VALUE!</v>
      </c>
      <c r="AD208" s="107" t="e">
        <f>T208-HLOOKUP(V208,Minimas!$C$1:$BN$10,4,FALSE)</f>
        <v>#VALUE!</v>
      </c>
      <c r="AE208" s="107" t="e">
        <f>T208-HLOOKUP(V208,Minimas!$C$1:$BN$10,5,FALSE)</f>
        <v>#VALUE!</v>
      </c>
      <c r="AF208" s="107" t="e">
        <f>T208-HLOOKUP(V208,Minimas!$C$1:$BN$10,6,FALSE)</f>
        <v>#VALUE!</v>
      </c>
      <c r="AG208" s="107" t="e">
        <f>T208-HLOOKUP(V208,Minimas!$C$1:$BN$10,7,FALSE)</f>
        <v>#VALUE!</v>
      </c>
      <c r="AH208" s="107" t="e">
        <f>T208-HLOOKUP(V208,Minimas!$C$1:$BN$10,8,FALSE)</f>
        <v>#VALUE!</v>
      </c>
      <c r="AI208" s="107" t="e">
        <f>T208-HLOOKUP(V208,Minimas!$C$1:$BN$10,9,FALSE)</f>
        <v>#VALUE!</v>
      </c>
      <c r="AJ208" s="107" t="e">
        <f>T208-HLOOKUP(V208,Minimas!$C$1:$BN$10,10,FALSE)</f>
        <v>#VALUE!</v>
      </c>
      <c r="AK208" s="108" t="str">
        <f t="shared" si="53"/>
        <v xml:space="preserve"> </v>
      </c>
      <c r="AM208" s="5" t="str">
        <f t="shared" si="54"/>
        <v xml:space="preserve"> </v>
      </c>
      <c r="AN208" s="5" t="str">
        <f t="shared" si="55"/>
        <v xml:space="preserve"> </v>
      </c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  <c r="BM208" s="115"/>
      <c r="BN208" s="115"/>
      <c r="BO208" s="115"/>
      <c r="BP208" s="115"/>
      <c r="BQ208" s="115"/>
      <c r="BR208" s="115"/>
      <c r="BS208" s="115"/>
      <c r="BT208" s="115"/>
      <c r="BU208" s="115"/>
      <c r="BV208" s="115"/>
      <c r="BW208" s="115"/>
      <c r="BX208" s="115"/>
    </row>
    <row r="209" spans="2:76" s="5" customFormat="1" ht="30" customHeight="1" x14ac:dyDescent="0.2">
      <c r="B209" s="71"/>
      <c r="C209" s="40"/>
      <c r="D209" s="41"/>
      <c r="E209" s="101"/>
      <c r="F209" s="42" t="s">
        <v>71</v>
      </c>
      <c r="G209" s="43" t="s">
        <v>71</v>
      </c>
      <c r="H209" s="109"/>
      <c r="I209" s="46" t="s">
        <v>71</v>
      </c>
      <c r="J209" s="41" t="s">
        <v>71</v>
      </c>
      <c r="K209" s="117"/>
      <c r="L209" s="44"/>
      <c r="M209" s="45"/>
      <c r="N209" s="45"/>
      <c r="O209" s="67" t="str">
        <f t="shared" si="48"/>
        <v/>
      </c>
      <c r="P209" s="66"/>
      <c r="Q209" s="66"/>
      <c r="R209" s="66"/>
      <c r="S209" s="67" t="str">
        <f t="shared" si="49"/>
        <v/>
      </c>
      <c r="T209" s="68" t="str">
        <f t="shared" si="50"/>
        <v/>
      </c>
      <c r="U209" s="69" t="str">
        <f t="shared" si="51"/>
        <v xml:space="preserve">   </v>
      </c>
      <c r="V209" s="103" t="str">
        <f>IF(E209=0," ",IF(E209="H",IF(OR(E209="SEN",H209&lt;1998),VLOOKUP(K209,Minimas!$A$11:$G$29,6),IF(AND(H209&gt;1997,H209&lt;2001),VLOOKUP(K209,Minimas!$A$11:$G$29,5),IF(AND(H209&gt;2000,H209&lt;2003),VLOOKUP(K209,Minimas!$A$11:$G$29,4),IF(AND(H209&gt;2002,H209&lt;2005),VLOOKUP(K209,Minimas!$A$11:$G$29,3),VLOOKUP(K209,Minimas!$A$11:$G$29,2))))),IF(OR(H209="SEN",H209&lt;1998),VLOOKUP(K209,Minimas!$G$11:$L$26,6),IF(AND(H209&gt;1997,H209&lt;2001),VLOOKUP(K209,Minimas!$G$11:$L$26,5),IF(AND(H209&gt;2000,H209&lt;2003),VLOOKUP(K209,Minimas!$G$11:$L$26,4),IF(AND(H209&gt;2002,H209&lt;2005),VLOOKUP(K209,Minimas!$G$11:$L$26,3),VLOOKUP(K209,Minimas!$G$11:$L$26,2)))))))</f>
        <v xml:space="preserve"> </v>
      </c>
      <c r="W209" s="77" t="str">
        <f t="shared" si="52"/>
        <v/>
      </c>
      <c r="X209" s="78"/>
      <c r="AB209" s="107" t="e">
        <f>T209-HLOOKUP(V209,Minimas!$C$1:$BN$10,2,FALSE)</f>
        <v>#VALUE!</v>
      </c>
      <c r="AC209" s="107" t="e">
        <f>T209-HLOOKUP(V209,Minimas!$C$1:$BN$10,3,FALSE)</f>
        <v>#VALUE!</v>
      </c>
      <c r="AD209" s="107" t="e">
        <f>T209-HLOOKUP(V209,Minimas!$C$1:$BN$10,4,FALSE)</f>
        <v>#VALUE!</v>
      </c>
      <c r="AE209" s="107" t="e">
        <f>T209-HLOOKUP(V209,Minimas!$C$1:$BN$10,5,FALSE)</f>
        <v>#VALUE!</v>
      </c>
      <c r="AF209" s="107" t="e">
        <f>T209-HLOOKUP(V209,Minimas!$C$1:$BN$10,6,FALSE)</f>
        <v>#VALUE!</v>
      </c>
      <c r="AG209" s="107" t="e">
        <f>T209-HLOOKUP(V209,Minimas!$C$1:$BN$10,7,FALSE)</f>
        <v>#VALUE!</v>
      </c>
      <c r="AH209" s="107" t="e">
        <f>T209-HLOOKUP(V209,Minimas!$C$1:$BN$10,8,FALSE)</f>
        <v>#VALUE!</v>
      </c>
      <c r="AI209" s="107" t="e">
        <f>T209-HLOOKUP(V209,Minimas!$C$1:$BN$10,9,FALSE)</f>
        <v>#VALUE!</v>
      </c>
      <c r="AJ209" s="107" t="e">
        <f>T209-HLOOKUP(V209,Minimas!$C$1:$BN$10,10,FALSE)</f>
        <v>#VALUE!</v>
      </c>
      <c r="AK209" s="108" t="str">
        <f t="shared" si="53"/>
        <v xml:space="preserve"> </v>
      </c>
      <c r="AM209" s="5" t="str">
        <f t="shared" si="54"/>
        <v xml:space="preserve"> </v>
      </c>
      <c r="AN209" s="5" t="str">
        <f t="shared" si="55"/>
        <v xml:space="preserve"> </v>
      </c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15"/>
      <c r="BG209" s="115"/>
      <c r="BH209" s="115"/>
      <c r="BI209" s="115"/>
      <c r="BJ209" s="115"/>
      <c r="BK209" s="115"/>
      <c r="BL209" s="115"/>
      <c r="BM209" s="115"/>
      <c r="BN209" s="115"/>
      <c r="BO209" s="115"/>
      <c r="BP209" s="115"/>
      <c r="BQ209" s="115"/>
      <c r="BR209" s="115"/>
      <c r="BS209" s="115"/>
      <c r="BT209" s="115"/>
      <c r="BU209" s="115"/>
      <c r="BV209" s="115"/>
      <c r="BW209" s="115"/>
      <c r="BX209" s="115"/>
    </row>
    <row r="210" spans="2:76" s="5" customFormat="1" ht="30" customHeight="1" x14ac:dyDescent="0.2">
      <c r="B210" s="71"/>
      <c r="C210" s="40"/>
      <c r="D210" s="41"/>
      <c r="E210" s="101"/>
      <c r="F210" s="42" t="s">
        <v>71</v>
      </c>
      <c r="G210" s="43" t="s">
        <v>71</v>
      </c>
      <c r="H210" s="109"/>
      <c r="I210" s="46" t="s">
        <v>71</v>
      </c>
      <c r="J210" s="41" t="s">
        <v>71</v>
      </c>
      <c r="K210" s="117"/>
      <c r="L210" s="44"/>
      <c r="M210" s="45"/>
      <c r="N210" s="45"/>
      <c r="O210" s="67" t="str">
        <f t="shared" si="48"/>
        <v/>
      </c>
      <c r="P210" s="66"/>
      <c r="Q210" s="66"/>
      <c r="R210" s="66"/>
      <c r="S210" s="67" t="str">
        <f t="shared" si="49"/>
        <v/>
      </c>
      <c r="T210" s="68" t="str">
        <f t="shared" si="50"/>
        <v/>
      </c>
      <c r="U210" s="69" t="str">
        <f t="shared" si="51"/>
        <v xml:space="preserve">   </v>
      </c>
      <c r="V210" s="103" t="str">
        <f>IF(E210=0," ",IF(E210="H",IF(OR(E210="SEN",H210&lt;1998),VLOOKUP(K210,Minimas!$A$11:$G$29,6),IF(AND(H210&gt;1997,H210&lt;2001),VLOOKUP(K210,Minimas!$A$11:$G$29,5),IF(AND(H210&gt;2000,H210&lt;2003),VLOOKUP(K210,Minimas!$A$11:$G$29,4),IF(AND(H210&gt;2002,H210&lt;2005),VLOOKUP(K210,Minimas!$A$11:$G$29,3),VLOOKUP(K210,Minimas!$A$11:$G$29,2))))),IF(OR(H210="SEN",H210&lt;1998),VLOOKUP(K210,Minimas!$G$11:$L$26,6),IF(AND(H210&gt;1997,H210&lt;2001),VLOOKUP(K210,Minimas!$G$11:$L$26,5),IF(AND(H210&gt;2000,H210&lt;2003),VLOOKUP(K210,Minimas!$G$11:$L$26,4),IF(AND(H210&gt;2002,H210&lt;2005),VLOOKUP(K210,Minimas!$G$11:$L$26,3),VLOOKUP(K210,Minimas!$G$11:$L$26,2)))))))</f>
        <v xml:space="preserve"> </v>
      </c>
      <c r="W210" s="77" t="str">
        <f t="shared" si="52"/>
        <v/>
      </c>
      <c r="X210" s="78"/>
      <c r="AB210" s="107" t="e">
        <f>T210-HLOOKUP(V210,Minimas!$C$1:$BN$10,2,FALSE)</f>
        <v>#VALUE!</v>
      </c>
      <c r="AC210" s="107" t="e">
        <f>T210-HLOOKUP(V210,Minimas!$C$1:$BN$10,3,FALSE)</f>
        <v>#VALUE!</v>
      </c>
      <c r="AD210" s="107" t="e">
        <f>T210-HLOOKUP(V210,Minimas!$C$1:$BN$10,4,FALSE)</f>
        <v>#VALUE!</v>
      </c>
      <c r="AE210" s="107" t="e">
        <f>T210-HLOOKUP(V210,Minimas!$C$1:$BN$10,5,FALSE)</f>
        <v>#VALUE!</v>
      </c>
      <c r="AF210" s="107" t="e">
        <f>T210-HLOOKUP(V210,Minimas!$C$1:$BN$10,6,FALSE)</f>
        <v>#VALUE!</v>
      </c>
      <c r="AG210" s="107" t="e">
        <f>T210-HLOOKUP(V210,Minimas!$C$1:$BN$10,7,FALSE)</f>
        <v>#VALUE!</v>
      </c>
      <c r="AH210" s="107" t="e">
        <f>T210-HLOOKUP(V210,Minimas!$C$1:$BN$10,8,FALSE)</f>
        <v>#VALUE!</v>
      </c>
      <c r="AI210" s="107" t="e">
        <f>T210-HLOOKUP(V210,Minimas!$C$1:$BN$10,9,FALSE)</f>
        <v>#VALUE!</v>
      </c>
      <c r="AJ210" s="107" t="e">
        <f>T210-HLOOKUP(V210,Minimas!$C$1:$BN$10,10,FALSE)</f>
        <v>#VALUE!</v>
      </c>
      <c r="AK210" s="108" t="str">
        <f t="shared" si="53"/>
        <v xml:space="preserve"> </v>
      </c>
      <c r="AM210" s="5" t="str">
        <f t="shared" si="54"/>
        <v xml:space="preserve"> </v>
      </c>
      <c r="AN210" s="5" t="str">
        <f t="shared" si="55"/>
        <v xml:space="preserve"> </v>
      </c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/>
      <c r="BJ210" s="115"/>
      <c r="BK210" s="115"/>
      <c r="BL210" s="115"/>
      <c r="BM210" s="115"/>
      <c r="BN210" s="115"/>
      <c r="BO210" s="115"/>
      <c r="BP210" s="115"/>
      <c r="BQ210" s="115"/>
      <c r="BR210" s="115"/>
      <c r="BS210" s="115"/>
      <c r="BT210" s="115"/>
      <c r="BU210" s="115"/>
      <c r="BV210" s="115"/>
      <c r="BW210" s="115"/>
      <c r="BX210" s="115"/>
    </row>
    <row r="211" spans="2:76" s="5" customFormat="1" ht="30" customHeight="1" x14ac:dyDescent="0.2">
      <c r="B211" s="71"/>
      <c r="C211" s="40"/>
      <c r="D211" s="41"/>
      <c r="E211" s="101"/>
      <c r="F211" s="42" t="s">
        <v>71</v>
      </c>
      <c r="G211" s="43" t="s">
        <v>71</v>
      </c>
      <c r="H211" s="109"/>
      <c r="I211" s="46" t="s">
        <v>71</v>
      </c>
      <c r="J211" s="41" t="s">
        <v>71</v>
      </c>
      <c r="K211" s="117"/>
      <c r="L211" s="44"/>
      <c r="M211" s="45"/>
      <c r="N211" s="45"/>
      <c r="O211" s="67" t="str">
        <f t="shared" si="48"/>
        <v/>
      </c>
      <c r="P211" s="66"/>
      <c r="Q211" s="66"/>
      <c r="R211" s="66"/>
      <c r="S211" s="67" t="str">
        <f t="shared" si="49"/>
        <v/>
      </c>
      <c r="T211" s="68" t="str">
        <f t="shared" si="50"/>
        <v/>
      </c>
      <c r="U211" s="69" t="str">
        <f t="shared" si="51"/>
        <v xml:space="preserve">   </v>
      </c>
      <c r="V211" s="103" t="str">
        <f>IF(E211=0," ",IF(E211="H",IF(OR(E211="SEN",H211&lt;1998),VLOOKUP(K211,Minimas!$A$11:$G$29,6),IF(AND(H211&gt;1997,H211&lt;2001),VLOOKUP(K211,Minimas!$A$11:$G$29,5),IF(AND(H211&gt;2000,H211&lt;2003),VLOOKUP(K211,Minimas!$A$11:$G$29,4),IF(AND(H211&gt;2002,H211&lt;2005),VLOOKUP(K211,Minimas!$A$11:$G$29,3),VLOOKUP(K211,Minimas!$A$11:$G$29,2))))),IF(OR(H211="SEN",H211&lt;1998),VLOOKUP(K211,Minimas!$G$11:$L$26,6),IF(AND(H211&gt;1997,H211&lt;2001),VLOOKUP(K211,Minimas!$G$11:$L$26,5),IF(AND(H211&gt;2000,H211&lt;2003),VLOOKUP(K211,Minimas!$G$11:$L$26,4),IF(AND(H211&gt;2002,H211&lt;2005),VLOOKUP(K211,Minimas!$G$11:$L$26,3),VLOOKUP(K211,Minimas!$G$11:$L$26,2)))))))</f>
        <v xml:space="preserve"> </v>
      </c>
      <c r="W211" s="77" t="str">
        <f t="shared" si="52"/>
        <v/>
      </c>
      <c r="X211" s="78"/>
      <c r="AB211" s="107" t="e">
        <f>T211-HLOOKUP(V211,Minimas!$C$1:$BN$10,2,FALSE)</f>
        <v>#VALUE!</v>
      </c>
      <c r="AC211" s="107" t="e">
        <f>T211-HLOOKUP(V211,Minimas!$C$1:$BN$10,3,FALSE)</f>
        <v>#VALUE!</v>
      </c>
      <c r="AD211" s="107" t="e">
        <f>T211-HLOOKUP(V211,Minimas!$C$1:$BN$10,4,FALSE)</f>
        <v>#VALUE!</v>
      </c>
      <c r="AE211" s="107" t="e">
        <f>T211-HLOOKUP(V211,Minimas!$C$1:$BN$10,5,FALSE)</f>
        <v>#VALUE!</v>
      </c>
      <c r="AF211" s="107" t="e">
        <f>T211-HLOOKUP(V211,Minimas!$C$1:$BN$10,6,FALSE)</f>
        <v>#VALUE!</v>
      </c>
      <c r="AG211" s="107" t="e">
        <f>T211-HLOOKUP(V211,Minimas!$C$1:$BN$10,7,FALSE)</f>
        <v>#VALUE!</v>
      </c>
      <c r="AH211" s="107" t="e">
        <f>T211-HLOOKUP(V211,Minimas!$C$1:$BN$10,8,FALSE)</f>
        <v>#VALUE!</v>
      </c>
      <c r="AI211" s="107" t="e">
        <f>T211-HLOOKUP(V211,Minimas!$C$1:$BN$10,9,FALSE)</f>
        <v>#VALUE!</v>
      </c>
      <c r="AJ211" s="107" t="e">
        <f>T211-HLOOKUP(V211,Minimas!$C$1:$BN$10,10,FALSE)</f>
        <v>#VALUE!</v>
      </c>
      <c r="AK211" s="108" t="str">
        <f t="shared" si="53"/>
        <v xml:space="preserve"> </v>
      </c>
      <c r="AM211" s="5" t="str">
        <f t="shared" si="54"/>
        <v xml:space="preserve"> </v>
      </c>
      <c r="AN211" s="5" t="str">
        <f t="shared" si="55"/>
        <v xml:space="preserve"> </v>
      </c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  <c r="BI211" s="115"/>
      <c r="BJ211" s="115"/>
      <c r="BK211" s="115"/>
      <c r="BL211" s="115"/>
      <c r="BM211" s="115"/>
      <c r="BN211" s="115"/>
      <c r="BO211" s="115"/>
      <c r="BP211" s="115"/>
      <c r="BQ211" s="115"/>
      <c r="BR211" s="115"/>
      <c r="BS211" s="115"/>
      <c r="BT211" s="115"/>
      <c r="BU211" s="115"/>
      <c r="BV211" s="115"/>
      <c r="BW211" s="115"/>
      <c r="BX211" s="115"/>
    </row>
    <row r="212" spans="2:76" s="5" customFormat="1" ht="30" customHeight="1" x14ac:dyDescent="0.2">
      <c r="B212" s="71"/>
      <c r="C212" s="40"/>
      <c r="D212" s="41"/>
      <c r="E212" s="101"/>
      <c r="F212" s="42" t="s">
        <v>71</v>
      </c>
      <c r="G212" s="43" t="s">
        <v>71</v>
      </c>
      <c r="H212" s="109"/>
      <c r="I212" s="46" t="s">
        <v>71</v>
      </c>
      <c r="J212" s="41" t="s">
        <v>71</v>
      </c>
      <c r="K212" s="117"/>
      <c r="L212" s="44"/>
      <c r="M212" s="45"/>
      <c r="N212" s="45"/>
      <c r="O212" s="67" t="str">
        <f t="shared" si="48"/>
        <v/>
      </c>
      <c r="P212" s="66"/>
      <c r="Q212" s="66"/>
      <c r="R212" s="66"/>
      <c r="S212" s="67" t="str">
        <f t="shared" si="49"/>
        <v/>
      </c>
      <c r="T212" s="68" t="str">
        <f t="shared" si="50"/>
        <v/>
      </c>
      <c r="U212" s="69" t="str">
        <f t="shared" si="51"/>
        <v xml:space="preserve">   </v>
      </c>
      <c r="V212" s="103" t="str">
        <f>IF(E212=0," ",IF(E212="H",IF(OR(E212="SEN",H212&lt;1998),VLOOKUP(K212,Minimas!$A$11:$G$29,6),IF(AND(H212&gt;1997,H212&lt;2001),VLOOKUP(K212,Minimas!$A$11:$G$29,5),IF(AND(H212&gt;2000,H212&lt;2003),VLOOKUP(K212,Minimas!$A$11:$G$29,4),IF(AND(H212&gt;2002,H212&lt;2005),VLOOKUP(K212,Minimas!$A$11:$G$29,3),VLOOKUP(K212,Minimas!$A$11:$G$29,2))))),IF(OR(H212="SEN",H212&lt;1998),VLOOKUP(K212,Minimas!$G$11:$L$26,6),IF(AND(H212&gt;1997,H212&lt;2001),VLOOKUP(K212,Minimas!$G$11:$L$26,5),IF(AND(H212&gt;2000,H212&lt;2003),VLOOKUP(K212,Minimas!$G$11:$L$26,4),IF(AND(H212&gt;2002,H212&lt;2005),VLOOKUP(K212,Minimas!$G$11:$L$26,3),VLOOKUP(K212,Minimas!$G$11:$L$26,2)))))))</f>
        <v xml:space="preserve"> </v>
      </c>
      <c r="W212" s="77" t="str">
        <f t="shared" si="52"/>
        <v/>
      </c>
      <c r="X212" s="78"/>
      <c r="AB212" s="107" t="e">
        <f>T212-HLOOKUP(V212,Minimas!$C$1:$BN$10,2,FALSE)</f>
        <v>#VALUE!</v>
      </c>
      <c r="AC212" s="107" t="e">
        <f>T212-HLOOKUP(V212,Minimas!$C$1:$BN$10,3,FALSE)</f>
        <v>#VALUE!</v>
      </c>
      <c r="AD212" s="107" t="e">
        <f>T212-HLOOKUP(V212,Minimas!$C$1:$BN$10,4,FALSE)</f>
        <v>#VALUE!</v>
      </c>
      <c r="AE212" s="107" t="e">
        <f>T212-HLOOKUP(V212,Minimas!$C$1:$BN$10,5,FALSE)</f>
        <v>#VALUE!</v>
      </c>
      <c r="AF212" s="107" t="e">
        <f>T212-HLOOKUP(V212,Minimas!$C$1:$BN$10,6,FALSE)</f>
        <v>#VALUE!</v>
      </c>
      <c r="AG212" s="107" t="e">
        <f>T212-HLOOKUP(V212,Minimas!$C$1:$BN$10,7,FALSE)</f>
        <v>#VALUE!</v>
      </c>
      <c r="AH212" s="107" t="e">
        <f>T212-HLOOKUP(V212,Minimas!$C$1:$BN$10,8,FALSE)</f>
        <v>#VALUE!</v>
      </c>
      <c r="AI212" s="107" t="e">
        <f>T212-HLOOKUP(V212,Minimas!$C$1:$BN$10,9,FALSE)</f>
        <v>#VALUE!</v>
      </c>
      <c r="AJ212" s="107" t="e">
        <f>T212-HLOOKUP(V212,Minimas!$C$1:$BN$10,10,FALSE)</f>
        <v>#VALUE!</v>
      </c>
      <c r="AK212" s="108" t="str">
        <f t="shared" si="53"/>
        <v xml:space="preserve"> </v>
      </c>
      <c r="AM212" s="5" t="str">
        <f t="shared" si="54"/>
        <v xml:space="preserve"> </v>
      </c>
      <c r="AN212" s="5" t="str">
        <f t="shared" si="55"/>
        <v xml:space="preserve"> </v>
      </c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  <c r="BO212" s="115"/>
      <c r="BP212" s="115"/>
      <c r="BQ212" s="115"/>
      <c r="BR212" s="115"/>
      <c r="BS212" s="115"/>
      <c r="BT212" s="115"/>
      <c r="BU212" s="115"/>
      <c r="BV212" s="115"/>
      <c r="BW212" s="115"/>
      <c r="BX212" s="115"/>
    </row>
    <row r="213" spans="2:76" s="5" customFormat="1" ht="30" customHeight="1" x14ac:dyDescent="0.2">
      <c r="B213" s="70"/>
      <c r="C213" s="60"/>
      <c r="D213" s="61"/>
      <c r="E213" s="100"/>
      <c r="F213" s="62" t="s">
        <v>71</v>
      </c>
      <c r="G213" s="63" t="s">
        <v>71</v>
      </c>
      <c r="H213" s="102"/>
      <c r="I213" s="64" t="s">
        <v>71</v>
      </c>
      <c r="J213" s="61" t="s">
        <v>71</v>
      </c>
      <c r="K213" s="116"/>
      <c r="L213" s="65"/>
      <c r="M213" s="66"/>
      <c r="N213" s="66"/>
      <c r="O213" s="67" t="str">
        <f t="shared" si="48"/>
        <v/>
      </c>
      <c r="P213" s="66"/>
      <c r="Q213" s="66"/>
      <c r="R213" s="66"/>
      <c r="S213" s="67" t="str">
        <f t="shared" si="49"/>
        <v/>
      </c>
      <c r="T213" s="68" t="str">
        <f t="shared" si="50"/>
        <v/>
      </c>
      <c r="U213" s="69" t="str">
        <f t="shared" si="51"/>
        <v xml:space="preserve">   </v>
      </c>
      <c r="V213" s="103" t="str">
        <f>IF(E213=0," ",IF(E213="H",IF(OR(E213="SEN",H213&lt;1998),VLOOKUP(K213,Minimas!$A$11:$G$29,6),IF(AND(H213&gt;1997,H213&lt;2001),VLOOKUP(K213,Minimas!$A$11:$G$29,5),IF(AND(H213&gt;2000,H213&lt;2003),VLOOKUP(K213,Minimas!$A$11:$G$29,4),IF(AND(H213&gt;2002,H213&lt;2005),VLOOKUP(K213,Minimas!$A$11:$G$29,3),VLOOKUP(K213,Minimas!$A$11:$G$29,2))))),IF(OR(H213="SEN",H213&lt;1998),VLOOKUP(K213,Minimas!$G$11:$L$26,6),IF(AND(H213&gt;1997,H213&lt;2001),VLOOKUP(K213,Minimas!$G$11:$L$26,5),IF(AND(H213&gt;2000,H213&lt;2003),VLOOKUP(K213,Minimas!$G$11:$L$26,4),IF(AND(H213&gt;2002,H213&lt;2005),VLOOKUP(K213,Minimas!$G$11:$L$26,3),VLOOKUP(K213,Minimas!$G$11:$L$26,2)))))))</f>
        <v xml:space="preserve"> </v>
      </c>
      <c r="W213" s="77" t="str">
        <f t="shared" si="52"/>
        <v/>
      </c>
      <c r="X213" s="78"/>
      <c r="AB213" s="107" t="e">
        <f>T213-HLOOKUP(V213,Minimas!$C$1:$BN$10,2,FALSE)</f>
        <v>#VALUE!</v>
      </c>
      <c r="AC213" s="107" t="e">
        <f>T213-HLOOKUP(V213,Minimas!$C$1:$BN$10,3,FALSE)</f>
        <v>#VALUE!</v>
      </c>
      <c r="AD213" s="107" t="e">
        <f>T213-HLOOKUP(V213,Minimas!$C$1:$BN$10,4,FALSE)</f>
        <v>#VALUE!</v>
      </c>
      <c r="AE213" s="107" t="e">
        <f>T213-HLOOKUP(V213,Minimas!$C$1:$BN$10,5,FALSE)</f>
        <v>#VALUE!</v>
      </c>
      <c r="AF213" s="107" t="e">
        <f>T213-HLOOKUP(V213,Minimas!$C$1:$BN$10,6,FALSE)</f>
        <v>#VALUE!</v>
      </c>
      <c r="AG213" s="107" t="e">
        <f>T213-HLOOKUP(V213,Minimas!$C$1:$BN$10,7,FALSE)</f>
        <v>#VALUE!</v>
      </c>
      <c r="AH213" s="107" t="e">
        <f>T213-HLOOKUP(V213,Minimas!$C$1:$BN$10,8,FALSE)</f>
        <v>#VALUE!</v>
      </c>
      <c r="AI213" s="107" t="e">
        <f>T213-HLOOKUP(V213,Minimas!$C$1:$BN$10,9,FALSE)</f>
        <v>#VALUE!</v>
      </c>
      <c r="AJ213" s="107" t="e">
        <f>T213-HLOOKUP(V213,Minimas!$C$1:$BN$10,10,FALSE)</f>
        <v>#VALUE!</v>
      </c>
      <c r="AK213" s="108" t="str">
        <f t="shared" si="53"/>
        <v xml:space="preserve"> </v>
      </c>
      <c r="AM213" s="5" t="str">
        <f t="shared" si="54"/>
        <v xml:space="preserve"> </v>
      </c>
      <c r="AN213" s="5" t="str">
        <f t="shared" si="55"/>
        <v xml:space="preserve"> </v>
      </c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  <c r="BI213" s="115"/>
      <c r="BJ213" s="115"/>
      <c r="BK213" s="115"/>
      <c r="BL213" s="115"/>
      <c r="BM213" s="115"/>
      <c r="BN213" s="115"/>
      <c r="BO213" s="115"/>
      <c r="BP213" s="115"/>
      <c r="BQ213" s="115"/>
      <c r="BR213" s="115"/>
      <c r="BS213" s="115"/>
      <c r="BT213" s="115"/>
      <c r="BU213" s="115"/>
      <c r="BV213" s="115"/>
      <c r="BW213" s="115"/>
      <c r="BX213" s="115"/>
    </row>
    <row r="214" spans="2:76" s="5" customFormat="1" ht="30" customHeight="1" x14ac:dyDescent="0.2">
      <c r="B214" s="71"/>
      <c r="C214" s="40"/>
      <c r="D214" s="41"/>
      <c r="E214" s="101"/>
      <c r="F214" s="42" t="s">
        <v>71</v>
      </c>
      <c r="G214" s="43" t="s">
        <v>71</v>
      </c>
      <c r="H214" s="109"/>
      <c r="I214" s="46" t="s">
        <v>71</v>
      </c>
      <c r="J214" s="41" t="s">
        <v>71</v>
      </c>
      <c r="K214" s="117"/>
      <c r="L214" s="44"/>
      <c r="M214" s="45"/>
      <c r="N214" s="45"/>
      <c r="O214" s="67" t="str">
        <f t="shared" si="48"/>
        <v/>
      </c>
      <c r="P214" s="66"/>
      <c r="Q214" s="66"/>
      <c r="R214" s="66"/>
      <c r="S214" s="67" t="str">
        <f t="shared" si="49"/>
        <v/>
      </c>
      <c r="T214" s="68" t="str">
        <f t="shared" si="50"/>
        <v/>
      </c>
      <c r="U214" s="69" t="str">
        <f t="shared" si="51"/>
        <v xml:space="preserve">   </v>
      </c>
      <c r="V214" s="103" t="str">
        <f>IF(E214=0," ",IF(E214="H",IF(OR(E214="SEN",H214&lt;1998),VLOOKUP(K214,Minimas!$A$11:$G$29,6),IF(AND(H214&gt;1997,H214&lt;2001),VLOOKUP(K214,Minimas!$A$11:$G$29,5),IF(AND(H214&gt;2000,H214&lt;2003),VLOOKUP(K214,Minimas!$A$11:$G$29,4),IF(AND(H214&gt;2002,H214&lt;2005),VLOOKUP(K214,Minimas!$A$11:$G$29,3),VLOOKUP(K214,Minimas!$A$11:$G$29,2))))),IF(OR(H214="SEN",H214&lt;1998),VLOOKUP(K214,Minimas!$G$11:$L$26,6),IF(AND(H214&gt;1997,H214&lt;2001),VLOOKUP(K214,Minimas!$G$11:$L$26,5),IF(AND(H214&gt;2000,H214&lt;2003),VLOOKUP(K214,Minimas!$G$11:$L$26,4),IF(AND(H214&gt;2002,H214&lt;2005),VLOOKUP(K214,Minimas!$G$11:$L$26,3),VLOOKUP(K214,Minimas!$G$11:$L$26,2)))))))</f>
        <v xml:space="preserve"> </v>
      </c>
      <c r="W214" s="77" t="str">
        <f t="shared" si="52"/>
        <v/>
      </c>
      <c r="X214" s="78"/>
      <c r="AB214" s="107" t="e">
        <f>T214-HLOOKUP(V214,Minimas!$C$1:$BN$10,2,FALSE)</f>
        <v>#VALUE!</v>
      </c>
      <c r="AC214" s="107" t="e">
        <f>T214-HLOOKUP(V214,Minimas!$C$1:$BN$10,3,FALSE)</f>
        <v>#VALUE!</v>
      </c>
      <c r="AD214" s="107" t="e">
        <f>T214-HLOOKUP(V214,Minimas!$C$1:$BN$10,4,FALSE)</f>
        <v>#VALUE!</v>
      </c>
      <c r="AE214" s="107" t="e">
        <f>T214-HLOOKUP(V214,Minimas!$C$1:$BN$10,5,FALSE)</f>
        <v>#VALUE!</v>
      </c>
      <c r="AF214" s="107" t="e">
        <f>T214-HLOOKUP(V214,Minimas!$C$1:$BN$10,6,FALSE)</f>
        <v>#VALUE!</v>
      </c>
      <c r="AG214" s="107" t="e">
        <f>T214-HLOOKUP(V214,Minimas!$C$1:$BN$10,7,FALSE)</f>
        <v>#VALUE!</v>
      </c>
      <c r="AH214" s="107" t="e">
        <f>T214-HLOOKUP(V214,Minimas!$C$1:$BN$10,8,FALSE)</f>
        <v>#VALUE!</v>
      </c>
      <c r="AI214" s="107" t="e">
        <f>T214-HLOOKUP(V214,Minimas!$C$1:$BN$10,9,FALSE)</f>
        <v>#VALUE!</v>
      </c>
      <c r="AJ214" s="107" t="e">
        <f>T214-HLOOKUP(V214,Minimas!$C$1:$BN$10,10,FALSE)</f>
        <v>#VALUE!</v>
      </c>
      <c r="AK214" s="108" t="str">
        <f t="shared" si="53"/>
        <v xml:space="preserve"> </v>
      </c>
      <c r="AM214" s="5" t="str">
        <f t="shared" si="54"/>
        <v xml:space="preserve"> </v>
      </c>
      <c r="AN214" s="5" t="str">
        <f t="shared" si="55"/>
        <v xml:space="preserve"> </v>
      </c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  <c r="BI214" s="115"/>
      <c r="BJ214" s="115"/>
      <c r="BK214" s="115"/>
      <c r="BL214" s="115"/>
      <c r="BM214" s="115"/>
      <c r="BN214" s="115"/>
      <c r="BO214" s="115"/>
      <c r="BP214" s="115"/>
      <c r="BQ214" s="115"/>
      <c r="BR214" s="115"/>
      <c r="BS214" s="115"/>
      <c r="BT214" s="115"/>
      <c r="BU214" s="115"/>
      <c r="BV214" s="115"/>
      <c r="BW214" s="115"/>
      <c r="BX214" s="115"/>
    </row>
    <row r="215" spans="2:76" s="5" customFormat="1" ht="30" customHeight="1" x14ac:dyDescent="0.2">
      <c r="B215" s="71"/>
      <c r="C215" s="40"/>
      <c r="D215" s="41"/>
      <c r="E215" s="101"/>
      <c r="F215" s="42" t="s">
        <v>71</v>
      </c>
      <c r="G215" s="43" t="s">
        <v>71</v>
      </c>
      <c r="H215" s="109"/>
      <c r="I215" s="46" t="s">
        <v>71</v>
      </c>
      <c r="J215" s="41" t="s">
        <v>71</v>
      </c>
      <c r="K215" s="117"/>
      <c r="L215" s="44"/>
      <c r="M215" s="45"/>
      <c r="N215" s="45"/>
      <c r="O215" s="67" t="str">
        <f t="shared" si="48"/>
        <v/>
      </c>
      <c r="P215" s="66"/>
      <c r="Q215" s="66"/>
      <c r="R215" s="66"/>
      <c r="S215" s="67" t="str">
        <f t="shared" si="49"/>
        <v/>
      </c>
      <c r="T215" s="68" t="str">
        <f t="shared" si="50"/>
        <v/>
      </c>
      <c r="U215" s="69" t="str">
        <f t="shared" si="51"/>
        <v xml:space="preserve">   </v>
      </c>
      <c r="V215" s="103" t="str">
        <f>IF(E215=0," ",IF(E215="H",IF(OR(E215="SEN",H215&lt;1998),VLOOKUP(K215,Minimas!$A$11:$G$29,6),IF(AND(H215&gt;1997,H215&lt;2001),VLOOKUP(K215,Minimas!$A$11:$G$29,5),IF(AND(H215&gt;2000,H215&lt;2003),VLOOKUP(K215,Minimas!$A$11:$G$29,4),IF(AND(H215&gt;2002,H215&lt;2005),VLOOKUP(K215,Minimas!$A$11:$G$29,3),VLOOKUP(K215,Minimas!$A$11:$G$29,2))))),IF(OR(H215="SEN",H215&lt;1998),VLOOKUP(K215,Minimas!$G$11:$L$26,6),IF(AND(H215&gt;1997,H215&lt;2001),VLOOKUP(K215,Minimas!$G$11:$L$26,5),IF(AND(H215&gt;2000,H215&lt;2003),VLOOKUP(K215,Minimas!$G$11:$L$26,4),IF(AND(H215&gt;2002,H215&lt;2005),VLOOKUP(K215,Minimas!$G$11:$L$26,3),VLOOKUP(K215,Minimas!$G$11:$L$26,2)))))))</f>
        <v xml:space="preserve"> </v>
      </c>
      <c r="W215" s="77" t="str">
        <f t="shared" si="52"/>
        <v/>
      </c>
      <c r="X215" s="78"/>
      <c r="AB215" s="107" t="e">
        <f>T215-HLOOKUP(V215,Minimas!$C$1:$BN$10,2,FALSE)</f>
        <v>#VALUE!</v>
      </c>
      <c r="AC215" s="107" t="e">
        <f>T215-HLOOKUP(V215,Minimas!$C$1:$BN$10,3,FALSE)</f>
        <v>#VALUE!</v>
      </c>
      <c r="AD215" s="107" t="e">
        <f>T215-HLOOKUP(V215,Minimas!$C$1:$BN$10,4,FALSE)</f>
        <v>#VALUE!</v>
      </c>
      <c r="AE215" s="107" t="e">
        <f>T215-HLOOKUP(V215,Minimas!$C$1:$BN$10,5,FALSE)</f>
        <v>#VALUE!</v>
      </c>
      <c r="AF215" s="107" t="e">
        <f>T215-HLOOKUP(V215,Minimas!$C$1:$BN$10,6,FALSE)</f>
        <v>#VALUE!</v>
      </c>
      <c r="AG215" s="107" t="e">
        <f>T215-HLOOKUP(V215,Minimas!$C$1:$BN$10,7,FALSE)</f>
        <v>#VALUE!</v>
      </c>
      <c r="AH215" s="107" t="e">
        <f>T215-HLOOKUP(V215,Minimas!$C$1:$BN$10,8,FALSE)</f>
        <v>#VALUE!</v>
      </c>
      <c r="AI215" s="107" t="e">
        <f>T215-HLOOKUP(V215,Minimas!$C$1:$BN$10,9,FALSE)</f>
        <v>#VALUE!</v>
      </c>
      <c r="AJ215" s="107" t="e">
        <f>T215-HLOOKUP(V215,Minimas!$C$1:$BN$10,10,FALSE)</f>
        <v>#VALUE!</v>
      </c>
      <c r="AK215" s="108" t="str">
        <f t="shared" si="53"/>
        <v xml:space="preserve"> </v>
      </c>
      <c r="AM215" s="5" t="str">
        <f t="shared" si="54"/>
        <v xml:space="preserve"> </v>
      </c>
      <c r="AN215" s="5" t="str">
        <f t="shared" si="55"/>
        <v xml:space="preserve"> </v>
      </c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  <c r="BH215" s="115"/>
      <c r="BI215" s="115"/>
      <c r="BJ215" s="115"/>
      <c r="BK215" s="115"/>
      <c r="BL215" s="115"/>
      <c r="BM215" s="115"/>
      <c r="BN215" s="115"/>
      <c r="BO215" s="115"/>
      <c r="BP215" s="115"/>
      <c r="BQ215" s="115"/>
      <c r="BR215" s="115"/>
      <c r="BS215" s="115"/>
      <c r="BT215" s="115"/>
      <c r="BU215" s="115"/>
      <c r="BV215" s="115"/>
      <c r="BW215" s="115"/>
      <c r="BX215" s="115"/>
    </row>
    <row r="216" spans="2:76" s="5" customFormat="1" ht="30" customHeight="1" x14ac:dyDescent="0.2">
      <c r="B216" s="71"/>
      <c r="C216" s="40"/>
      <c r="D216" s="41"/>
      <c r="E216" s="101"/>
      <c r="F216" s="42" t="s">
        <v>71</v>
      </c>
      <c r="G216" s="43" t="s">
        <v>71</v>
      </c>
      <c r="H216" s="109"/>
      <c r="I216" s="46" t="s">
        <v>71</v>
      </c>
      <c r="J216" s="41" t="s">
        <v>71</v>
      </c>
      <c r="K216" s="117"/>
      <c r="L216" s="44"/>
      <c r="M216" s="45"/>
      <c r="N216" s="45"/>
      <c r="O216" s="67" t="str">
        <f t="shared" si="48"/>
        <v/>
      </c>
      <c r="P216" s="66"/>
      <c r="Q216" s="66"/>
      <c r="R216" s="66"/>
      <c r="S216" s="67" t="str">
        <f t="shared" si="49"/>
        <v/>
      </c>
      <c r="T216" s="68" t="str">
        <f t="shared" si="50"/>
        <v/>
      </c>
      <c r="U216" s="69" t="str">
        <f t="shared" si="51"/>
        <v xml:space="preserve">   </v>
      </c>
      <c r="V216" s="103" t="str">
        <f>IF(E216=0," ",IF(E216="H",IF(OR(E216="SEN",H216&lt;1998),VLOOKUP(K216,Minimas!$A$11:$G$29,6),IF(AND(H216&gt;1997,H216&lt;2001),VLOOKUP(K216,Minimas!$A$11:$G$29,5),IF(AND(H216&gt;2000,H216&lt;2003),VLOOKUP(K216,Minimas!$A$11:$G$29,4),IF(AND(H216&gt;2002,H216&lt;2005),VLOOKUP(K216,Minimas!$A$11:$G$29,3),VLOOKUP(K216,Minimas!$A$11:$G$29,2))))),IF(OR(H216="SEN",H216&lt;1998),VLOOKUP(K216,Minimas!$G$11:$L$26,6),IF(AND(H216&gt;1997,H216&lt;2001),VLOOKUP(K216,Minimas!$G$11:$L$26,5),IF(AND(H216&gt;2000,H216&lt;2003),VLOOKUP(K216,Minimas!$G$11:$L$26,4),IF(AND(H216&gt;2002,H216&lt;2005),VLOOKUP(K216,Minimas!$G$11:$L$26,3),VLOOKUP(K216,Minimas!$G$11:$L$26,2)))))))</f>
        <v xml:space="preserve"> </v>
      </c>
      <c r="W216" s="77" t="str">
        <f t="shared" si="52"/>
        <v/>
      </c>
      <c r="X216" s="78"/>
      <c r="AB216" s="107" t="e">
        <f>T216-HLOOKUP(V216,Minimas!$C$1:$BN$10,2,FALSE)</f>
        <v>#VALUE!</v>
      </c>
      <c r="AC216" s="107" t="e">
        <f>T216-HLOOKUP(V216,Minimas!$C$1:$BN$10,3,FALSE)</f>
        <v>#VALUE!</v>
      </c>
      <c r="AD216" s="107" t="e">
        <f>T216-HLOOKUP(V216,Minimas!$C$1:$BN$10,4,FALSE)</f>
        <v>#VALUE!</v>
      </c>
      <c r="AE216" s="107" t="e">
        <f>T216-HLOOKUP(V216,Minimas!$C$1:$BN$10,5,FALSE)</f>
        <v>#VALUE!</v>
      </c>
      <c r="AF216" s="107" t="e">
        <f>T216-HLOOKUP(V216,Minimas!$C$1:$BN$10,6,FALSE)</f>
        <v>#VALUE!</v>
      </c>
      <c r="AG216" s="107" t="e">
        <f>T216-HLOOKUP(V216,Minimas!$C$1:$BN$10,7,FALSE)</f>
        <v>#VALUE!</v>
      </c>
      <c r="AH216" s="107" t="e">
        <f>T216-HLOOKUP(V216,Minimas!$C$1:$BN$10,8,FALSE)</f>
        <v>#VALUE!</v>
      </c>
      <c r="AI216" s="107" t="e">
        <f>T216-HLOOKUP(V216,Minimas!$C$1:$BN$10,9,FALSE)</f>
        <v>#VALUE!</v>
      </c>
      <c r="AJ216" s="107" t="e">
        <f>T216-HLOOKUP(V216,Minimas!$C$1:$BN$10,10,FALSE)</f>
        <v>#VALUE!</v>
      </c>
      <c r="AK216" s="108" t="str">
        <f t="shared" si="53"/>
        <v xml:space="preserve"> </v>
      </c>
      <c r="AM216" s="5" t="str">
        <f t="shared" si="54"/>
        <v xml:space="preserve"> </v>
      </c>
      <c r="AN216" s="5" t="str">
        <f t="shared" si="55"/>
        <v xml:space="preserve"> </v>
      </c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  <c r="BO216" s="115"/>
      <c r="BP216" s="115"/>
      <c r="BQ216" s="115"/>
      <c r="BR216" s="115"/>
      <c r="BS216" s="115"/>
      <c r="BT216" s="115"/>
      <c r="BU216" s="115"/>
      <c r="BV216" s="115"/>
      <c r="BW216" s="115"/>
      <c r="BX216" s="115"/>
    </row>
    <row r="217" spans="2:76" s="5" customFormat="1" ht="30" customHeight="1" x14ac:dyDescent="0.2">
      <c r="B217" s="71"/>
      <c r="C217" s="40"/>
      <c r="D217" s="41"/>
      <c r="E217" s="101"/>
      <c r="F217" s="42" t="s">
        <v>71</v>
      </c>
      <c r="G217" s="43" t="s">
        <v>71</v>
      </c>
      <c r="H217" s="109"/>
      <c r="I217" s="46" t="s">
        <v>71</v>
      </c>
      <c r="J217" s="41" t="s">
        <v>71</v>
      </c>
      <c r="K217" s="117"/>
      <c r="L217" s="44"/>
      <c r="M217" s="45"/>
      <c r="N217" s="45"/>
      <c r="O217" s="67" t="str">
        <f t="shared" si="48"/>
        <v/>
      </c>
      <c r="P217" s="66"/>
      <c r="Q217" s="66"/>
      <c r="R217" s="66"/>
      <c r="S217" s="67" t="str">
        <f t="shared" si="49"/>
        <v/>
      </c>
      <c r="T217" s="68" t="str">
        <f t="shared" si="50"/>
        <v/>
      </c>
      <c r="U217" s="69" t="str">
        <f t="shared" si="51"/>
        <v xml:space="preserve">   </v>
      </c>
      <c r="V217" s="103" t="str">
        <f>IF(E217=0," ",IF(E217="H",IF(OR(E217="SEN",H217&lt;1998),VLOOKUP(K217,Minimas!$A$11:$G$29,6),IF(AND(H217&gt;1997,H217&lt;2001),VLOOKUP(K217,Minimas!$A$11:$G$29,5),IF(AND(H217&gt;2000,H217&lt;2003),VLOOKUP(K217,Minimas!$A$11:$G$29,4),IF(AND(H217&gt;2002,H217&lt;2005),VLOOKUP(K217,Minimas!$A$11:$G$29,3),VLOOKUP(K217,Minimas!$A$11:$G$29,2))))),IF(OR(H217="SEN",H217&lt;1998),VLOOKUP(K217,Minimas!$G$11:$L$26,6),IF(AND(H217&gt;1997,H217&lt;2001),VLOOKUP(K217,Minimas!$G$11:$L$26,5),IF(AND(H217&gt;2000,H217&lt;2003),VLOOKUP(K217,Minimas!$G$11:$L$26,4),IF(AND(H217&gt;2002,H217&lt;2005),VLOOKUP(K217,Minimas!$G$11:$L$26,3),VLOOKUP(K217,Minimas!$G$11:$L$26,2)))))))</f>
        <v xml:space="preserve"> </v>
      </c>
      <c r="W217" s="77" t="str">
        <f t="shared" si="52"/>
        <v/>
      </c>
      <c r="X217" s="78"/>
      <c r="AB217" s="107" t="e">
        <f>T217-HLOOKUP(V217,Minimas!$C$1:$BN$10,2,FALSE)</f>
        <v>#VALUE!</v>
      </c>
      <c r="AC217" s="107" t="e">
        <f>T217-HLOOKUP(V217,Minimas!$C$1:$BN$10,3,FALSE)</f>
        <v>#VALUE!</v>
      </c>
      <c r="AD217" s="107" t="e">
        <f>T217-HLOOKUP(V217,Minimas!$C$1:$BN$10,4,FALSE)</f>
        <v>#VALUE!</v>
      </c>
      <c r="AE217" s="107" t="e">
        <f>T217-HLOOKUP(V217,Minimas!$C$1:$BN$10,5,FALSE)</f>
        <v>#VALUE!</v>
      </c>
      <c r="AF217" s="107" t="e">
        <f>T217-HLOOKUP(V217,Minimas!$C$1:$BN$10,6,FALSE)</f>
        <v>#VALUE!</v>
      </c>
      <c r="AG217" s="107" t="e">
        <f>T217-HLOOKUP(V217,Minimas!$C$1:$BN$10,7,FALSE)</f>
        <v>#VALUE!</v>
      </c>
      <c r="AH217" s="107" t="e">
        <f>T217-HLOOKUP(V217,Minimas!$C$1:$BN$10,8,FALSE)</f>
        <v>#VALUE!</v>
      </c>
      <c r="AI217" s="107" t="e">
        <f>T217-HLOOKUP(V217,Minimas!$C$1:$BN$10,9,FALSE)</f>
        <v>#VALUE!</v>
      </c>
      <c r="AJ217" s="107" t="e">
        <f>T217-HLOOKUP(V217,Minimas!$C$1:$BN$10,10,FALSE)</f>
        <v>#VALUE!</v>
      </c>
      <c r="AK217" s="108" t="str">
        <f t="shared" si="53"/>
        <v xml:space="preserve"> </v>
      </c>
      <c r="AM217" s="5" t="str">
        <f t="shared" si="54"/>
        <v xml:space="preserve"> </v>
      </c>
      <c r="AN217" s="5" t="str">
        <f t="shared" si="55"/>
        <v xml:space="preserve"> </v>
      </c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  <c r="BH217" s="115"/>
      <c r="BI217" s="115"/>
      <c r="BJ217" s="115"/>
      <c r="BK217" s="115"/>
      <c r="BL217" s="115"/>
      <c r="BM217" s="115"/>
      <c r="BN217" s="115"/>
      <c r="BO217" s="115"/>
      <c r="BP217" s="115"/>
      <c r="BQ217" s="115"/>
      <c r="BR217" s="115"/>
      <c r="BS217" s="115"/>
      <c r="BT217" s="115"/>
      <c r="BU217" s="115"/>
      <c r="BV217" s="115"/>
      <c r="BW217" s="115"/>
      <c r="BX217" s="115"/>
    </row>
    <row r="218" spans="2:76" s="5" customFormat="1" ht="30" customHeight="1" x14ac:dyDescent="0.2">
      <c r="B218" s="71"/>
      <c r="C218" s="40"/>
      <c r="D218" s="41"/>
      <c r="E218" s="101"/>
      <c r="F218" s="42" t="s">
        <v>71</v>
      </c>
      <c r="G218" s="43" t="s">
        <v>71</v>
      </c>
      <c r="H218" s="109"/>
      <c r="I218" s="46" t="s">
        <v>71</v>
      </c>
      <c r="J218" s="41" t="s">
        <v>71</v>
      </c>
      <c r="K218" s="117"/>
      <c r="L218" s="44"/>
      <c r="M218" s="45"/>
      <c r="N218" s="45"/>
      <c r="O218" s="67" t="str">
        <f t="shared" si="48"/>
        <v/>
      </c>
      <c r="P218" s="66"/>
      <c r="Q218" s="66"/>
      <c r="R218" s="66"/>
      <c r="S218" s="67" t="str">
        <f t="shared" si="49"/>
        <v/>
      </c>
      <c r="T218" s="68" t="str">
        <f t="shared" si="50"/>
        <v/>
      </c>
      <c r="U218" s="69" t="str">
        <f t="shared" si="51"/>
        <v xml:space="preserve">   </v>
      </c>
      <c r="V218" s="103" t="str">
        <f>IF(E218=0," ",IF(E218="H",IF(OR(E218="SEN",H218&lt;1998),VLOOKUP(K218,Minimas!$A$11:$G$29,6),IF(AND(H218&gt;1997,H218&lt;2001),VLOOKUP(K218,Minimas!$A$11:$G$29,5),IF(AND(H218&gt;2000,H218&lt;2003),VLOOKUP(K218,Minimas!$A$11:$G$29,4),IF(AND(H218&gt;2002,H218&lt;2005),VLOOKUP(K218,Minimas!$A$11:$G$29,3),VLOOKUP(K218,Minimas!$A$11:$G$29,2))))),IF(OR(H218="SEN",H218&lt;1998),VLOOKUP(K218,Minimas!$G$11:$L$26,6),IF(AND(H218&gt;1997,H218&lt;2001),VLOOKUP(K218,Minimas!$G$11:$L$26,5),IF(AND(H218&gt;2000,H218&lt;2003),VLOOKUP(K218,Minimas!$G$11:$L$26,4),IF(AND(H218&gt;2002,H218&lt;2005),VLOOKUP(K218,Minimas!$G$11:$L$26,3),VLOOKUP(K218,Minimas!$G$11:$L$26,2)))))))</f>
        <v xml:space="preserve"> </v>
      </c>
      <c r="W218" s="77" t="str">
        <f t="shared" si="52"/>
        <v/>
      </c>
      <c r="X218" s="78"/>
      <c r="AB218" s="107" t="e">
        <f>T218-HLOOKUP(V218,Minimas!$C$1:$BN$10,2,FALSE)</f>
        <v>#VALUE!</v>
      </c>
      <c r="AC218" s="107" t="e">
        <f>T218-HLOOKUP(V218,Minimas!$C$1:$BN$10,3,FALSE)</f>
        <v>#VALUE!</v>
      </c>
      <c r="AD218" s="107" t="e">
        <f>T218-HLOOKUP(V218,Minimas!$C$1:$BN$10,4,FALSE)</f>
        <v>#VALUE!</v>
      </c>
      <c r="AE218" s="107" t="e">
        <f>T218-HLOOKUP(V218,Minimas!$C$1:$BN$10,5,FALSE)</f>
        <v>#VALUE!</v>
      </c>
      <c r="AF218" s="107" t="e">
        <f>T218-HLOOKUP(V218,Minimas!$C$1:$BN$10,6,FALSE)</f>
        <v>#VALUE!</v>
      </c>
      <c r="AG218" s="107" t="e">
        <f>T218-HLOOKUP(V218,Minimas!$C$1:$BN$10,7,FALSE)</f>
        <v>#VALUE!</v>
      </c>
      <c r="AH218" s="107" t="e">
        <f>T218-HLOOKUP(V218,Minimas!$C$1:$BN$10,8,FALSE)</f>
        <v>#VALUE!</v>
      </c>
      <c r="AI218" s="107" t="e">
        <f>T218-HLOOKUP(V218,Minimas!$C$1:$BN$10,9,FALSE)</f>
        <v>#VALUE!</v>
      </c>
      <c r="AJ218" s="107" t="e">
        <f>T218-HLOOKUP(V218,Minimas!$C$1:$BN$10,10,FALSE)</f>
        <v>#VALUE!</v>
      </c>
      <c r="AK218" s="108" t="str">
        <f t="shared" si="53"/>
        <v xml:space="preserve"> </v>
      </c>
      <c r="AM218" s="5" t="str">
        <f t="shared" si="54"/>
        <v xml:space="preserve"> </v>
      </c>
      <c r="AN218" s="5" t="str">
        <f t="shared" si="55"/>
        <v xml:space="preserve"> </v>
      </c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  <c r="BM218" s="115"/>
      <c r="BN218" s="115"/>
      <c r="BO218" s="115"/>
      <c r="BP218" s="115"/>
      <c r="BQ218" s="115"/>
      <c r="BR218" s="115"/>
      <c r="BS218" s="115"/>
      <c r="BT218" s="115"/>
      <c r="BU218" s="115"/>
      <c r="BV218" s="115"/>
      <c r="BW218" s="115"/>
      <c r="BX218" s="115"/>
    </row>
    <row r="219" spans="2:76" s="5" customFormat="1" ht="30" customHeight="1" x14ac:dyDescent="0.2">
      <c r="B219" s="71"/>
      <c r="C219" s="40"/>
      <c r="D219" s="41"/>
      <c r="E219" s="101"/>
      <c r="F219" s="42" t="s">
        <v>71</v>
      </c>
      <c r="G219" s="43" t="s">
        <v>71</v>
      </c>
      <c r="H219" s="109"/>
      <c r="I219" s="46" t="s">
        <v>71</v>
      </c>
      <c r="J219" s="41" t="s">
        <v>71</v>
      </c>
      <c r="K219" s="117"/>
      <c r="L219" s="44"/>
      <c r="M219" s="45"/>
      <c r="N219" s="45"/>
      <c r="O219" s="67" t="str">
        <f t="shared" si="48"/>
        <v/>
      </c>
      <c r="P219" s="66"/>
      <c r="Q219" s="66"/>
      <c r="R219" s="66"/>
      <c r="S219" s="67" t="str">
        <f t="shared" si="49"/>
        <v/>
      </c>
      <c r="T219" s="68" t="str">
        <f t="shared" si="50"/>
        <v/>
      </c>
      <c r="U219" s="69" t="str">
        <f t="shared" si="51"/>
        <v xml:space="preserve">   </v>
      </c>
      <c r="V219" s="103" t="str">
        <f>IF(E219=0," ",IF(E219="H",IF(OR(E219="SEN",H219&lt;1998),VLOOKUP(K219,Minimas!$A$11:$G$29,6),IF(AND(H219&gt;1997,H219&lt;2001),VLOOKUP(K219,Minimas!$A$11:$G$29,5),IF(AND(H219&gt;2000,H219&lt;2003),VLOOKUP(K219,Minimas!$A$11:$G$29,4),IF(AND(H219&gt;2002,H219&lt;2005),VLOOKUP(K219,Minimas!$A$11:$G$29,3),VLOOKUP(K219,Minimas!$A$11:$G$29,2))))),IF(OR(H219="SEN",H219&lt;1998),VLOOKUP(K219,Minimas!$G$11:$L$26,6),IF(AND(H219&gt;1997,H219&lt;2001),VLOOKUP(K219,Minimas!$G$11:$L$26,5),IF(AND(H219&gt;2000,H219&lt;2003),VLOOKUP(K219,Minimas!$G$11:$L$26,4),IF(AND(H219&gt;2002,H219&lt;2005),VLOOKUP(K219,Minimas!$G$11:$L$26,3),VLOOKUP(K219,Minimas!$G$11:$L$26,2)))))))</f>
        <v xml:space="preserve"> </v>
      </c>
      <c r="W219" s="77" t="str">
        <f t="shared" si="52"/>
        <v/>
      </c>
      <c r="X219" s="78"/>
      <c r="AB219" s="107" t="e">
        <f>T219-HLOOKUP(V219,Minimas!$C$1:$BN$10,2,FALSE)</f>
        <v>#VALUE!</v>
      </c>
      <c r="AC219" s="107" t="e">
        <f>T219-HLOOKUP(V219,Minimas!$C$1:$BN$10,3,FALSE)</f>
        <v>#VALUE!</v>
      </c>
      <c r="AD219" s="107" t="e">
        <f>T219-HLOOKUP(V219,Minimas!$C$1:$BN$10,4,FALSE)</f>
        <v>#VALUE!</v>
      </c>
      <c r="AE219" s="107" t="e">
        <f>T219-HLOOKUP(V219,Minimas!$C$1:$BN$10,5,FALSE)</f>
        <v>#VALUE!</v>
      </c>
      <c r="AF219" s="107" t="e">
        <f>T219-HLOOKUP(V219,Minimas!$C$1:$BN$10,6,FALSE)</f>
        <v>#VALUE!</v>
      </c>
      <c r="AG219" s="107" t="e">
        <f>T219-HLOOKUP(V219,Minimas!$C$1:$BN$10,7,FALSE)</f>
        <v>#VALUE!</v>
      </c>
      <c r="AH219" s="107" t="e">
        <f>T219-HLOOKUP(V219,Minimas!$C$1:$BN$10,8,FALSE)</f>
        <v>#VALUE!</v>
      </c>
      <c r="AI219" s="107" t="e">
        <f>T219-HLOOKUP(V219,Minimas!$C$1:$BN$10,9,FALSE)</f>
        <v>#VALUE!</v>
      </c>
      <c r="AJ219" s="107" t="e">
        <f>T219-HLOOKUP(V219,Minimas!$C$1:$BN$10,10,FALSE)</f>
        <v>#VALUE!</v>
      </c>
      <c r="AK219" s="108" t="str">
        <f t="shared" si="53"/>
        <v xml:space="preserve"> </v>
      </c>
      <c r="AM219" s="5" t="str">
        <f t="shared" si="54"/>
        <v xml:space="preserve"> </v>
      </c>
      <c r="AN219" s="5" t="str">
        <f t="shared" si="55"/>
        <v xml:space="preserve"> </v>
      </c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/>
      <c r="BH219" s="115"/>
      <c r="BI219" s="115"/>
      <c r="BJ219" s="115"/>
      <c r="BK219" s="115"/>
      <c r="BL219" s="115"/>
      <c r="BM219" s="115"/>
      <c r="BN219" s="115"/>
      <c r="BO219" s="115"/>
      <c r="BP219" s="115"/>
      <c r="BQ219" s="115"/>
      <c r="BR219" s="115"/>
      <c r="BS219" s="115"/>
      <c r="BT219" s="115"/>
      <c r="BU219" s="115"/>
      <c r="BV219" s="115"/>
      <c r="BW219" s="115"/>
      <c r="BX219" s="115"/>
    </row>
    <row r="220" spans="2:76" s="5" customFormat="1" ht="30" customHeight="1" x14ac:dyDescent="0.2">
      <c r="B220" s="71"/>
      <c r="C220" s="40"/>
      <c r="D220" s="41"/>
      <c r="E220" s="101"/>
      <c r="F220" s="42" t="s">
        <v>71</v>
      </c>
      <c r="G220" s="43" t="s">
        <v>71</v>
      </c>
      <c r="H220" s="109"/>
      <c r="I220" s="46" t="s">
        <v>71</v>
      </c>
      <c r="J220" s="41" t="s">
        <v>71</v>
      </c>
      <c r="K220" s="117"/>
      <c r="L220" s="44"/>
      <c r="M220" s="45"/>
      <c r="N220" s="45"/>
      <c r="O220" s="67" t="str">
        <f t="shared" si="48"/>
        <v/>
      </c>
      <c r="P220" s="66"/>
      <c r="Q220" s="66"/>
      <c r="R220" s="66"/>
      <c r="S220" s="67" t="str">
        <f t="shared" si="49"/>
        <v/>
      </c>
      <c r="T220" s="68" t="str">
        <f t="shared" si="50"/>
        <v/>
      </c>
      <c r="U220" s="69" t="str">
        <f t="shared" si="51"/>
        <v xml:space="preserve">   </v>
      </c>
      <c r="V220" s="103" t="str">
        <f>IF(E220=0," ",IF(E220="H",IF(OR(E220="SEN",H220&lt;1998),VLOOKUP(K220,Minimas!$A$11:$G$29,6),IF(AND(H220&gt;1997,H220&lt;2001),VLOOKUP(K220,Minimas!$A$11:$G$29,5),IF(AND(H220&gt;2000,H220&lt;2003),VLOOKUP(K220,Minimas!$A$11:$G$29,4),IF(AND(H220&gt;2002,H220&lt;2005),VLOOKUP(K220,Minimas!$A$11:$G$29,3),VLOOKUP(K220,Minimas!$A$11:$G$29,2))))),IF(OR(H220="SEN",H220&lt;1998),VLOOKUP(K220,Minimas!$G$11:$L$26,6),IF(AND(H220&gt;1997,H220&lt;2001),VLOOKUP(K220,Minimas!$G$11:$L$26,5),IF(AND(H220&gt;2000,H220&lt;2003),VLOOKUP(K220,Minimas!$G$11:$L$26,4),IF(AND(H220&gt;2002,H220&lt;2005),VLOOKUP(K220,Minimas!$G$11:$L$26,3),VLOOKUP(K220,Minimas!$G$11:$L$26,2)))))))</f>
        <v xml:space="preserve"> </v>
      </c>
      <c r="W220" s="77" t="str">
        <f t="shared" si="52"/>
        <v/>
      </c>
      <c r="X220" s="78"/>
      <c r="AB220" s="107" t="e">
        <f>T220-HLOOKUP(V220,Minimas!$C$1:$BN$10,2,FALSE)</f>
        <v>#VALUE!</v>
      </c>
      <c r="AC220" s="107" t="e">
        <f>T220-HLOOKUP(V220,Minimas!$C$1:$BN$10,3,FALSE)</f>
        <v>#VALUE!</v>
      </c>
      <c r="AD220" s="107" t="e">
        <f>T220-HLOOKUP(V220,Minimas!$C$1:$BN$10,4,FALSE)</f>
        <v>#VALUE!</v>
      </c>
      <c r="AE220" s="107" t="e">
        <f>T220-HLOOKUP(V220,Minimas!$C$1:$BN$10,5,FALSE)</f>
        <v>#VALUE!</v>
      </c>
      <c r="AF220" s="107" t="e">
        <f>T220-HLOOKUP(V220,Minimas!$C$1:$BN$10,6,FALSE)</f>
        <v>#VALUE!</v>
      </c>
      <c r="AG220" s="107" t="e">
        <f>T220-HLOOKUP(V220,Minimas!$C$1:$BN$10,7,FALSE)</f>
        <v>#VALUE!</v>
      </c>
      <c r="AH220" s="107" t="e">
        <f>T220-HLOOKUP(V220,Minimas!$C$1:$BN$10,8,FALSE)</f>
        <v>#VALUE!</v>
      </c>
      <c r="AI220" s="107" t="e">
        <f>T220-HLOOKUP(V220,Minimas!$C$1:$BN$10,9,FALSE)</f>
        <v>#VALUE!</v>
      </c>
      <c r="AJ220" s="107" t="e">
        <f>T220-HLOOKUP(V220,Minimas!$C$1:$BN$10,10,FALSE)</f>
        <v>#VALUE!</v>
      </c>
      <c r="AK220" s="108" t="str">
        <f t="shared" si="53"/>
        <v xml:space="preserve"> </v>
      </c>
      <c r="AM220" s="5" t="str">
        <f t="shared" si="54"/>
        <v xml:space="preserve"> </v>
      </c>
      <c r="AN220" s="5" t="str">
        <f t="shared" si="55"/>
        <v xml:space="preserve"> </v>
      </c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  <c r="BI220" s="115"/>
      <c r="BJ220" s="115"/>
      <c r="BK220" s="115"/>
      <c r="BL220" s="115"/>
      <c r="BM220" s="115"/>
      <c r="BN220" s="115"/>
      <c r="BO220" s="115"/>
      <c r="BP220" s="115"/>
      <c r="BQ220" s="115"/>
      <c r="BR220" s="115"/>
      <c r="BS220" s="115"/>
      <c r="BT220" s="115"/>
      <c r="BU220" s="115"/>
      <c r="BV220" s="115"/>
      <c r="BW220" s="115"/>
      <c r="BX220" s="115"/>
    </row>
    <row r="221" spans="2:76" s="5" customFormat="1" ht="30" customHeight="1" x14ac:dyDescent="0.2">
      <c r="B221" s="71"/>
      <c r="C221" s="40"/>
      <c r="D221" s="41"/>
      <c r="E221" s="101"/>
      <c r="F221" s="42" t="s">
        <v>71</v>
      </c>
      <c r="G221" s="43" t="s">
        <v>71</v>
      </c>
      <c r="H221" s="109"/>
      <c r="I221" s="46" t="s">
        <v>71</v>
      </c>
      <c r="J221" s="41" t="s">
        <v>71</v>
      </c>
      <c r="K221" s="117"/>
      <c r="L221" s="44"/>
      <c r="M221" s="45"/>
      <c r="N221" s="45"/>
      <c r="O221" s="67" t="str">
        <f t="shared" si="48"/>
        <v/>
      </c>
      <c r="P221" s="66"/>
      <c r="Q221" s="66"/>
      <c r="R221" s="66"/>
      <c r="S221" s="67" t="str">
        <f t="shared" si="49"/>
        <v/>
      </c>
      <c r="T221" s="68" t="str">
        <f t="shared" si="50"/>
        <v/>
      </c>
      <c r="U221" s="69" t="str">
        <f t="shared" si="51"/>
        <v xml:space="preserve">   </v>
      </c>
      <c r="V221" s="103" t="str">
        <f>IF(E221=0," ",IF(E221="H",IF(OR(E221="SEN",H221&lt;1998),VLOOKUP(K221,Minimas!$A$11:$G$29,6),IF(AND(H221&gt;1997,H221&lt;2001),VLOOKUP(K221,Minimas!$A$11:$G$29,5),IF(AND(H221&gt;2000,H221&lt;2003),VLOOKUP(K221,Minimas!$A$11:$G$29,4),IF(AND(H221&gt;2002,H221&lt;2005),VLOOKUP(K221,Minimas!$A$11:$G$29,3),VLOOKUP(K221,Minimas!$A$11:$G$29,2))))),IF(OR(H221="SEN",H221&lt;1998),VLOOKUP(K221,Minimas!$G$11:$L$26,6),IF(AND(H221&gt;1997,H221&lt;2001),VLOOKUP(K221,Minimas!$G$11:$L$26,5),IF(AND(H221&gt;2000,H221&lt;2003),VLOOKUP(K221,Minimas!$G$11:$L$26,4),IF(AND(H221&gt;2002,H221&lt;2005),VLOOKUP(K221,Minimas!$G$11:$L$26,3),VLOOKUP(K221,Minimas!$G$11:$L$26,2)))))))</f>
        <v xml:space="preserve"> </v>
      </c>
      <c r="W221" s="77" t="str">
        <f t="shared" si="52"/>
        <v/>
      </c>
      <c r="X221" s="78"/>
      <c r="AB221" s="107" t="e">
        <f>T221-HLOOKUP(V221,Minimas!$C$1:$BN$10,2,FALSE)</f>
        <v>#VALUE!</v>
      </c>
      <c r="AC221" s="107" t="e">
        <f>T221-HLOOKUP(V221,Minimas!$C$1:$BN$10,3,FALSE)</f>
        <v>#VALUE!</v>
      </c>
      <c r="AD221" s="107" t="e">
        <f>T221-HLOOKUP(V221,Minimas!$C$1:$BN$10,4,FALSE)</f>
        <v>#VALUE!</v>
      </c>
      <c r="AE221" s="107" t="e">
        <f>T221-HLOOKUP(V221,Minimas!$C$1:$BN$10,5,FALSE)</f>
        <v>#VALUE!</v>
      </c>
      <c r="AF221" s="107" t="e">
        <f>T221-HLOOKUP(V221,Minimas!$C$1:$BN$10,6,FALSE)</f>
        <v>#VALUE!</v>
      </c>
      <c r="AG221" s="107" t="e">
        <f>T221-HLOOKUP(V221,Minimas!$C$1:$BN$10,7,FALSE)</f>
        <v>#VALUE!</v>
      </c>
      <c r="AH221" s="107" t="e">
        <f>T221-HLOOKUP(V221,Minimas!$C$1:$BN$10,8,FALSE)</f>
        <v>#VALUE!</v>
      </c>
      <c r="AI221" s="107" t="e">
        <f>T221-HLOOKUP(V221,Minimas!$C$1:$BN$10,9,FALSE)</f>
        <v>#VALUE!</v>
      </c>
      <c r="AJ221" s="107" t="e">
        <f>T221-HLOOKUP(V221,Minimas!$C$1:$BN$10,10,FALSE)</f>
        <v>#VALUE!</v>
      </c>
      <c r="AK221" s="108" t="str">
        <f t="shared" si="53"/>
        <v xml:space="preserve"> </v>
      </c>
      <c r="AM221" s="5" t="str">
        <f t="shared" si="54"/>
        <v xml:space="preserve"> </v>
      </c>
      <c r="AN221" s="5" t="str">
        <f t="shared" si="55"/>
        <v xml:space="preserve"> </v>
      </c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  <c r="BH221" s="115"/>
      <c r="BI221" s="115"/>
      <c r="BJ221" s="115"/>
      <c r="BK221" s="115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</row>
    <row r="222" spans="2:76" s="5" customFormat="1" ht="30" customHeight="1" x14ac:dyDescent="0.2">
      <c r="B222" s="71"/>
      <c r="C222" s="40"/>
      <c r="D222" s="41"/>
      <c r="E222" s="101"/>
      <c r="F222" s="42" t="s">
        <v>71</v>
      </c>
      <c r="G222" s="43" t="s">
        <v>71</v>
      </c>
      <c r="H222" s="109"/>
      <c r="I222" s="46" t="s">
        <v>71</v>
      </c>
      <c r="J222" s="41" t="s">
        <v>71</v>
      </c>
      <c r="K222" s="117"/>
      <c r="L222" s="44"/>
      <c r="M222" s="45"/>
      <c r="N222" s="45"/>
      <c r="O222" s="67" t="str">
        <f t="shared" si="48"/>
        <v/>
      </c>
      <c r="P222" s="66"/>
      <c r="Q222" s="66"/>
      <c r="R222" s="66"/>
      <c r="S222" s="67" t="str">
        <f t="shared" si="49"/>
        <v/>
      </c>
      <c r="T222" s="68" t="str">
        <f t="shared" si="50"/>
        <v/>
      </c>
      <c r="U222" s="69" t="str">
        <f t="shared" si="51"/>
        <v xml:space="preserve">   </v>
      </c>
      <c r="V222" s="103" t="str">
        <f>IF(E222=0," ",IF(E222="H",IF(OR(E222="SEN",H222&lt;1998),VLOOKUP(K222,Minimas!$A$11:$G$29,6),IF(AND(H222&gt;1997,H222&lt;2001),VLOOKUP(K222,Minimas!$A$11:$G$29,5),IF(AND(H222&gt;2000,H222&lt;2003),VLOOKUP(K222,Minimas!$A$11:$G$29,4),IF(AND(H222&gt;2002,H222&lt;2005),VLOOKUP(K222,Minimas!$A$11:$G$29,3),VLOOKUP(K222,Minimas!$A$11:$G$29,2))))),IF(OR(H222="SEN",H222&lt;1998),VLOOKUP(K222,Minimas!$G$11:$L$26,6),IF(AND(H222&gt;1997,H222&lt;2001),VLOOKUP(K222,Minimas!$G$11:$L$26,5),IF(AND(H222&gt;2000,H222&lt;2003),VLOOKUP(K222,Minimas!$G$11:$L$26,4),IF(AND(H222&gt;2002,H222&lt;2005),VLOOKUP(K222,Minimas!$G$11:$L$26,3),VLOOKUP(K222,Minimas!$G$11:$L$26,2)))))))</f>
        <v xml:space="preserve"> </v>
      </c>
      <c r="W222" s="77" t="str">
        <f t="shared" si="52"/>
        <v/>
      </c>
      <c r="X222" s="78"/>
      <c r="AB222" s="107" t="e">
        <f>T222-HLOOKUP(V222,Minimas!$C$1:$BN$10,2,FALSE)</f>
        <v>#VALUE!</v>
      </c>
      <c r="AC222" s="107" t="e">
        <f>T222-HLOOKUP(V222,Minimas!$C$1:$BN$10,3,FALSE)</f>
        <v>#VALUE!</v>
      </c>
      <c r="AD222" s="107" t="e">
        <f>T222-HLOOKUP(V222,Minimas!$C$1:$BN$10,4,FALSE)</f>
        <v>#VALUE!</v>
      </c>
      <c r="AE222" s="107" t="e">
        <f>T222-HLOOKUP(V222,Minimas!$C$1:$BN$10,5,FALSE)</f>
        <v>#VALUE!</v>
      </c>
      <c r="AF222" s="107" t="e">
        <f>T222-HLOOKUP(V222,Minimas!$C$1:$BN$10,6,FALSE)</f>
        <v>#VALUE!</v>
      </c>
      <c r="AG222" s="107" t="e">
        <f>T222-HLOOKUP(V222,Minimas!$C$1:$BN$10,7,FALSE)</f>
        <v>#VALUE!</v>
      </c>
      <c r="AH222" s="107" t="e">
        <f>T222-HLOOKUP(V222,Minimas!$C$1:$BN$10,8,FALSE)</f>
        <v>#VALUE!</v>
      </c>
      <c r="AI222" s="107" t="e">
        <f>T222-HLOOKUP(V222,Minimas!$C$1:$BN$10,9,FALSE)</f>
        <v>#VALUE!</v>
      </c>
      <c r="AJ222" s="107" t="e">
        <f>T222-HLOOKUP(V222,Minimas!$C$1:$BN$10,10,FALSE)</f>
        <v>#VALUE!</v>
      </c>
      <c r="AK222" s="108" t="str">
        <f t="shared" si="53"/>
        <v xml:space="preserve"> </v>
      </c>
      <c r="AM222" s="5" t="str">
        <f t="shared" si="54"/>
        <v xml:space="preserve"> </v>
      </c>
      <c r="AN222" s="5" t="str">
        <f t="shared" si="55"/>
        <v xml:space="preserve"> </v>
      </c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  <c r="BH222" s="115"/>
      <c r="BI222" s="115"/>
      <c r="BJ222" s="115"/>
      <c r="BK222" s="115"/>
      <c r="BL222" s="115"/>
      <c r="BM222" s="115"/>
      <c r="BN222" s="115"/>
      <c r="BO222" s="115"/>
      <c r="BP222" s="115"/>
      <c r="BQ222" s="115"/>
      <c r="BR222" s="115"/>
      <c r="BS222" s="115"/>
      <c r="BT222" s="115"/>
      <c r="BU222" s="115"/>
      <c r="BV222" s="115"/>
      <c r="BW222" s="115"/>
      <c r="BX222" s="115"/>
    </row>
    <row r="223" spans="2:76" s="5" customFormat="1" ht="30" customHeight="1" x14ac:dyDescent="0.2">
      <c r="B223" s="71"/>
      <c r="C223" s="40"/>
      <c r="D223" s="41"/>
      <c r="E223" s="101"/>
      <c r="F223" s="42"/>
      <c r="G223" s="43"/>
      <c r="H223" s="109"/>
      <c r="I223" s="46"/>
      <c r="J223" s="41"/>
      <c r="K223" s="117"/>
      <c r="L223" s="44"/>
      <c r="M223" s="45"/>
      <c r="N223" s="45"/>
      <c r="O223" s="67" t="str">
        <f t="shared" si="48"/>
        <v/>
      </c>
      <c r="P223" s="66"/>
      <c r="Q223" s="66"/>
      <c r="R223" s="66"/>
      <c r="S223" s="67" t="str">
        <f t="shared" si="49"/>
        <v/>
      </c>
      <c r="T223" s="68" t="str">
        <f t="shared" si="50"/>
        <v/>
      </c>
      <c r="U223" s="69" t="str">
        <f t="shared" si="51"/>
        <v xml:space="preserve">   </v>
      </c>
      <c r="V223" s="103" t="str">
        <f>IF(E223=0," ",IF(E223="H",IF(OR(E223="SEN",H223&lt;1998),VLOOKUP(K223,Minimas!$A$11:$G$29,6),IF(AND(H223&gt;1997,H223&lt;2001),VLOOKUP(K223,Minimas!$A$11:$G$29,5),IF(AND(H223&gt;2000,H223&lt;2003),VLOOKUP(K223,Minimas!$A$11:$G$29,4),IF(AND(H223&gt;2002,H223&lt;2005),VLOOKUP(K223,Minimas!$A$11:$G$29,3),VLOOKUP(K223,Minimas!$A$11:$G$29,2))))),IF(OR(H223="SEN",H223&lt;1998),VLOOKUP(K223,Minimas!$G$11:$L$26,6),IF(AND(H223&gt;1997,H223&lt;2001),VLOOKUP(K223,Minimas!$G$11:$L$26,5),IF(AND(H223&gt;2000,H223&lt;2003),VLOOKUP(K223,Minimas!$G$11:$L$26,4),IF(AND(H223&gt;2002,H223&lt;2005),VLOOKUP(K223,Minimas!$G$11:$L$26,3),VLOOKUP(K223,Minimas!$G$11:$L$26,2)))))))</f>
        <v xml:space="preserve"> </v>
      </c>
      <c r="W223" s="77" t="str">
        <f t="shared" si="52"/>
        <v/>
      </c>
      <c r="X223" s="78"/>
      <c r="AB223" s="107" t="e">
        <f>T223-HLOOKUP(V223,Minimas!$C$1:$BN$10,2,FALSE)</f>
        <v>#VALUE!</v>
      </c>
      <c r="AC223" s="107" t="e">
        <f>T223-HLOOKUP(V223,Minimas!$C$1:$BN$10,3,FALSE)</f>
        <v>#VALUE!</v>
      </c>
      <c r="AD223" s="107" t="e">
        <f>T223-HLOOKUP(V223,Minimas!$C$1:$BN$10,4,FALSE)</f>
        <v>#VALUE!</v>
      </c>
      <c r="AE223" s="107" t="e">
        <f>T223-HLOOKUP(V223,Minimas!$C$1:$BN$10,5,FALSE)</f>
        <v>#VALUE!</v>
      </c>
      <c r="AF223" s="107" t="e">
        <f>T223-HLOOKUP(V223,Minimas!$C$1:$BN$10,6,FALSE)</f>
        <v>#VALUE!</v>
      </c>
      <c r="AG223" s="107" t="e">
        <f>T223-HLOOKUP(V223,Minimas!$C$1:$BN$10,7,FALSE)</f>
        <v>#VALUE!</v>
      </c>
      <c r="AH223" s="107" t="e">
        <f>T223-HLOOKUP(V223,Minimas!$C$1:$BN$10,8,FALSE)</f>
        <v>#VALUE!</v>
      </c>
      <c r="AI223" s="107" t="e">
        <f>T223-HLOOKUP(V223,Minimas!$C$1:$BN$10,9,FALSE)</f>
        <v>#VALUE!</v>
      </c>
      <c r="AJ223" s="107" t="e">
        <f>T223-HLOOKUP(V223,Minimas!$C$1:$BN$10,10,FALSE)</f>
        <v>#VALUE!</v>
      </c>
      <c r="AK223" s="108" t="str">
        <f t="shared" si="53"/>
        <v xml:space="preserve"> </v>
      </c>
      <c r="AM223" s="5" t="str">
        <f t="shared" si="54"/>
        <v xml:space="preserve"> </v>
      </c>
      <c r="AN223" s="5" t="str">
        <f t="shared" si="55"/>
        <v xml:space="preserve"> </v>
      </c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  <c r="BI223" s="115"/>
      <c r="BJ223" s="115"/>
      <c r="BK223" s="115"/>
      <c r="BL223" s="115"/>
      <c r="BM223" s="115"/>
      <c r="BN223" s="115"/>
      <c r="BO223" s="115"/>
      <c r="BP223" s="115"/>
      <c r="BQ223" s="115"/>
      <c r="BR223" s="115"/>
      <c r="BS223" s="115"/>
      <c r="BT223" s="115"/>
      <c r="BU223" s="115"/>
      <c r="BV223" s="115"/>
      <c r="BW223" s="115"/>
      <c r="BX223" s="115"/>
    </row>
    <row r="224" spans="2:76" s="5" customFormat="1" ht="30" customHeight="1" x14ac:dyDescent="0.2">
      <c r="B224" s="71"/>
      <c r="C224" s="40"/>
      <c r="D224" s="41"/>
      <c r="E224" s="101"/>
      <c r="F224" s="42" t="s">
        <v>71</v>
      </c>
      <c r="G224" s="43" t="s">
        <v>71</v>
      </c>
      <c r="H224" s="109"/>
      <c r="I224" s="46" t="s">
        <v>71</v>
      </c>
      <c r="J224" s="41" t="s">
        <v>71</v>
      </c>
      <c r="K224" s="117"/>
      <c r="L224" s="44"/>
      <c r="M224" s="45"/>
      <c r="N224" s="45"/>
      <c r="O224" s="67" t="str">
        <f t="shared" si="40"/>
        <v/>
      </c>
      <c r="P224" s="66"/>
      <c r="Q224" s="66"/>
      <c r="R224" s="66"/>
      <c r="S224" s="67" t="str">
        <f t="shared" si="41"/>
        <v/>
      </c>
      <c r="T224" s="68" t="str">
        <f t="shared" si="42"/>
        <v/>
      </c>
      <c r="U224" s="69" t="str">
        <f t="shared" si="43"/>
        <v xml:space="preserve">   </v>
      </c>
      <c r="V224" s="103" t="str">
        <f>IF(E224=0," ",IF(E224="H",IF(OR(E224="SEN",H224&lt;1998),VLOOKUP(K224,Minimas!$A$11:$G$29,6),IF(AND(H224&gt;1997,H224&lt;2001),VLOOKUP(K224,Minimas!$A$11:$G$29,5),IF(AND(H224&gt;2000,H224&lt;2003),VLOOKUP(K224,Minimas!$A$11:$G$29,4),IF(AND(H224&gt;2002,H224&lt;2005),VLOOKUP(K224,Minimas!$A$11:$G$29,3),VLOOKUP(K224,Minimas!$A$11:$G$29,2))))),IF(OR(H224="SEN",H224&lt;1998),VLOOKUP(K224,Minimas!$G$11:$L$26,6),IF(AND(H224&gt;1997,H224&lt;2001),VLOOKUP(K224,Minimas!$G$11:$L$26,5),IF(AND(H224&gt;2000,H224&lt;2003),VLOOKUP(K224,Minimas!$G$11:$L$26,4),IF(AND(H224&gt;2002,H224&lt;2005),VLOOKUP(K224,Minimas!$G$11:$L$26,3),VLOOKUP(K224,Minimas!$G$11:$L$26,2)))))))</f>
        <v xml:space="preserve"> </v>
      </c>
      <c r="W224" s="77" t="str">
        <f t="shared" si="44"/>
        <v/>
      </c>
      <c r="X224" s="78"/>
      <c r="AB224" s="107" t="e">
        <f>T224-HLOOKUP(V224,Minimas!$C$1:$BN$10,2,FALSE)</f>
        <v>#VALUE!</v>
      </c>
      <c r="AC224" s="107" t="e">
        <f>T224-HLOOKUP(V224,Minimas!$C$1:$BN$10,3,FALSE)</f>
        <v>#VALUE!</v>
      </c>
      <c r="AD224" s="107" t="e">
        <f>T224-HLOOKUP(V224,Minimas!$C$1:$BN$10,4,FALSE)</f>
        <v>#VALUE!</v>
      </c>
      <c r="AE224" s="107" t="e">
        <f>T224-HLOOKUP(V224,Minimas!$C$1:$BN$10,5,FALSE)</f>
        <v>#VALUE!</v>
      </c>
      <c r="AF224" s="107" t="e">
        <f>T224-HLOOKUP(V224,Minimas!$C$1:$BN$10,6,FALSE)</f>
        <v>#VALUE!</v>
      </c>
      <c r="AG224" s="107" t="e">
        <f>T224-HLOOKUP(V224,Minimas!$C$1:$BN$10,7,FALSE)</f>
        <v>#VALUE!</v>
      </c>
      <c r="AH224" s="107" t="e">
        <f>T224-HLOOKUP(V224,Minimas!$C$1:$BN$10,8,FALSE)</f>
        <v>#VALUE!</v>
      </c>
      <c r="AI224" s="107" t="e">
        <f>T224-HLOOKUP(V224,Minimas!$C$1:$BN$10,9,FALSE)</f>
        <v>#VALUE!</v>
      </c>
      <c r="AJ224" s="107" t="e">
        <f>T224-HLOOKUP(V224,Minimas!$C$1:$BN$10,10,FALSE)</f>
        <v>#VALUE!</v>
      </c>
      <c r="AK224" s="108" t="str">
        <f t="shared" si="45"/>
        <v xml:space="preserve"> </v>
      </c>
      <c r="AM224" s="5" t="str">
        <f t="shared" si="46"/>
        <v xml:space="preserve"> </v>
      </c>
      <c r="AN224" s="5" t="str">
        <f t="shared" si="47"/>
        <v xml:space="preserve"> </v>
      </c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  <c r="BO224" s="115"/>
      <c r="BP224" s="115"/>
      <c r="BQ224" s="115"/>
      <c r="BR224" s="115"/>
      <c r="BS224" s="115"/>
      <c r="BT224" s="115"/>
      <c r="BU224" s="115"/>
      <c r="BV224" s="115"/>
      <c r="BW224" s="115"/>
      <c r="BX224" s="115"/>
    </row>
    <row r="225" spans="2:76" s="5" customFormat="1" ht="30" customHeight="1" x14ac:dyDescent="0.2">
      <c r="B225" s="71"/>
      <c r="C225" s="40"/>
      <c r="D225" s="41"/>
      <c r="E225" s="101"/>
      <c r="F225" s="42" t="s">
        <v>71</v>
      </c>
      <c r="G225" s="43" t="s">
        <v>71</v>
      </c>
      <c r="H225" s="109"/>
      <c r="I225" s="46" t="s">
        <v>71</v>
      </c>
      <c r="J225" s="41" t="s">
        <v>71</v>
      </c>
      <c r="K225" s="117"/>
      <c r="L225" s="44"/>
      <c r="M225" s="45"/>
      <c r="N225" s="45"/>
      <c r="O225" s="67" t="str">
        <f t="shared" si="40"/>
        <v/>
      </c>
      <c r="P225" s="66"/>
      <c r="Q225" s="66"/>
      <c r="R225" s="66"/>
      <c r="S225" s="67" t="str">
        <f t="shared" si="41"/>
        <v/>
      </c>
      <c r="T225" s="68" t="str">
        <f t="shared" si="42"/>
        <v/>
      </c>
      <c r="U225" s="69" t="str">
        <f t="shared" si="43"/>
        <v xml:space="preserve">   </v>
      </c>
      <c r="V225" s="103" t="str">
        <f>IF(E225=0," ",IF(E225="H",IF(OR(E225="SEN",H225&lt;1998),VLOOKUP(K225,Minimas!$A$11:$G$29,6),IF(AND(H225&gt;1997,H225&lt;2001),VLOOKUP(K225,Minimas!$A$11:$G$29,5),IF(AND(H225&gt;2000,H225&lt;2003),VLOOKUP(K225,Minimas!$A$11:$G$29,4),IF(AND(H225&gt;2002,H225&lt;2005),VLOOKUP(K225,Minimas!$A$11:$G$29,3),VLOOKUP(K225,Minimas!$A$11:$G$29,2))))),IF(OR(H225="SEN",H225&lt;1998),VLOOKUP(K225,Minimas!$G$11:$L$26,6),IF(AND(H225&gt;1997,H225&lt;2001),VLOOKUP(K225,Minimas!$G$11:$L$26,5),IF(AND(H225&gt;2000,H225&lt;2003),VLOOKUP(K225,Minimas!$G$11:$L$26,4),IF(AND(H225&gt;2002,H225&lt;2005),VLOOKUP(K225,Minimas!$G$11:$L$26,3),VLOOKUP(K225,Minimas!$G$11:$L$26,2)))))))</f>
        <v xml:space="preserve"> </v>
      </c>
      <c r="W225" s="77" t="str">
        <f t="shared" si="44"/>
        <v/>
      </c>
      <c r="X225" s="78"/>
      <c r="AB225" s="107" t="e">
        <f>T225-HLOOKUP(V225,Minimas!$C$1:$BN$10,2,FALSE)</f>
        <v>#VALUE!</v>
      </c>
      <c r="AC225" s="107" t="e">
        <f>T225-HLOOKUP(V225,Minimas!$C$1:$BN$10,3,FALSE)</f>
        <v>#VALUE!</v>
      </c>
      <c r="AD225" s="107" t="e">
        <f>T225-HLOOKUP(V225,Minimas!$C$1:$BN$10,4,FALSE)</f>
        <v>#VALUE!</v>
      </c>
      <c r="AE225" s="107" t="e">
        <f>T225-HLOOKUP(V225,Minimas!$C$1:$BN$10,5,FALSE)</f>
        <v>#VALUE!</v>
      </c>
      <c r="AF225" s="107" t="e">
        <f>T225-HLOOKUP(V225,Minimas!$C$1:$BN$10,6,FALSE)</f>
        <v>#VALUE!</v>
      </c>
      <c r="AG225" s="107" t="e">
        <f>T225-HLOOKUP(V225,Minimas!$C$1:$BN$10,7,FALSE)</f>
        <v>#VALUE!</v>
      </c>
      <c r="AH225" s="107" t="e">
        <f>T225-HLOOKUP(V225,Minimas!$C$1:$BN$10,8,FALSE)</f>
        <v>#VALUE!</v>
      </c>
      <c r="AI225" s="107" t="e">
        <f>T225-HLOOKUP(V225,Minimas!$C$1:$BN$10,9,FALSE)</f>
        <v>#VALUE!</v>
      </c>
      <c r="AJ225" s="107" t="e">
        <f>T225-HLOOKUP(V225,Minimas!$C$1:$BN$10,10,FALSE)</f>
        <v>#VALUE!</v>
      </c>
      <c r="AK225" s="108" t="str">
        <f t="shared" si="45"/>
        <v xml:space="preserve"> </v>
      </c>
      <c r="AM225" s="5" t="str">
        <f t="shared" si="46"/>
        <v xml:space="preserve"> </v>
      </c>
      <c r="AN225" s="5" t="str">
        <f t="shared" si="47"/>
        <v xml:space="preserve"> </v>
      </c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5"/>
      <c r="BD225" s="115"/>
      <c r="BE225" s="115"/>
      <c r="BF225" s="115"/>
      <c r="BG225" s="115"/>
      <c r="BH225" s="115"/>
      <c r="BI225" s="115"/>
      <c r="BJ225" s="115"/>
      <c r="BK225" s="115"/>
      <c r="BL225" s="115"/>
      <c r="BM225" s="115"/>
      <c r="BN225" s="115"/>
      <c r="BO225" s="115"/>
      <c r="BP225" s="115"/>
      <c r="BQ225" s="115"/>
      <c r="BR225" s="115"/>
      <c r="BS225" s="115"/>
      <c r="BT225" s="115"/>
      <c r="BU225" s="115"/>
      <c r="BV225" s="115"/>
      <c r="BW225" s="115"/>
      <c r="BX225" s="115"/>
    </row>
    <row r="226" spans="2:76" s="5" customFormat="1" ht="30" customHeight="1" x14ac:dyDescent="0.2">
      <c r="B226" s="71"/>
      <c r="C226" s="40"/>
      <c r="D226" s="41"/>
      <c r="E226" s="101"/>
      <c r="F226" s="42" t="s">
        <v>71</v>
      </c>
      <c r="G226" s="43" t="s">
        <v>71</v>
      </c>
      <c r="H226" s="109"/>
      <c r="I226" s="46" t="s">
        <v>71</v>
      </c>
      <c r="J226" s="41" t="s">
        <v>71</v>
      </c>
      <c r="K226" s="117"/>
      <c r="L226" s="44"/>
      <c r="M226" s="45"/>
      <c r="N226" s="45"/>
      <c r="O226" s="67" t="str">
        <f t="shared" si="40"/>
        <v/>
      </c>
      <c r="P226" s="66"/>
      <c r="Q226" s="66"/>
      <c r="R226" s="66"/>
      <c r="S226" s="67" t="str">
        <f t="shared" si="41"/>
        <v/>
      </c>
      <c r="T226" s="68" t="str">
        <f t="shared" si="42"/>
        <v/>
      </c>
      <c r="U226" s="69" t="str">
        <f t="shared" si="43"/>
        <v xml:space="preserve">   </v>
      </c>
      <c r="V226" s="103" t="str">
        <f>IF(E226=0," ",IF(E226="H",IF(OR(E226="SEN",H226&lt;1998),VLOOKUP(K226,Minimas!$A$11:$G$29,6),IF(AND(H226&gt;1997,H226&lt;2001),VLOOKUP(K226,Minimas!$A$11:$G$29,5),IF(AND(H226&gt;2000,H226&lt;2003),VLOOKUP(K226,Minimas!$A$11:$G$29,4),IF(AND(H226&gt;2002,H226&lt;2005),VLOOKUP(K226,Minimas!$A$11:$G$29,3),VLOOKUP(K226,Minimas!$A$11:$G$29,2))))),IF(OR(H226="SEN",H226&lt;1998),VLOOKUP(K226,Minimas!$G$11:$L$26,6),IF(AND(H226&gt;1997,H226&lt;2001),VLOOKUP(K226,Minimas!$G$11:$L$26,5),IF(AND(H226&gt;2000,H226&lt;2003),VLOOKUP(K226,Minimas!$G$11:$L$26,4),IF(AND(H226&gt;2002,H226&lt;2005),VLOOKUP(K226,Minimas!$G$11:$L$26,3),VLOOKUP(K226,Minimas!$G$11:$L$26,2)))))))</f>
        <v xml:space="preserve"> </v>
      </c>
      <c r="W226" s="77" t="str">
        <f t="shared" si="44"/>
        <v/>
      </c>
      <c r="X226" s="78"/>
      <c r="AB226" s="107" t="e">
        <f>T226-HLOOKUP(V226,Minimas!$C$1:$BN$10,2,FALSE)</f>
        <v>#VALUE!</v>
      </c>
      <c r="AC226" s="107" t="e">
        <f>T226-HLOOKUP(V226,Minimas!$C$1:$BN$10,3,FALSE)</f>
        <v>#VALUE!</v>
      </c>
      <c r="AD226" s="107" t="e">
        <f>T226-HLOOKUP(V226,Minimas!$C$1:$BN$10,4,FALSE)</f>
        <v>#VALUE!</v>
      </c>
      <c r="AE226" s="107" t="e">
        <f>T226-HLOOKUP(V226,Minimas!$C$1:$BN$10,5,FALSE)</f>
        <v>#VALUE!</v>
      </c>
      <c r="AF226" s="107" t="e">
        <f>T226-HLOOKUP(V226,Minimas!$C$1:$BN$10,6,FALSE)</f>
        <v>#VALUE!</v>
      </c>
      <c r="AG226" s="107" t="e">
        <f>T226-HLOOKUP(V226,Minimas!$C$1:$BN$10,7,FALSE)</f>
        <v>#VALUE!</v>
      </c>
      <c r="AH226" s="107" t="e">
        <f>T226-HLOOKUP(V226,Minimas!$C$1:$BN$10,8,FALSE)</f>
        <v>#VALUE!</v>
      </c>
      <c r="AI226" s="107" t="e">
        <f>T226-HLOOKUP(V226,Minimas!$C$1:$BN$10,9,FALSE)</f>
        <v>#VALUE!</v>
      </c>
      <c r="AJ226" s="107" t="e">
        <f>T226-HLOOKUP(V226,Minimas!$C$1:$BN$10,10,FALSE)</f>
        <v>#VALUE!</v>
      </c>
      <c r="AK226" s="108" t="str">
        <f t="shared" si="45"/>
        <v xml:space="preserve"> </v>
      </c>
      <c r="AM226" s="5" t="str">
        <f t="shared" si="46"/>
        <v xml:space="preserve"> </v>
      </c>
      <c r="AN226" s="5" t="str">
        <f t="shared" si="47"/>
        <v xml:space="preserve"> </v>
      </c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  <c r="BH226" s="115"/>
      <c r="BI226" s="115"/>
      <c r="BJ226" s="115"/>
      <c r="BK226" s="115"/>
      <c r="BL226" s="115"/>
      <c r="BM226" s="115"/>
      <c r="BN226" s="115"/>
      <c r="BO226" s="115"/>
      <c r="BP226" s="115"/>
      <c r="BQ226" s="115"/>
      <c r="BR226" s="115"/>
      <c r="BS226" s="115"/>
      <c r="BT226" s="115"/>
      <c r="BU226" s="115"/>
      <c r="BV226" s="115"/>
      <c r="BW226" s="115"/>
      <c r="BX226" s="115"/>
    </row>
    <row r="227" spans="2:76" s="5" customFormat="1" ht="30" customHeight="1" x14ac:dyDescent="0.2">
      <c r="B227" s="71"/>
      <c r="C227" s="40"/>
      <c r="D227" s="41"/>
      <c r="E227" s="101"/>
      <c r="F227" s="42" t="s">
        <v>71</v>
      </c>
      <c r="G227" s="43" t="s">
        <v>71</v>
      </c>
      <c r="H227" s="109"/>
      <c r="I227" s="46" t="s">
        <v>71</v>
      </c>
      <c r="J227" s="41" t="s">
        <v>71</v>
      </c>
      <c r="K227" s="117"/>
      <c r="L227" s="44"/>
      <c r="M227" s="45"/>
      <c r="N227" s="45"/>
      <c r="O227" s="67" t="str">
        <f t="shared" si="40"/>
        <v/>
      </c>
      <c r="P227" s="66"/>
      <c r="Q227" s="66"/>
      <c r="R227" s="66"/>
      <c r="S227" s="67" t="str">
        <f t="shared" si="41"/>
        <v/>
      </c>
      <c r="T227" s="68" t="str">
        <f t="shared" si="42"/>
        <v/>
      </c>
      <c r="U227" s="69" t="str">
        <f t="shared" si="43"/>
        <v xml:space="preserve">   </v>
      </c>
      <c r="V227" s="103" t="str">
        <f>IF(E227=0," ",IF(E227="H",IF(OR(E227="SEN",H227&lt;1998),VLOOKUP(K227,Minimas!$A$11:$G$29,6),IF(AND(H227&gt;1997,H227&lt;2001),VLOOKUP(K227,Minimas!$A$11:$G$29,5),IF(AND(H227&gt;2000,H227&lt;2003),VLOOKUP(K227,Minimas!$A$11:$G$29,4),IF(AND(H227&gt;2002,H227&lt;2005),VLOOKUP(K227,Minimas!$A$11:$G$29,3),VLOOKUP(K227,Minimas!$A$11:$G$29,2))))),IF(OR(H227="SEN",H227&lt;1998),VLOOKUP(K227,Minimas!$G$11:$L$26,6),IF(AND(H227&gt;1997,H227&lt;2001),VLOOKUP(K227,Minimas!$G$11:$L$26,5),IF(AND(H227&gt;2000,H227&lt;2003),VLOOKUP(K227,Minimas!$G$11:$L$26,4),IF(AND(H227&gt;2002,H227&lt;2005),VLOOKUP(K227,Minimas!$G$11:$L$26,3),VLOOKUP(K227,Minimas!$G$11:$L$26,2)))))))</f>
        <v xml:space="preserve"> </v>
      </c>
      <c r="W227" s="77" t="str">
        <f t="shared" si="44"/>
        <v/>
      </c>
      <c r="X227" s="78"/>
      <c r="AB227" s="107" t="e">
        <f>T227-HLOOKUP(V227,Minimas!$C$1:$BN$10,2,FALSE)</f>
        <v>#VALUE!</v>
      </c>
      <c r="AC227" s="107" t="e">
        <f>T227-HLOOKUP(V227,Minimas!$C$1:$BN$10,3,FALSE)</f>
        <v>#VALUE!</v>
      </c>
      <c r="AD227" s="107" t="e">
        <f>T227-HLOOKUP(V227,Minimas!$C$1:$BN$10,4,FALSE)</f>
        <v>#VALUE!</v>
      </c>
      <c r="AE227" s="107" t="e">
        <f>T227-HLOOKUP(V227,Minimas!$C$1:$BN$10,5,FALSE)</f>
        <v>#VALUE!</v>
      </c>
      <c r="AF227" s="107" t="e">
        <f>T227-HLOOKUP(V227,Minimas!$C$1:$BN$10,6,FALSE)</f>
        <v>#VALUE!</v>
      </c>
      <c r="AG227" s="107" t="e">
        <f>T227-HLOOKUP(V227,Minimas!$C$1:$BN$10,7,FALSE)</f>
        <v>#VALUE!</v>
      </c>
      <c r="AH227" s="107" t="e">
        <f>T227-HLOOKUP(V227,Minimas!$C$1:$BN$10,8,FALSE)</f>
        <v>#VALUE!</v>
      </c>
      <c r="AI227" s="107" t="e">
        <f>T227-HLOOKUP(V227,Minimas!$C$1:$BN$10,9,FALSE)</f>
        <v>#VALUE!</v>
      </c>
      <c r="AJ227" s="107" t="e">
        <f>T227-HLOOKUP(V227,Minimas!$C$1:$BN$10,10,FALSE)</f>
        <v>#VALUE!</v>
      </c>
      <c r="AK227" s="108" t="str">
        <f t="shared" si="45"/>
        <v xml:space="preserve"> </v>
      </c>
      <c r="AM227" s="5" t="str">
        <f t="shared" si="46"/>
        <v xml:space="preserve"> </v>
      </c>
      <c r="AN227" s="5" t="str">
        <f t="shared" si="47"/>
        <v xml:space="preserve"> </v>
      </c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5"/>
      <c r="BO227" s="115"/>
      <c r="BP227" s="115"/>
      <c r="BQ227" s="115"/>
      <c r="BR227" s="115"/>
      <c r="BS227" s="115"/>
      <c r="BT227" s="115"/>
      <c r="BU227" s="115"/>
      <c r="BV227" s="115"/>
      <c r="BW227" s="115"/>
      <c r="BX227" s="115"/>
    </row>
    <row r="228" spans="2:76" s="5" customFormat="1" ht="30" customHeight="1" x14ac:dyDescent="0.2">
      <c r="B228" s="71"/>
      <c r="C228" s="40"/>
      <c r="D228" s="41"/>
      <c r="E228" s="101"/>
      <c r="F228" s="42" t="s">
        <v>71</v>
      </c>
      <c r="G228" s="43" t="s">
        <v>71</v>
      </c>
      <c r="H228" s="109"/>
      <c r="I228" s="46" t="s">
        <v>71</v>
      </c>
      <c r="J228" s="41" t="s">
        <v>71</v>
      </c>
      <c r="K228" s="117"/>
      <c r="L228" s="44"/>
      <c r="M228" s="45"/>
      <c r="N228" s="45"/>
      <c r="O228" s="67" t="str">
        <f t="shared" si="32"/>
        <v/>
      </c>
      <c r="P228" s="66"/>
      <c r="Q228" s="66"/>
      <c r="R228" s="66"/>
      <c r="S228" s="67" t="str">
        <f t="shared" si="33"/>
        <v/>
      </c>
      <c r="T228" s="68" t="str">
        <f t="shared" si="34"/>
        <v/>
      </c>
      <c r="U228" s="69" t="str">
        <f t="shared" si="35"/>
        <v xml:space="preserve">   </v>
      </c>
      <c r="V228" s="103" t="str">
        <f>IF(E228=0," ",IF(E228="H",IF(OR(E228="SEN",H228&lt;1998),VLOOKUP(K228,Minimas!$A$11:$G$29,6),IF(AND(H228&gt;1997,H228&lt;2001),VLOOKUP(K228,Minimas!$A$11:$G$29,5),IF(AND(H228&gt;2000,H228&lt;2003),VLOOKUP(K228,Minimas!$A$11:$G$29,4),IF(AND(H228&gt;2002,H228&lt;2005),VLOOKUP(K228,Minimas!$A$11:$G$29,3),VLOOKUP(K228,Minimas!$A$11:$G$29,2))))),IF(OR(H228="SEN",H228&lt;1998),VLOOKUP(K228,Minimas!$G$11:$L$26,6),IF(AND(H228&gt;1997,H228&lt;2001),VLOOKUP(K228,Minimas!$G$11:$L$26,5),IF(AND(H228&gt;2000,H228&lt;2003),VLOOKUP(K228,Minimas!$G$11:$L$26,4),IF(AND(H228&gt;2002,H228&lt;2005),VLOOKUP(K228,Minimas!$G$11:$L$26,3),VLOOKUP(K228,Minimas!$G$11:$L$26,2)))))))</f>
        <v xml:space="preserve"> </v>
      </c>
      <c r="W228" s="77" t="str">
        <f t="shared" si="36"/>
        <v/>
      </c>
      <c r="X228" s="78"/>
      <c r="AB228" s="107" t="e">
        <f>T228-HLOOKUP(V228,Minimas!$C$1:$BN$10,2,FALSE)</f>
        <v>#VALUE!</v>
      </c>
      <c r="AC228" s="107" t="e">
        <f>T228-HLOOKUP(V228,Minimas!$C$1:$BN$10,3,FALSE)</f>
        <v>#VALUE!</v>
      </c>
      <c r="AD228" s="107" t="e">
        <f>T228-HLOOKUP(V228,Minimas!$C$1:$BN$10,4,FALSE)</f>
        <v>#VALUE!</v>
      </c>
      <c r="AE228" s="107" t="e">
        <f>T228-HLOOKUP(V228,Minimas!$C$1:$BN$10,5,FALSE)</f>
        <v>#VALUE!</v>
      </c>
      <c r="AF228" s="107" t="e">
        <f>T228-HLOOKUP(V228,Minimas!$C$1:$BN$10,6,FALSE)</f>
        <v>#VALUE!</v>
      </c>
      <c r="AG228" s="107" t="e">
        <f>T228-HLOOKUP(V228,Minimas!$C$1:$BN$10,7,FALSE)</f>
        <v>#VALUE!</v>
      </c>
      <c r="AH228" s="107" t="e">
        <f>T228-HLOOKUP(V228,Minimas!$C$1:$BN$10,8,FALSE)</f>
        <v>#VALUE!</v>
      </c>
      <c r="AI228" s="107" t="e">
        <f>T228-HLOOKUP(V228,Minimas!$C$1:$BN$10,9,FALSE)</f>
        <v>#VALUE!</v>
      </c>
      <c r="AJ228" s="107" t="e">
        <f>T228-HLOOKUP(V228,Minimas!$C$1:$BN$10,10,FALSE)</f>
        <v>#VALUE!</v>
      </c>
      <c r="AK228" s="108" t="str">
        <f t="shared" si="37"/>
        <v xml:space="preserve"> </v>
      </c>
      <c r="AM228" s="5" t="str">
        <f t="shared" si="38"/>
        <v xml:space="preserve"> </v>
      </c>
      <c r="AN228" s="5" t="str">
        <f t="shared" si="39"/>
        <v xml:space="preserve"> </v>
      </c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  <c r="BH228" s="115"/>
      <c r="BI228" s="115"/>
      <c r="BJ228" s="115"/>
      <c r="BK228" s="115"/>
      <c r="BL228" s="115"/>
      <c r="BM228" s="115"/>
      <c r="BN228" s="115"/>
      <c r="BO228" s="115"/>
      <c r="BP228" s="115"/>
      <c r="BQ228" s="115"/>
      <c r="BR228" s="115"/>
      <c r="BS228" s="115"/>
      <c r="BT228" s="115"/>
      <c r="BU228" s="115"/>
      <c r="BV228" s="115"/>
      <c r="BW228" s="115"/>
      <c r="BX228" s="115"/>
    </row>
    <row r="229" spans="2:76" s="5" customFormat="1" ht="30" customHeight="1" x14ac:dyDescent="0.2">
      <c r="B229" s="71"/>
      <c r="C229" s="40"/>
      <c r="D229" s="41"/>
      <c r="E229" s="101"/>
      <c r="F229" s="42" t="s">
        <v>71</v>
      </c>
      <c r="G229" s="43" t="s">
        <v>71</v>
      </c>
      <c r="H229" s="109"/>
      <c r="I229" s="46" t="s">
        <v>71</v>
      </c>
      <c r="J229" s="41" t="s">
        <v>71</v>
      </c>
      <c r="K229" s="117"/>
      <c r="L229" s="44"/>
      <c r="M229" s="45"/>
      <c r="N229" s="45"/>
      <c r="O229" s="67" t="str">
        <f t="shared" si="32"/>
        <v/>
      </c>
      <c r="P229" s="66"/>
      <c r="Q229" s="66"/>
      <c r="R229" s="66"/>
      <c r="S229" s="67" t="str">
        <f t="shared" si="33"/>
        <v/>
      </c>
      <c r="T229" s="68" t="str">
        <f t="shared" si="34"/>
        <v/>
      </c>
      <c r="U229" s="69" t="str">
        <f t="shared" si="35"/>
        <v xml:space="preserve">   </v>
      </c>
      <c r="V229" s="103" t="str">
        <f>IF(E229=0," ",IF(E229="H",IF(OR(E229="SEN",H229&lt;1998),VLOOKUP(K229,Minimas!$A$11:$G$29,6),IF(AND(H229&gt;1997,H229&lt;2001),VLOOKUP(K229,Minimas!$A$11:$G$29,5),IF(AND(H229&gt;2000,H229&lt;2003),VLOOKUP(K229,Minimas!$A$11:$G$29,4),IF(AND(H229&gt;2002,H229&lt;2005),VLOOKUP(K229,Minimas!$A$11:$G$29,3),VLOOKUP(K229,Minimas!$A$11:$G$29,2))))),IF(OR(H229="SEN",H229&lt;1998),VLOOKUP(K229,Minimas!$G$11:$L$26,6),IF(AND(H229&gt;1997,H229&lt;2001),VLOOKUP(K229,Minimas!$G$11:$L$26,5),IF(AND(H229&gt;2000,H229&lt;2003),VLOOKUP(K229,Minimas!$G$11:$L$26,4),IF(AND(H229&gt;2002,H229&lt;2005),VLOOKUP(K229,Minimas!$G$11:$L$26,3),VLOOKUP(K229,Minimas!$G$11:$L$26,2)))))))</f>
        <v xml:space="preserve"> </v>
      </c>
      <c r="W229" s="77" t="str">
        <f t="shared" si="36"/>
        <v/>
      </c>
      <c r="X229" s="78"/>
      <c r="AB229" s="107" t="e">
        <f>T229-HLOOKUP(V229,Minimas!$C$1:$BN$10,2,FALSE)</f>
        <v>#VALUE!</v>
      </c>
      <c r="AC229" s="107" t="e">
        <f>T229-HLOOKUP(V229,Minimas!$C$1:$BN$10,3,FALSE)</f>
        <v>#VALUE!</v>
      </c>
      <c r="AD229" s="107" t="e">
        <f>T229-HLOOKUP(V229,Minimas!$C$1:$BN$10,4,FALSE)</f>
        <v>#VALUE!</v>
      </c>
      <c r="AE229" s="107" t="e">
        <f>T229-HLOOKUP(V229,Minimas!$C$1:$BN$10,5,FALSE)</f>
        <v>#VALUE!</v>
      </c>
      <c r="AF229" s="107" t="e">
        <f>T229-HLOOKUP(V229,Minimas!$C$1:$BN$10,6,FALSE)</f>
        <v>#VALUE!</v>
      </c>
      <c r="AG229" s="107" t="e">
        <f>T229-HLOOKUP(V229,Minimas!$C$1:$BN$10,7,FALSE)</f>
        <v>#VALUE!</v>
      </c>
      <c r="AH229" s="107" t="e">
        <f>T229-HLOOKUP(V229,Minimas!$C$1:$BN$10,8,FALSE)</f>
        <v>#VALUE!</v>
      </c>
      <c r="AI229" s="107" t="e">
        <f>T229-HLOOKUP(V229,Minimas!$C$1:$BN$10,9,FALSE)</f>
        <v>#VALUE!</v>
      </c>
      <c r="AJ229" s="107" t="e">
        <f>T229-HLOOKUP(V229,Minimas!$C$1:$BN$10,10,FALSE)</f>
        <v>#VALUE!</v>
      </c>
      <c r="AK229" s="108" t="str">
        <f t="shared" si="37"/>
        <v xml:space="preserve"> </v>
      </c>
      <c r="AM229" s="5" t="str">
        <f t="shared" si="38"/>
        <v xml:space="preserve"> </v>
      </c>
      <c r="AN229" s="5" t="str">
        <f t="shared" si="39"/>
        <v xml:space="preserve"> </v>
      </c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  <c r="BI229" s="115"/>
      <c r="BJ229" s="115"/>
      <c r="BK229" s="115"/>
      <c r="BL229" s="115"/>
      <c r="BM229" s="115"/>
      <c r="BN229" s="115"/>
      <c r="BO229" s="115"/>
      <c r="BP229" s="115"/>
      <c r="BQ229" s="115"/>
      <c r="BR229" s="115"/>
      <c r="BS229" s="115"/>
      <c r="BT229" s="115"/>
      <c r="BU229" s="115"/>
      <c r="BV229" s="115"/>
      <c r="BW229" s="115"/>
      <c r="BX229" s="115"/>
    </row>
    <row r="230" spans="2:76" s="5" customFormat="1" ht="30" customHeight="1" x14ac:dyDescent="0.2">
      <c r="B230" s="71"/>
      <c r="C230" s="40"/>
      <c r="D230" s="41"/>
      <c r="E230" s="101"/>
      <c r="F230" s="42" t="s">
        <v>71</v>
      </c>
      <c r="G230" s="43" t="s">
        <v>71</v>
      </c>
      <c r="H230" s="109"/>
      <c r="I230" s="46" t="s">
        <v>71</v>
      </c>
      <c r="J230" s="41" t="s">
        <v>71</v>
      </c>
      <c r="K230" s="117"/>
      <c r="L230" s="44"/>
      <c r="M230" s="45"/>
      <c r="N230" s="45"/>
      <c r="O230" s="67" t="str">
        <f t="shared" si="32"/>
        <v/>
      </c>
      <c r="P230" s="66"/>
      <c r="Q230" s="66"/>
      <c r="R230" s="66"/>
      <c r="S230" s="67" t="str">
        <f t="shared" si="33"/>
        <v/>
      </c>
      <c r="T230" s="68" t="str">
        <f t="shared" si="34"/>
        <v/>
      </c>
      <c r="U230" s="69" t="str">
        <f t="shared" si="35"/>
        <v xml:space="preserve">   </v>
      </c>
      <c r="V230" s="103" t="str">
        <f>IF(E230=0," ",IF(E230="H",IF(OR(E230="SEN",H230&lt;1998),VLOOKUP(K230,Minimas!$A$11:$G$29,6),IF(AND(H230&gt;1997,H230&lt;2001),VLOOKUP(K230,Minimas!$A$11:$G$29,5),IF(AND(H230&gt;2000,H230&lt;2003),VLOOKUP(K230,Minimas!$A$11:$G$29,4),IF(AND(H230&gt;2002,H230&lt;2005),VLOOKUP(K230,Minimas!$A$11:$G$29,3),VLOOKUP(K230,Minimas!$A$11:$G$29,2))))),IF(OR(H230="SEN",H230&lt;1998),VLOOKUP(K230,Minimas!$G$11:$L$26,6),IF(AND(H230&gt;1997,H230&lt;2001),VLOOKUP(K230,Minimas!$G$11:$L$26,5),IF(AND(H230&gt;2000,H230&lt;2003),VLOOKUP(K230,Minimas!$G$11:$L$26,4),IF(AND(H230&gt;2002,H230&lt;2005),VLOOKUP(K230,Minimas!$G$11:$L$26,3),VLOOKUP(K230,Minimas!$G$11:$L$26,2)))))))</f>
        <v xml:space="preserve"> </v>
      </c>
      <c r="W230" s="77" t="str">
        <f t="shared" si="36"/>
        <v/>
      </c>
      <c r="X230" s="78"/>
      <c r="AB230" s="107" t="e">
        <f>T230-HLOOKUP(V230,Minimas!$C$1:$BN$10,2,FALSE)</f>
        <v>#VALUE!</v>
      </c>
      <c r="AC230" s="107" t="e">
        <f>T230-HLOOKUP(V230,Minimas!$C$1:$BN$10,3,FALSE)</f>
        <v>#VALUE!</v>
      </c>
      <c r="AD230" s="107" t="e">
        <f>T230-HLOOKUP(V230,Minimas!$C$1:$BN$10,4,FALSE)</f>
        <v>#VALUE!</v>
      </c>
      <c r="AE230" s="107" t="e">
        <f>T230-HLOOKUP(V230,Minimas!$C$1:$BN$10,5,FALSE)</f>
        <v>#VALUE!</v>
      </c>
      <c r="AF230" s="107" t="e">
        <f>T230-HLOOKUP(V230,Minimas!$C$1:$BN$10,6,FALSE)</f>
        <v>#VALUE!</v>
      </c>
      <c r="AG230" s="107" t="e">
        <f>T230-HLOOKUP(V230,Minimas!$C$1:$BN$10,7,FALSE)</f>
        <v>#VALUE!</v>
      </c>
      <c r="AH230" s="107" t="e">
        <f>T230-HLOOKUP(V230,Minimas!$C$1:$BN$10,8,FALSE)</f>
        <v>#VALUE!</v>
      </c>
      <c r="AI230" s="107" t="e">
        <f>T230-HLOOKUP(V230,Minimas!$C$1:$BN$10,9,FALSE)</f>
        <v>#VALUE!</v>
      </c>
      <c r="AJ230" s="107" t="e">
        <f>T230-HLOOKUP(V230,Minimas!$C$1:$BN$10,10,FALSE)</f>
        <v>#VALUE!</v>
      </c>
      <c r="AK230" s="108" t="str">
        <f t="shared" si="37"/>
        <v xml:space="preserve"> </v>
      </c>
      <c r="AM230" s="5" t="str">
        <f t="shared" si="38"/>
        <v xml:space="preserve"> </v>
      </c>
      <c r="AN230" s="5" t="str">
        <f t="shared" si="39"/>
        <v xml:space="preserve"> </v>
      </c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5"/>
      <c r="BQ230" s="115"/>
      <c r="BR230" s="115"/>
      <c r="BS230" s="115"/>
      <c r="BT230" s="115"/>
      <c r="BU230" s="115"/>
      <c r="BV230" s="115"/>
      <c r="BW230" s="115"/>
      <c r="BX230" s="115"/>
    </row>
    <row r="231" spans="2:76" s="5" customFormat="1" ht="30" customHeight="1" x14ac:dyDescent="0.2">
      <c r="B231" s="71"/>
      <c r="C231" s="40"/>
      <c r="D231" s="41"/>
      <c r="E231" s="101"/>
      <c r="F231" s="42" t="s">
        <v>71</v>
      </c>
      <c r="G231" s="43" t="s">
        <v>71</v>
      </c>
      <c r="H231" s="109"/>
      <c r="I231" s="46" t="s">
        <v>71</v>
      </c>
      <c r="J231" s="41" t="s">
        <v>71</v>
      </c>
      <c r="K231" s="117"/>
      <c r="L231" s="44"/>
      <c r="M231" s="45"/>
      <c r="N231" s="45"/>
      <c r="O231" s="67" t="str">
        <f t="shared" si="32"/>
        <v/>
      </c>
      <c r="P231" s="66"/>
      <c r="Q231" s="66"/>
      <c r="R231" s="66"/>
      <c r="S231" s="67" t="str">
        <f t="shared" si="33"/>
        <v/>
      </c>
      <c r="T231" s="68" t="str">
        <f t="shared" si="34"/>
        <v/>
      </c>
      <c r="U231" s="69" t="str">
        <f t="shared" si="35"/>
        <v xml:space="preserve">   </v>
      </c>
      <c r="V231" s="103" t="str">
        <f>IF(E231=0," ",IF(E231="H",IF(OR(E231="SEN",H231&lt;1998),VLOOKUP(K231,Minimas!$A$11:$G$29,6),IF(AND(H231&gt;1997,H231&lt;2001),VLOOKUP(K231,Minimas!$A$11:$G$29,5),IF(AND(H231&gt;2000,H231&lt;2003),VLOOKUP(K231,Minimas!$A$11:$G$29,4),IF(AND(H231&gt;2002,H231&lt;2005),VLOOKUP(K231,Minimas!$A$11:$G$29,3),VLOOKUP(K231,Minimas!$A$11:$G$29,2))))),IF(OR(H231="SEN",H231&lt;1998),VLOOKUP(K231,Minimas!$G$11:$L$26,6),IF(AND(H231&gt;1997,H231&lt;2001),VLOOKUP(K231,Minimas!$G$11:$L$26,5),IF(AND(H231&gt;2000,H231&lt;2003),VLOOKUP(K231,Minimas!$G$11:$L$26,4),IF(AND(H231&gt;2002,H231&lt;2005),VLOOKUP(K231,Minimas!$G$11:$L$26,3),VLOOKUP(K231,Minimas!$G$11:$L$26,2)))))))</f>
        <v xml:space="preserve"> </v>
      </c>
      <c r="W231" s="77" t="str">
        <f t="shared" si="36"/>
        <v/>
      </c>
      <c r="X231" s="78"/>
      <c r="AB231" s="107" t="e">
        <f>T231-HLOOKUP(V231,Minimas!$C$1:$BN$10,2,FALSE)</f>
        <v>#VALUE!</v>
      </c>
      <c r="AC231" s="107" t="e">
        <f>T231-HLOOKUP(V231,Minimas!$C$1:$BN$10,3,FALSE)</f>
        <v>#VALUE!</v>
      </c>
      <c r="AD231" s="107" t="e">
        <f>T231-HLOOKUP(V231,Minimas!$C$1:$BN$10,4,FALSE)</f>
        <v>#VALUE!</v>
      </c>
      <c r="AE231" s="107" t="e">
        <f>T231-HLOOKUP(V231,Minimas!$C$1:$BN$10,5,FALSE)</f>
        <v>#VALUE!</v>
      </c>
      <c r="AF231" s="107" t="e">
        <f>T231-HLOOKUP(V231,Minimas!$C$1:$BN$10,6,FALSE)</f>
        <v>#VALUE!</v>
      </c>
      <c r="AG231" s="107" t="e">
        <f>T231-HLOOKUP(V231,Minimas!$C$1:$BN$10,7,FALSE)</f>
        <v>#VALUE!</v>
      </c>
      <c r="AH231" s="107" t="e">
        <f>T231-HLOOKUP(V231,Minimas!$C$1:$BN$10,8,FALSE)</f>
        <v>#VALUE!</v>
      </c>
      <c r="AI231" s="107" t="e">
        <f>T231-HLOOKUP(V231,Minimas!$C$1:$BN$10,9,FALSE)</f>
        <v>#VALUE!</v>
      </c>
      <c r="AJ231" s="107" t="e">
        <f>T231-HLOOKUP(V231,Minimas!$C$1:$BN$10,10,FALSE)</f>
        <v>#VALUE!</v>
      </c>
      <c r="AK231" s="108" t="str">
        <f t="shared" si="37"/>
        <v xml:space="preserve"> </v>
      </c>
      <c r="AM231" s="5" t="str">
        <f t="shared" si="38"/>
        <v xml:space="preserve"> </v>
      </c>
      <c r="AN231" s="5" t="str">
        <f t="shared" si="39"/>
        <v xml:space="preserve"> </v>
      </c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  <c r="BH231" s="115"/>
      <c r="BI231" s="115"/>
      <c r="BJ231" s="115"/>
      <c r="BK231" s="115"/>
      <c r="BL231" s="115"/>
      <c r="BM231" s="115"/>
      <c r="BN231" s="115"/>
      <c r="BO231" s="115"/>
      <c r="BP231" s="115"/>
      <c r="BQ231" s="115"/>
      <c r="BR231" s="115"/>
      <c r="BS231" s="115"/>
      <c r="BT231" s="115"/>
      <c r="BU231" s="115"/>
      <c r="BV231" s="115"/>
      <c r="BW231" s="115"/>
      <c r="BX231" s="115"/>
    </row>
    <row r="232" spans="2:76" s="5" customFormat="1" ht="30" customHeight="1" x14ac:dyDescent="0.2">
      <c r="B232" s="70"/>
      <c r="C232" s="60"/>
      <c r="D232" s="61"/>
      <c r="E232" s="100"/>
      <c r="F232" s="62" t="s">
        <v>71</v>
      </c>
      <c r="G232" s="63" t="s">
        <v>71</v>
      </c>
      <c r="H232" s="102"/>
      <c r="I232" s="64" t="s">
        <v>71</v>
      </c>
      <c r="J232" s="61" t="s">
        <v>71</v>
      </c>
      <c r="K232" s="116"/>
      <c r="L232" s="65"/>
      <c r="M232" s="66"/>
      <c r="N232" s="66"/>
      <c r="O232" s="67" t="str">
        <f t="shared" si="32"/>
        <v/>
      </c>
      <c r="P232" s="66"/>
      <c r="Q232" s="66"/>
      <c r="R232" s="66"/>
      <c r="S232" s="67" t="str">
        <f t="shared" si="33"/>
        <v/>
      </c>
      <c r="T232" s="68" t="str">
        <f t="shared" si="34"/>
        <v/>
      </c>
      <c r="U232" s="69" t="str">
        <f t="shared" si="35"/>
        <v xml:space="preserve">   </v>
      </c>
      <c r="V232" s="103" t="str">
        <f>IF(E232=0," ",IF(E232="H",IF(OR(E232="SEN",H232&lt;1998),VLOOKUP(K232,Minimas!$A$11:$G$29,6),IF(AND(H232&gt;1997,H232&lt;2001),VLOOKUP(K232,Minimas!$A$11:$G$29,5),IF(AND(H232&gt;2000,H232&lt;2003),VLOOKUP(K232,Minimas!$A$11:$G$29,4),IF(AND(H232&gt;2002,H232&lt;2005),VLOOKUP(K232,Minimas!$A$11:$G$29,3),VLOOKUP(K232,Minimas!$A$11:$G$29,2))))),IF(OR(H232="SEN",H232&lt;1998),VLOOKUP(K232,Minimas!$G$11:$L$26,6),IF(AND(H232&gt;1997,H232&lt;2001),VLOOKUP(K232,Minimas!$G$11:$L$26,5),IF(AND(H232&gt;2000,H232&lt;2003),VLOOKUP(K232,Minimas!$G$11:$L$26,4),IF(AND(H232&gt;2002,H232&lt;2005),VLOOKUP(K232,Minimas!$G$11:$L$26,3),VLOOKUP(K232,Minimas!$G$11:$L$26,2)))))))</f>
        <v xml:space="preserve"> </v>
      </c>
      <c r="W232" s="77" t="str">
        <f t="shared" si="36"/>
        <v/>
      </c>
      <c r="X232" s="78"/>
      <c r="AB232" s="107" t="e">
        <f>T232-HLOOKUP(V232,Minimas!$C$1:$BN$10,2,FALSE)</f>
        <v>#VALUE!</v>
      </c>
      <c r="AC232" s="107" t="e">
        <f>T232-HLOOKUP(V232,Minimas!$C$1:$BN$10,3,FALSE)</f>
        <v>#VALUE!</v>
      </c>
      <c r="AD232" s="107" t="e">
        <f>T232-HLOOKUP(V232,Minimas!$C$1:$BN$10,4,FALSE)</f>
        <v>#VALUE!</v>
      </c>
      <c r="AE232" s="107" t="e">
        <f>T232-HLOOKUP(V232,Minimas!$C$1:$BN$10,5,FALSE)</f>
        <v>#VALUE!</v>
      </c>
      <c r="AF232" s="107" t="e">
        <f>T232-HLOOKUP(V232,Minimas!$C$1:$BN$10,6,FALSE)</f>
        <v>#VALUE!</v>
      </c>
      <c r="AG232" s="107" t="e">
        <f>T232-HLOOKUP(V232,Minimas!$C$1:$BN$10,7,FALSE)</f>
        <v>#VALUE!</v>
      </c>
      <c r="AH232" s="107" t="e">
        <f>T232-HLOOKUP(V232,Minimas!$C$1:$BN$10,8,FALSE)</f>
        <v>#VALUE!</v>
      </c>
      <c r="AI232" s="107" t="e">
        <f>T232-HLOOKUP(V232,Minimas!$C$1:$BN$10,9,FALSE)</f>
        <v>#VALUE!</v>
      </c>
      <c r="AJ232" s="107" t="e">
        <f>T232-HLOOKUP(V232,Minimas!$C$1:$BN$10,10,FALSE)</f>
        <v>#VALUE!</v>
      </c>
      <c r="AK232" s="108" t="str">
        <f t="shared" si="37"/>
        <v xml:space="preserve"> </v>
      </c>
      <c r="AM232" s="5" t="str">
        <f t="shared" si="38"/>
        <v xml:space="preserve"> </v>
      </c>
      <c r="AN232" s="5" t="str">
        <f t="shared" si="39"/>
        <v xml:space="preserve"> </v>
      </c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  <c r="BI232" s="115"/>
      <c r="BJ232" s="115"/>
      <c r="BK232" s="115"/>
      <c r="BL232" s="115"/>
      <c r="BM232" s="115"/>
      <c r="BN232" s="115"/>
      <c r="BO232" s="115"/>
      <c r="BP232" s="115"/>
      <c r="BQ232" s="115"/>
      <c r="BR232" s="115"/>
      <c r="BS232" s="115"/>
      <c r="BT232" s="115"/>
      <c r="BU232" s="115"/>
      <c r="BV232" s="115"/>
      <c r="BW232" s="115"/>
      <c r="BX232" s="115"/>
    </row>
    <row r="233" spans="2:76" s="5" customFormat="1" ht="30" customHeight="1" x14ac:dyDescent="0.2">
      <c r="B233" s="71"/>
      <c r="C233" s="40"/>
      <c r="D233" s="41"/>
      <c r="E233" s="101"/>
      <c r="F233" s="42" t="s">
        <v>71</v>
      </c>
      <c r="G233" s="43" t="s">
        <v>71</v>
      </c>
      <c r="H233" s="109"/>
      <c r="I233" s="46" t="s">
        <v>71</v>
      </c>
      <c r="J233" s="41" t="s">
        <v>71</v>
      </c>
      <c r="K233" s="117"/>
      <c r="L233" s="44"/>
      <c r="M233" s="45"/>
      <c r="N233" s="45"/>
      <c r="O233" s="67" t="str">
        <f t="shared" si="32"/>
        <v/>
      </c>
      <c r="P233" s="66"/>
      <c r="Q233" s="66"/>
      <c r="R233" s="66"/>
      <c r="S233" s="67" t="str">
        <f t="shared" si="33"/>
        <v/>
      </c>
      <c r="T233" s="68" t="str">
        <f t="shared" si="34"/>
        <v/>
      </c>
      <c r="U233" s="69" t="str">
        <f t="shared" si="35"/>
        <v xml:space="preserve">   </v>
      </c>
      <c r="V233" s="103" t="str">
        <f>IF(E233=0," ",IF(E233="H",IF(OR(E233="SEN",H233&lt;1998),VLOOKUP(K233,Minimas!$A$11:$G$29,6),IF(AND(H233&gt;1997,H233&lt;2001),VLOOKUP(K233,Minimas!$A$11:$G$29,5),IF(AND(H233&gt;2000,H233&lt;2003),VLOOKUP(K233,Minimas!$A$11:$G$29,4),IF(AND(H233&gt;2002,H233&lt;2005),VLOOKUP(K233,Minimas!$A$11:$G$29,3),VLOOKUP(K233,Minimas!$A$11:$G$29,2))))),IF(OR(H233="SEN",H233&lt;1998),VLOOKUP(K233,Minimas!$G$11:$L$26,6),IF(AND(H233&gt;1997,H233&lt;2001),VLOOKUP(K233,Minimas!$G$11:$L$26,5),IF(AND(H233&gt;2000,H233&lt;2003),VLOOKUP(K233,Minimas!$G$11:$L$26,4),IF(AND(H233&gt;2002,H233&lt;2005),VLOOKUP(K233,Minimas!$G$11:$L$26,3),VLOOKUP(K233,Minimas!$G$11:$L$26,2)))))))</f>
        <v xml:space="preserve"> </v>
      </c>
      <c r="W233" s="77" t="str">
        <f t="shared" si="36"/>
        <v/>
      </c>
      <c r="X233" s="78"/>
      <c r="AB233" s="107" t="e">
        <f>T233-HLOOKUP(V233,Minimas!$C$1:$BN$10,2,FALSE)</f>
        <v>#VALUE!</v>
      </c>
      <c r="AC233" s="107" t="e">
        <f>T233-HLOOKUP(V233,Minimas!$C$1:$BN$10,3,FALSE)</f>
        <v>#VALUE!</v>
      </c>
      <c r="AD233" s="107" t="e">
        <f>T233-HLOOKUP(V233,Minimas!$C$1:$BN$10,4,FALSE)</f>
        <v>#VALUE!</v>
      </c>
      <c r="AE233" s="107" t="e">
        <f>T233-HLOOKUP(V233,Minimas!$C$1:$BN$10,5,FALSE)</f>
        <v>#VALUE!</v>
      </c>
      <c r="AF233" s="107" t="e">
        <f>T233-HLOOKUP(V233,Minimas!$C$1:$BN$10,6,FALSE)</f>
        <v>#VALUE!</v>
      </c>
      <c r="AG233" s="107" t="e">
        <f>T233-HLOOKUP(V233,Minimas!$C$1:$BN$10,7,FALSE)</f>
        <v>#VALUE!</v>
      </c>
      <c r="AH233" s="107" t="e">
        <f>T233-HLOOKUP(V233,Minimas!$C$1:$BN$10,8,FALSE)</f>
        <v>#VALUE!</v>
      </c>
      <c r="AI233" s="107" t="e">
        <f>T233-HLOOKUP(V233,Minimas!$C$1:$BN$10,9,FALSE)</f>
        <v>#VALUE!</v>
      </c>
      <c r="AJ233" s="107" t="e">
        <f>T233-HLOOKUP(V233,Minimas!$C$1:$BN$10,10,FALSE)</f>
        <v>#VALUE!</v>
      </c>
      <c r="AK233" s="108" t="str">
        <f t="shared" si="37"/>
        <v xml:space="preserve"> </v>
      </c>
      <c r="AM233" s="5" t="str">
        <f t="shared" si="38"/>
        <v xml:space="preserve"> </v>
      </c>
      <c r="AN233" s="5" t="str">
        <f t="shared" si="39"/>
        <v xml:space="preserve"> </v>
      </c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  <c r="BI233" s="115"/>
      <c r="BJ233" s="115"/>
      <c r="BK233" s="115"/>
      <c r="BL233" s="115"/>
      <c r="BM233" s="115"/>
      <c r="BN233" s="115"/>
      <c r="BO233" s="115"/>
      <c r="BP233" s="115"/>
      <c r="BQ233" s="115"/>
      <c r="BR233" s="115"/>
      <c r="BS233" s="115"/>
      <c r="BT233" s="115"/>
      <c r="BU233" s="115"/>
      <c r="BV233" s="115"/>
      <c r="BW233" s="115"/>
      <c r="BX233" s="115"/>
    </row>
    <row r="234" spans="2:76" s="5" customFormat="1" ht="30" customHeight="1" x14ac:dyDescent="0.2">
      <c r="B234" s="71"/>
      <c r="C234" s="40"/>
      <c r="D234" s="41"/>
      <c r="E234" s="101"/>
      <c r="F234" s="42" t="s">
        <v>71</v>
      </c>
      <c r="G234" s="43" t="s">
        <v>71</v>
      </c>
      <c r="H234" s="109"/>
      <c r="I234" s="46" t="s">
        <v>71</v>
      </c>
      <c r="J234" s="41" t="s">
        <v>71</v>
      </c>
      <c r="K234" s="117"/>
      <c r="L234" s="44"/>
      <c r="M234" s="45"/>
      <c r="N234" s="45"/>
      <c r="O234" s="67" t="str">
        <f t="shared" si="32"/>
        <v/>
      </c>
      <c r="P234" s="66"/>
      <c r="Q234" s="66"/>
      <c r="R234" s="66"/>
      <c r="S234" s="67" t="str">
        <f t="shared" si="33"/>
        <v/>
      </c>
      <c r="T234" s="68" t="str">
        <f t="shared" si="34"/>
        <v/>
      </c>
      <c r="U234" s="69" t="str">
        <f t="shared" si="35"/>
        <v xml:space="preserve">   </v>
      </c>
      <c r="V234" s="103" t="str">
        <f>IF(E234=0," ",IF(E234="H",IF(OR(E234="SEN",H234&lt;1998),VLOOKUP(K234,Minimas!$A$11:$G$29,6),IF(AND(H234&gt;1997,H234&lt;2001),VLOOKUP(K234,Minimas!$A$11:$G$29,5),IF(AND(H234&gt;2000,H234&lt;2003),VLOOKUP(K234,Minimas!$A$11:$G$29,4),IF(AND(H234&gt;2002,H234&lt;2005),VLOOKUP(K234,Minimas!$A$11:$G$29,3),VLOOKUP(K234,Minimas!$A$11:$G$29,2))))),IF(OR(H234="SEN",H234&lt;1998),VLOOKUP(K234,Minimas!$G$11:$L$26,6),IF(AND(H234&gt;1997,H234&lt;2001),VLOOKUP(K234,Minimas!$G$11:$L$26,5),IF(AND(H234&gt;2000,H234&lt;2003),VLOOKUP(K234,Minimas!$G$11:$L$26,4),IF(AND(H234&gt;2002,H234&lt;2005),VLOOKUP(K234,Minimas!$G$11:$L$26,3),VLOOKUP(K234,Minimas!$G$11:$L$26,2)))))))</f>
        <v xml:space="preserve"> </v>
      </c>
      <c r="W234" s="77" t="str">
        <f t="shared" si="36"/>
        <v/>
      </c>
      <c r="X234" s="78"/>
      <c r="AB234" s="107" t="e">
        <f>T234-HLOOKUP(V234,Minimas!$C$1:$BN$10,2,FALSE)</f>
        <v>#VALUE!</v>
      </c>
      <c r="AC234" s="107" t="e">
        <f>T234-HLOOKUP(V234,Minimas!$C$1:$BN$10,3,FALSE)</f>
        <v>#VALUE!</v>
      </c>
      <c r="AD234" s="107" t="e">
        <f>T234-HLOOKUP(V234,Minimas!$C$1:$BN$10,4,FALSE)</f>
        <v>#VALUE!</v>
      </c>
      <c r="AE234" s="107" t="e">
        <f>T234-HLOOKUP(V234,Minimas!$C$1:$BN$10,5,FALSE)</f>
        <v>#VALUE!</v>
      </c>
      <c r="AF234" s="107" t="e">
        <f>T234-HLOOKUP(V234,Minimas!$C$1:$BN$10,6,FALSE)</f>
        <v>#VALUE!</v>
      </c>
      <c r="AG234" s="107" t="e">
        <f>T234-HLOOKUP(V234,Minimas!$C$1:$BN$10,7,FALSE)</f>
        <v>#VALUE!</v>
      </c>
      <c r="AH234" s="107" t="e">
        <f>T234-HLOOKUP(V234,Minimas!$C$1:$BN$10,8,FALSE)</f>
        <v>#VALUE!</v>
      </c>
      <c r="AI234" s="107" t="e">
        <f>T234-HLOOKUP(V234,Minimas!$C$1:$BN$10,9,FALSE)</f>
        <v>#VALUE!</v>
      </c>
      <c r="AJ234" s="107" t="e">
        <f>T234-HLOOKUP(V234,Minimas!$C$1:$BN$10,10,FALSE)</f>
        <v>#VALUE!</v>
      </c>
      <c r="AK234" s="108" t="str">
        <f t="shared" si="37"/>
        <v xml:space="preserve"> </v>
      </c>
      <c r="AM234" s="5" t="str">
        <f t="shared" si="38"/>
        <v xml:space="preserve"> </v>
      </c>
      <c r="AN234" s="5" t="str">
        <f t="shared" si="39"/>
        <v xml:space="preserve"> </v>
      </c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  <c r="BC234" s="115"/>
      <c r="BD234" s="115"/>
      <c r="BE234" s="115"/>
      <c r="BF234" s="115"/>
      <c r="BG234" s="115"/>
      <c r="BH234" s="115"/>
      <c r="BI234" s="115"/>
      <c r="BJ234" s="115"/>
      <c r="BK234" s="115"/>
      <c r="BL234" s="115"/>
      <c r="BM234" s="115"/>
      <c r="BN234" s="115"/>
      <c r="BO234" s="115"/>
      <c r="BP234" s="115"/>
      <c r="BQ234" s="115"/>
      <c r="BR234" s="115"/>
      <c r="BS234" s="115"/>
      <c r="BT234" s="115"/>
      <c r="BU234" s="115"/>
      <c r="BV234" s="115"/>
      <c r="BW234" s="115"/>
      <c r="BX234" s="115"/>
    </row>
    <row r="235" spans="2:76" s="5" customFormat="1" ht="30" customHeight="1" x14ac:dyDescent="0.2">
      <c r="B235" s="71"/>
      <c r="C235" s="40"/>
      <c r="D235" s="41"/>
      <c r="E235" s="101"/>
      <c r="F235" s="42" t="s">
        <v>71</v>
      </c>
      <c r="G235" s="43" t="s">
        <v>71</v>
      </c>
      <c r="H235" s="109"/>
      <c r="I235" s="46" t="s">
        <v>71</v>
      </c>
      <c r="J235" s="41" t="s">
        <v>71</v>
      </c>
      <c r="K235" s="117"/>
      <c r="L235" s="44"/>
      <c r="M235" s="45"/>
      <c r="N235" s="45"/>
      <c r="O235" s="67" t="str">
        <f t="shared" si="32"/>
        <v/>
      </c>
      <c r="P235" s="66"/>
      <c r="Q235" s="66"/>
      <c r="R235" s="66"/>
      <c r="S235" s="67" t="str">
        <f t="shared" si="33"/>
        <v/>
      </c>
      <c r="T235" s="68" t="str">
        <f t="shared" si="34"/>
        <v/>
      </c>
      <c r="U235" s="69" t="str">
        <f t="shared" si="35"/>
        <v xml:space="preserve">   </v>
      </c>
      <c r="V235" s="103" t="str">
        <f>IF(E235=0," ",IF(E235="H",IF(OR(E235="SEN",H235&lt;1998),VLOOKUP(K235,Minimas!$A$11:$G$29,6),IF(AND(H235&gt;1997,H235&lt;2001),VLOOKUP(K235,Minimas!$A$11:$G$29,5),IF(AND(H235&gt;2000,H235&lt;2003),VLOOKUP(K235,Minimas!$A$11:$G$29,4),IF(AND(H235&gt;2002,H235&lt;2005),VLOOKUP(K235,Minimas!$A$11:$G$29,3),VLOOKUP(K235,Minimas!$A$11:$G$29,2))))),IF(OR(H235="SEN",H235&lt;1998),VLOOKUP(K235,Minimas!$G$11:$L$26,6),IF(AND(H235&gt;1997,H235&lt;2001),VLOOKUP(K235,Minimas!$G$11:$L$26,5),IF(AND(H235&gt;2000,H235&lt;2003),VLOOKUP(K235,Minimas!$G$11:$L$26,4),IF(AND(H235&gt;2002,H235&lt;2005),VLOOKUP(K235,Minimas!$G$11:$L$26,3),VLOOKUP(K235,Minimas!$G$11:$L$26,2)))))))</f>
        <v xml:space="preserve"> </v>
      </c>
      <c r="W235" s="77" t="str">
        <f t="shared" si="36"/>
        <v/>
      </c>
      <c r="X235" s="78"/>
      <c r="AB235" s="107" t="e">
        <f>T235-HLOOKUP(V235,Minimas!$C$1:$BN$10,2,FALSE)</f>
        <v>#VALUE!</v>
      </c>
      <c r="AC235" s="107" t="e">
        <f>T235-HLOOKUP(V235,Minimas!$C$1:$BN$10,3,FALSE)</f>
        <v>#VALUE!</v>
      </c>
      <c r="AD235" s="107" t="e">
        <f>T235-HLOOKUP(V235,Minimas!$C$1:$BN$10,4,FALSE)</f>
        <v>#VALUE!</v>
      </c>
      <c r="AE235" s="107" t="e">
        <f>T235-HLOOKUP(V235,Minimas!$C$1:$BN$10,5,FALSE)</f>
        <v>#VALUE!</v>
      </c>
      <c r="AF235" s="107" t="e">
        <f>T235-HLOOKUP(V235,Minimas!$C$1:$BN$10,6,FALSE)</f>
        <v>#VALUE!</v>
      </c>
      <c r="AG235" s="107" t="e">
        <f>T235-HLOOKUP(V235,Minimas!$C$1:$BN$10,7,FALSE)</f>
        <v>#VALUE!</v>
      </c>
      <c r="AH235" s="107" t="e">
        <f>T235-HLOOKUP(V235,Minimas!$C$1:$BN$10,8,FALSE)</f>
        <v>#VALUE!</v>
      </c>
      <c r="AI235" s="107" t="e">
        <f>T235-HLOOKUP(V235,Minimas!$C$1:$BN$10,9,FALSE)</f>
        <v>#VALUE!</v>
      </c>
      <c r="AJ235" s="107" t="e">
        <f>T235-HLOOKUP(V235,Minimas!$C$1:$BN$10,10,FALSE)</f>
        <v>#VALUE!</v>
      </c>
      <c r="AK235" s="108" t="str">
        <f t="shared" si="37"/>
        <v xml:space="preserve"> </v>
      </c>
      <c r="AM235" s="5" t="str">
        <f t="shared" si="38"/>
        <v xml:space="preserve"> </v>
      </c>
      <c r="AN235" s="5" t="str">
        <f t="shared" si="39"/>
        <v xml:space="preserve"> </v>
      </c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  <c r="BI235" s="115"/>
      <c r="BJ235" s="115"/>
      <c r="BK235" s="115"/>
      <c r="BL235" s="115"/>
      <c r="BM235" s="115"/>
      <c r="BN235" s="115"/>
      <c r="BO235" s="115"/>
      <c r="BP235" s="115"/>
      <c r="BQ235" s="115"/>
      <c r="BR235" s="115"/>
      <c r="BS235" s="115"/>
      <c r="BT235" s="115"/>
      <c r="BU235" s="115"/>
      <c r="BV235" s="115"/>
      <c r="BW235" s="115"/>
      <c r="BX235" s="115"/>
    </row>
    <row r="236" spans="2:76" s="5" customFormat="1" ht="30" customHeight="1" x14ac:dyDescent="0.2">
      <c r="B236" s="71"/>
      <c r="C236" s="40"/>
      <c r="D236" s="41"/>
      <c r="E236" s="101"/>
      <c r="F236" s="42" t="s">
        <v>71</v>
      </c>
      <c r="G236" s="43" t="s">
        <v>71</v>
      </c>
      <c r="H236" s="109"/>
      <c r="I236" s="46" t="s">
        <v>71</v>
      </c>
      <c r="J236" s="41" t="s">
        <v>71</v>
      </c>
      <c r="K236" s="117"/>
      <c r="L236" s="44"/>
      <c r="M236" s="45"/>
      <c r="N236" s="45"/>
      <c r="O236" s="67" t="str">
        <f t="shared" si="32"/>
        <v/>
      </c>
      <c r="P236" s="66"/>
      <c r="Q236" s="66"/>
      <c r="R236" s="66"/>
      <c r="S236" s="67" t="str">
        <f t="shared" si="33"/>
        <v/>
      </c>
      <c r="T236" s="68" t="str">
        <f t="shared" si="34"/>
        <v/>
      </c>
      <c r="U236" s="69" t="str">
        <f t="shared" si="35"/>
        <v xml:space="preserve">   </v>
      </c>
      <c r="V236" s="103" t="str">
        <f>IF(E236=0," ",IF(E236="H",IF(OR(E236="SEN",H236&lt;1998),VLOOKUP(K236,Minimas!$A$11:$G$29,6),IF(AND(H236&gt;1997,H236&lt;2001),VLOOKUP(K236,Minimas!$A$11:$G$29,5),IF(AND(H236&gt;2000,H236&lt;2003),VLOOKUP(K236,Minimas!$A$11:$G$29,4),IF(AND(H236&gt;2002,H236&lt;2005),VLOOKUP(K236,Minimas!$A$11:$G$29,3),VLOOKUP(K236,Minimas!$A$11:$G$29,2))))),IF(OR(H236="SEN",H236&lt;1998),VLOOKUP(K236,Minimas!$G$11:$L$26,6),IF(AND(H236&gt;1997,H236&lt;2001),VLOOKUP(K236,Minimas!$G$11:$L$26,5),IF(AND(H236&gt;2000,H236&lt;2003),VLOOKUP(K236,Minimas!$G$11:$L$26,4),IF(AND(H236&gt;2002,H236&lt;2005),VLOOKUP(K236,Minimas!$G$11:$L$26,3),VLOOKUP(K236,Minimas!$G$11:$L$26,2)))))))</f>
        <v xml:space="preserve"> </v>
      </c>
      <c r="W236" s="77" t="str">
        <f t="shared" si="36"/>
        <v/>
      </c>
      <c r="X236" s="78"/>
      <c r="AB236" s="107" t="e">
        <f>T236-HLOOKUP(V236,Minimas!$C$1:$BN$10,2,FALSE)</f>
        <v>#VALUE!</v>
      </c>
      <c r="AC236" s="107" t="e">
        <f>T236-HLOOKUP(V236,Minimas!$C$1:$BN$10,3,FALSE)</f>
        <v>#VALUE!</v>
      </c>
      <c r="AD236" s="107" t="e">
        <f>T236-HLOOKUP(V236,Minimas!$C$1:$BN$10,4,FALSE)</f>
        <v>#VALUE!</v>
      </c>
      <c r="AE236" s="107" t="e">
        <f>T236-HLOOKUP(V236,Minimas!$C$1:$BN$10,5,FALSE)</f>
        <v>#VALUE!</v>
      </c>
      <c r="AF236" s="107" t="e">
        <f>T236-HLOOKUP(V236,Minimas!$C$1:$BN$10,6,FALSE)</f>
        <v>#VALUE!</v>
      </c>
      <c r="AG236" s="107" t="e">
        <f>T236-HLOOKUP(V236,Minimas!$C$1:$BN$10,7,FALSE)</f>
        <v>#VALUE!</v>
      </c>
      <c r="AH236" s="107" t="e">
        <f>T236-HLOOKUP(V236,Minimas!$C$1:$BN$10,8,FALSE)</f>
        <v>#VALUE!</v>
      </c>
      <c r="AI236" s="107" t="e">
        <f>T236-HLOOKUP(V236,Minimas!$C$1:$BN$10,9,FALSE)</f>
        <v>#VALUE!</v>
      </c>
      <c r="AJ236" s="107" t="e">
        <f>T236-HLOOKUP(V236,Minimas!$C$1:$BN$10,10,FALSE)</f>
        <v>#VALUE!</v>
      </c>
      <c r="AK236" s="108" t="str">
        <f t="shared" si="37"/>
        <v xml:space="preserve"> </v>
      </c>
      <c r="AM236" s="5" t="str">
        <f t="shared" si="38"/>
        <v xml:space="preserve"> </v>
      </c>
      <c r="AN236" s="5" t="str">
        <f t="shared" si="39"/>
        <v xml:space="preserve"> </v>
      </c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 s="115"/>
      <c r="BR236" s="115"/>
      <c r="BS236" s="115"/>
      <c r="BT236" s="115"/>
      <c r="BU236" s="115"/>
      <c r="BV236" s="115"/>
      <c r="BW236" s="115"/>
      <c r="BX236" s="115"/>
    </row>
    <row r="237" spans="2:76" s="5" customFormat="1" ht="30" customHeight="1" x14ac:dyDescent="0.2">
      <c r="B237" s="71"/>
      <c r="C237" s="40"/>
      <c r="D237" s="41"/>
      <c r="E237" s="101"/>
      <c r="F237" s="42" t="s">
        <v>71</v>
      </c>
      <c r="G237" s="43" t="s">
        <v>71</v>
      </c>
      <c r="H237" s="109"/>
      <c r="I237" s="46" t="s">
        <v>71</v>
      </c>
      <c r="J237" s="41" t="s">
        <v>71</v>
      </c>
      <c r="K237" s="117"/>
      <c r="L237" s="44"/>
      <c r="M237" s="45"/>
      <c r="N237" s="45"/>
      <c r="O237" s="67" t="str">
        <f t="shared" si="32"/>
        <v/>
      </c>
      <c r="P237" s="66"/>
      <c r="Q237" s="66"/>
      <c r="R237" s="66"/>
      <c r="S237" s="67" t="str">
        <f t="shared" si="33"/>
        <v/>
      </c>
      <c r="T237" s="68" t="str">
        <f t="shared" si="34"/>
        <v/>
      </c>
      <c r="U237" s="69" t="str">
        <f t="shared" si="35"/>
        <v xml:space="preserve">   </v>
      </c>
      <c r="V237" s="103" t="str">
        <f>IF(E237=0," ",IF(E237="H",IF(OR(E237="SEN",H237&lt;1998),VLOOKUP(K237,Minimas!$A$11:$G$29,6),IF(AND(H237&gt;1997,H237&lt;2001),VLOOKUP(K237,Minimas!$A$11:$G$29,5),IF(AND(H237&gt;2000,H237&lt;2003),VLOOKUP(K237,Minimas!$A$11:$G$29,4),IF(AND(H237&gt;2002,H237&lt;2005),VLOOKUP(K237,Minimas!$A$11:$G$29,3),VLOOKUP(K237,Minimas!$A$11:$G$29,2))))),IF(OR(H237="SEN",H237&lt;1998),VLOOKUP(K237,Minimas!$G$11:$L$26,6),IF(AND(H237&gt;1997,H237&lt;2001),VLOOKUP(K237,Minimas!$G$11:$L$26,5),IF(AND(H237&gt;2000,H237&lt;2003),VLOOKUP(K237,Minimas!$G$11:$L$26,4),IF(AND(H237&gt;2002,H237&lt;2005),VLOOKUP(K237,Minimas!$G$11:$L$26,3),VLOOKUP(K237,Minimas!$G$11:$L$26,2)))))))</f>
        <v xml:space="preserve"> </v>
      </c>
      <c r="W237" s="77" t="str">
        <f t="shared" si="36"/>
        <v/>
      </c>
      <c r="X237" s="78"/>
      <c r="AB237" s="107" t="e">
        <f>T237-HLOOKUP(V237,Minimas!$C$1:$BN$10,2,FALSE)</f>
        <v>#VALUE!</v>
      </c>
      <c r="AC237" s="107" t="e">
        <f>T237-HLOOKUP(V237,Minimas!$C$1:$BN$10,3,FALSE)</f>
        <v>#VALUE!</v>
      </c>
      <c r="AD237" s="107" t="e">
        <f>T237-HLOOKUP(V237,Minimas!$C$1:$BN$10,4,FALSE)</f>
        <v>#VALUE!</v>
      </c>
      <c r="AE237" s="107" t="e">
        <f>T237-HLOOKUP(V237,Minimas!$C$1:$BN$10,5,FALSE)</f>
        <v>#VALUE!</v>
      </c>
      <c r="AF237" s="107" t="e">
        <f>T237-HLOOKUP(V237,Minimas!$C$1:$BN$10,6,FALSE)</f>
        <v>#VALUE!</v>
      </c>
      <c r="AG237" s="107" t="e">
        <f>T237-HLOOKUP(V237,Minimas!$C$1:$BN$10,7,FALSE)</f>
        <v>#VALUE!</v>
      </c>
      <c r="AH237" s="107" t="e">
        <f>T237-HLOOKUP(V237,Minimas!$C$1:$BN$10,8,FALSE)</f>
        <v>#VALUE!</v>
      </c>
      <c r="AI237" s="107" t="e">
        <f>T237-HLOOKUP(V237,Minimas!$C$1:$BN$10,9,FALSE)</f>
        <v>#VALUE!</v>
      </c>
      <c r="AJ237" s="107" t="e">
        <f>T237-HLOOKUP(V237,Minimas!$C$1:$BN$10,10,FALSE)</f>
        <v>#VALUE!</v>
      </c>
      <c r="AK237" s="108" t="str">
        <f t="shared" si="37"/>
        <v xml:space="preserve"> </v>
      </c>
      <c r="AM237" s="5" t="str">
        <f t="shared" si="38"/>
        <v xml:space="preserve"> </v>
      </c>
      <c r="AN237" s="5" t="str">
        <f t="shared" si="39"/>
        <v xml:space="preserve"> </v>
      </c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</row>
    <row r="238" spans="2:76" s="5" customFormat="1" ht="30" customHeight="1" x14ac:dyDescent="0.2">
      <c r="B238" s="71"/>
      <c r="C238" s="40"/>
      <c r="D238" s="41"/>
      <c r="E238" s="101"/>
      <c r="F238" s="42" t="s">
        <v>71</v>
      </c>
      <c r="G238" s="43" t="s">
        <v>71</v>
      </c>
      <c r="H238" s="109"/>
      <c r="I238" s="46" t="s">
        <v>71</v>
      </c>
      <c r="J238" s="41" t="s">
        <v>71</v>
      </c>
      <c r="K238" s="117"/>
      <c r="L238" s="44"/>
      <c r="M238" s="45"/>
      <c r="N238" s="45"/>
      <c r="O238" s="67" t="str">
        <f t="shared" si="32"/>
        <v/>
      </c>
      <c r="P238" s="66"/>
      <c r="Q238" s="66"/>
      <c r="R238" s="66"/>
      <c r="S238" s="67" t="str">
        <f t="shared" si="33"/>
        <v/>
      </c>
      <c r="T238" s="68" t="str">
        <f t="shared" si="34"/>
        <v/>
      </c>
      <c r="U238" s="69" t="str">
        <f t="shared" si="35"/>
        <v xml:space="preserve">   </v>
      </c>
      <c r="V238" s="103" t="str">
        <f>IF(E238=0," ",IF(E238="H",IF(OR(E238="SEN",H238&lt;1998),VLOOKUP(K238,Minimas!$A$11:$G$29,6),IF(AND(H238&gt;1997,H238&lt;2001),VLOOKUP(K238,Minimas!$A$11:$G$29,5),IF(AND(H238&gt;2000,H238&lt;2003),VLOOKUP(K238,Minimas!$A$11:$G$29,4),IF(AND(H238&gt;2002,H238&lt;2005),VLOOKUP(K238,Minimas!$A$11:$G$29,3),VLOOKUP(K238,Minimas!$A$11:$G$29,2))))),IF(OR(H238="SEN",H238&lt;1998),VLOOKUP(K238,Minimas!$G$11:$L$26,6),IF(AND(H238&gt;1997,H238&lt;2001),VLOOKUP(K238,Minimas!$G$11:$L$26,5),IF(AND(H238&gt;2000,H238&lt;2003),VLOOKUP(K238,Minimas!$G$11:$L$26,4),IF(AND(H238&gt;2002,H238&lt;2005),VLOOKUP(K238,Minimas!$G$11:$L$26,3),VLOOKUP(K238,Minimas!$G$11:$L$26,2)))))))</f>
        <v xml:space="preserve"> </v>
      </c>
      <c r="W238" s="77" t="str">
        <f t="shared" si="36"/>
        <v/>
      </c>
      <c r="X238" s="78"/>
      <c r="AB238" s="107" t="e">
        <f>T238-HLOOKUP(V238,Minimas!$C$1:$BN$10,2,FALSE)</f>
        <v>#VALUE!</v>
      </c>
      <c r="AC238" s="107" t="e">
        <f>T238-HLOOKUP(V238,Minimas!$C$1:$BN$10,3,FALSE)</f>
        <v>#VALUE!</v>
      </c>
      <c r="AD238" s="107" t="e">
        <f>T238-HLOOKUP(V238,Minimas!$C$1:$BN$10,4,FALSE)</f>
        <v>#VALUE!</v>
      </c>
      <c r="AE238" s="107" t="e">
        <f>T238-HLOOKUP(V238,Minimas!$C$1:$BN$10,5,FALSE)</f>
        <v>#VALUE!</v>
      </c>
      <c r="AF238" s="107" t="e">
        <f>T238-HLOOKUP(V238,Minimas!$C$1:$BN$10,6,FALSE)</f>
        <v>#VALUE!</v>
      </c>
      <c r="AG238" s="107" t="e">
        <f>T238-HLOOKUP(V238,Minimas!$C$1:$BN$10,7,FALSE)</f>
        <v>#VALUE!</v>
      </c>
      <c r="AH238" s="107" t="e">
        <f>T238-HLOOKUP(V238,Minimas!$C$1:$BN$10,8,FALSE)</f>
        <v>#VALUE!</v>
      </c>
      <c r="AI238" s="107" t="e">
        <f>T238-HLOOKUP(V238,Minimas!$C$1:$BN$10,9,FALSE)</f>
        <v>#VALUE!</v>
      </c>
      <c r="AJ238" s="107" t="e">
        <f>T238-HLOOKUP(V238,Minimas!$C$1:$BN$10,10,FALSE)</f>
        <v>#VALUE!</v>
      </c>
      <c r="AK238" s="108" t="str">
        <f t="shared" si="37"/>
        <v xml:space="preserve"> </v>
      </c>
      <c r="AM238" s="5" t="str">
        <f t="shared" si="38"/>
        <v xml:space="preserve"> </v>
      </c>
      <c r="AN238" s="5" t="str">
        <f t="shared" si="39"/>
        <v xml:space="preserve"> </v>
      </c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</row>
    <row r="239" spans="2:76" s="5" customFormat="1" ht="30" customHeight="1" x14ac:dyDescent="0.2">
      <c r="B239" s="71"/>
      <c r="C239" s="40"/>
      <c r="D239" s="41"/>
      <c r="E239" s="101"/>
      <c r="F239" s="42" t="s">
        <v>71</v>
      </c>
      <c r="G239" s="43" t="s">
        <v>71</v>
      </c>
      <c r="H239" s="109"/>
      <c r="I239" s="46" t="s">
        <v>71</v>
      </c>
      <c r="J239" s="41" t="s">
        <v>71</v>
      </c>
      <c r="K239" s="117"/>
      <c r="L239" s="44"/>
      <c r="M239" s="45"/>
      <c r="N239" s="45"/>
      <c r="O239" s="67" t="str">
        <f t="shared" si="32"/>
        <v/>
      </c>
      <c r="P239" s="66"/>
      <c r="Q239" s="66"/>
      <c r="R239" s="66"/>
      <c r="S239" s="67" t="str">
        <f t="shared" si="33"/>
        <v/>
      </c>
      <c r="T239" s="68" t="str">
        <f t="shared" si="34"/>
        <v/>
      </c>
      <c r="U239" s="69" t="str">
        <f t="shared" si="35"/>
        <v xml:space="preserve">   </v>
      </c>
      <c r="V239" s="103" t="str">
        <f>IF(E239=0," ",IF(E239="H",IF(OR(E239="SEN",H239&lt;1998),VLOOKUP(K239,Minimas!$A$11:$G$29,6),IF(AND(H239&gt;1997,H239&lt;2001),VLOOKUP(K239,Minimas!$A$11:$G$29,5),IF(AND(H239&gt;2000,H239&lt;2003),VLOOKUP(K239,Minimas!$A$11:$G$29,4),IF(AND(H239&gt;2002,H239&lt;2005),VLOOKUP(K239,Minimas!$A$11:$G$29,3),VLOOKUP(K239,Minimas!$A$11:$G$29,2))))),IF(OR(H239="SEN",H239&lt;1998),VLOOKUP(K239,Minimas!$G$11:$L$26,6),IF(AND(H239&gt;1997,H239&lt;2001),VLOOKUP(K239,Minimas!$G$11:$L$26,5),IF(AND(H239&gt;2000,H239&lt;2003),VLOOKUP(K239,Minimas!$G$11:$L$26,4),IF(AND(H239&gt;2002,H239&lt;2005),VLOOKUP(K239,Minimas!$G$11:$L$26,3),VLOOKUP(K239,Minimas!$G$11:$L$26,2)))))))</f>
        <v xml:space="preserve"> </v>
      </c>
      <c r="W239" s="77" t="str">
        <f t="shared" si="36"/>
        <v/>
      </c>
      <c r="X239" s="78"/>
      <c r="AB239" s="107" t="e">
        <f>T239-HLOOKUP(V239,Minimas!$C$1:$BN$10,2,FALSE)</f>
        <v>#VALUE!</v>
      </c>
      <c r="AC239" s="107" t="e">
        <f>T239-HLOOKUP(V239,Minimas!$C$1:$BN$10,3,FALSE)</f>
        <v>#VALUE!</v>
      </c>
      <c r="AD239" s="107" t="e">
        <f>T239-HLOOKUP(V239,Minimas!$C$1:$BN$10,4,FALSE)</f>
        <v>#VALUE!</v>
      </c>
      <c r="AE239" s="107" t="e">
        <f>T239-HLOOKUP(V239,Minimas!$C$1:$BN$10,5,FALSE)</f>
        <v>#VALUE!</v>
      </c>
      <c r="AF239" s="107" t="e">
        <f>T239-HLOOKUP(V239,Minimas!$C$1:$BN$10,6,FALSE)</f>
        <v>#VALUE!</v>
      </c>
      <c r="AG239" s="107" t="e">
        <f>T239-HLOOKUP(V239,Minimas!$C$1:$BN$10,7,FALSE)</f>
        <v>#VALUE!</v>
      </c>
      <c r="AH239" s="107" t="e">
        <f>T239-HLOOKUP(V239,Minimas!$C$1:$BN$10,8,FALSE)</f>
        <v>#VALUE!</v>
      </c>
      <c r="AI239" s="107" t="e">
        <f>T239-HLOOKUP(V239,Minimas!$C$1:$BN$10,9,FALSE)</f>
        <v>#VALUE!</v>
      </c>
      <c r="AJ239" s="107" t="e">
        <f>T239-HLOOKUP(V239,Minimas!$C$1:$BN$10,10,FALSE)</f>
        <v>#VALUE!</v>
      </c>
      <c r="AK239" s="108" t="str">
        <f t="shared" si="37"/>
        <v xml:space="preserve"> </v>
      </c>
      <c r="AM239" s="5" t="str">
        <f t="shared" si="38"/>
        <v xml:space="preserve"> </v>
      </c>
      <c r="AN239" s="5" t="str">
        <f t="shared" si="39"/>
        <v xml:space="preserve"> </v>
      </c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5"/>
      <c r="BQ239" s="115"/>
      <c r="BR239" s="115"/>
      <c r="BS239" s="115"/>
      <c r="BT239" s="115"/>
      <c r="BU239" s="115"/>
      <c r="BV239" s="115"/>
      <c r="BW239" s="115"/>
      <c r="BX239" s="115"/>
    </row>
    <row r="240" spans="2:76" s="5" customFormat="1" ht="30" customHeight="1" x14ac:dyDescent="0.2">
      <c r="B240" s="71"/>
      <c r="C240" s="40"/>
      <c r="D240" s="41"/>
      <c r="E240" s="101"/>
      <c r="F240" s="42" t="s">
        <v>71</v>
      </c>
      <c r="G240" s="43" t="s">
        <v>71</v>
      </c>
      <c r="H240" s="109"/>
      <c r="I240" s="46" t="s">
        <v>71</v>
      </c>
      <c r="J240" s="41" t="s">
        <v>71</v>
      </c>
      <c r="K240" s="117"/>
      <c r="L240" s="44"/>
      <c r="M240" s="45"/>
      <c r="N240" s="45"/>
      <c r="O240" s="67" t="str">
        <f t="shared" si="32"/>
        <v/>
      </c>
      <c r="P240" s="66"/>
      <c r="Q240" s="66"/>
      <c r="R240" s="66"/>
      <c r="S240" s="67" t="str">
        <f t="shared" si="33"/>
        <v/>
      </c>
      <c r="T240" s="68" t="str">
        <f t="shared" si="34"/>
        <v/>
      </c>
      <c r="U240" s="69" t="str">
        <f t="shared" si="35"/>
        <v xml:space="preserve">   </v>
      </c>
      <c r="V240" s="103" t="str">
        <f>IF(E240=0," ",IF(E240="H",IF(OR(E240="SEN",H240&lt;1998),VLOOKUP(K240,Minimas!$A$11:$G$29,6),IF(AND(H240&gt;1997,H240&lt;2001),VLOOKUP(K240,Minimas!$A$11:$G$29,5),IF(AND(H240&gt;2000,H240&lt;2003),VLOOKUP(K240,Minimas!$A$11:$G$29,4),IF(AND(H240&gt;2002,H240&lt;2005),VLOOKUP(K240,Minimas!$A$11:$G$29,3),VLOOKUP(K240,Minimas!$A$11:$G$29,2))))),IF(OR(H240="SEN",H240&lt;1998),VLOOKUP(K240,Minimas!$G$11:$L$26,6),IF(AND(H240&gt;1997,H240&lt;2001),VLOOKUP(K240,Minimas!$G$11:$L$26,5),IF(AND(H240&gt;2000,H240&lt;2003),VLOOKUP(K240,Minimas!$G$11:$L$26,4),IF(AND(H240&gt;2002,H240&lt;2005),VLOOKUP(K240,Minimas!$G$11:$L$26,3),VLOOKUP(K240,Minimas!$G$11:$L$26,2)))))))</f>
        <v xml:space="preserve"> </v>
      </c>
      <c r="W240" s="77" t="str">
        <f t="shared" si="36"/>
        <v/>
      </c>
      <c r="X240" s="78"/>
      <c r="AB240" s="107" t="e">
        <f>T240-HLOOKUP(V240,Minimas!$C$1:$BN$10,2,FALSE)</f>
        <v>#VALUE!</v>
      </c>
      <c r="AC240" s="107" t="e">
        <f>T240-HLOOKUP(V240,Minimas!$C$1:$BN$10,3,FALSE)</f>
        <v>#VALUE!</v>
      </c>
      <c r="AD240" s="107" t="e">
        <f>T240-HLOOKUP(V240,Minimas!$C$1:$BN$10,4,FALSE)</f>
        <v>#VALUE!</v>
      </c>
      <c r="AE240" s="107" t="e">
        <f>T240-HLOOKUP(V240,Minimas!$C$1:$BN$10,5,FALSE)</f>
        <v>#VALUE!</v>
      </c>
      <c r="AF240" s="107" t="e">
        <f>T240-HLOOKUP(V240,Minimas!$C$1:$BN$10,6,FALSE)</f>
        <v>#VALUE!</v>
      </c>
      <c r="AG240" s="107" t="e">
        <f>T240-HLOOKUP(V240,Minimas!$C$1:$BN$10,7,FALSE)</f>
        <v>#VALUE!</v>
      </c>
      <c r="AH240" s="107" t="e">
        <f>T240-HLOOKUP(V240,Minimas!$C$1:$BN$10,8,FALSE)</f>
        <v>#VALUE!</v>
      </c>
      <c r="AI240" s="107" t="e">
        <f>T240-HLOOKUP(V240,Minimas!$C$1:$BN$10,9,FALSE)</f>
        <v>#VALUE!</v>
      </c>
      <c r="AJ240" s="107" t="e">
        <f>T240-HLOOKUP(V240,Minimas!$C$1:$BN$10,10,FALSE)</f>
        <v>#VALUE!</v>
      </c>
      <c r="AK240" s="108" t="str">
        <f t="shared" si="37"/>
        <v xml:space="preserve"> </v>
      </c>
      <c r="AM240" s="5" t="str">
        <f t="shared" si="38"/>
        <v xml:space="preserve"> </v>
      </c>
      <c r="AN240" s="5" t="str">
        <f t="shared" si="39"/>
        <v xml:space="preserve"> </v>
      </c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  <c r="BI240" s="115"/>
      <c r="BJ240" s="115"/>
      <c r="BK240" s="115"/>
      <c r="BL240" s="115"/>
      <c r="BM240" s="115"/>
      <c r="BN240" s="115"/>
      <c r="BO240" s="115"/>
      <c r="BP240" s="115"/>
      <c r="BQ240" s="115"/>
      <c r="BR240" s="115"/>
      <c r="BS240" s="115"/>
      <c r="BT240" s="115"/>
      <c r="BU240" s="115"/>
      <c r="BV240" s="115"/>
      <c r="BW240" s="115"/>
      <c r="BX240" s="115"/>
    </row>
    <row r="241" spans="2:76" s="5" customFormat="1" ht="30" customHeight="1" x14ac:dyDescent="0.2">
      <c r="B241" s="71"/>
      <c r="C241" s="40"/>
      <c r="D241" s="41"/>
      <c r="E241" s="101"/>
      <c r="F241" s="42" t="s">
        <v>71</v>
      </c>
      <c r="G241" s="43" t="s">
        <v>71</v>
      </c>
      <c r="H241" s="109"/>
      <c r="I241" s="46" t="s">
        <v>71</v>
      </c>
      <c r="J241" s="41" t="s">
        <v>71</v>
      </c>
      <c r="K241" s="117"/>
      <c r="L241" s="44"/>
      <c r="M241" s="45"/>
      <c r="N241" s="45"/>
      <c r="O241" s="67" t="str">
        <f t="shared" si="32"/>
        <v/>
      </c>
      <c r="P241" s="66"/>
      <c r="Q241" s="66"/>
      <c r="R241" s="66"/>
      <c r="S241" s="67" t="str">
        <f t="shared" si="33"/>
        <v/>
      </c>
      <c r="T241" s="68" t="str">
        <f t="shared" si="34"/>
        <v/>
      </c>
      <c r="U241" s="69" t="str">
        <f t="shared" si="35"/>
        <v xml:space="preserve">   </v>
      </c>
      <c r="V241" s="103" t="str">
        <f>IF(E241=0," ",IF(E241="H",IF(OR(E241="SEN",H241&lt;1998),VLOOKUP(K241,Minimas!$A$11:$G$29,6),IF(AND(H241&gt;1997,H241&lt;2001),VLOOKUP(K241,Minimas!$A$11:$G$29,5),IF(AND(H241&gt;2000,H241&lt;2003),VLOOKUP(K241,Minimas!$A$11:$G$29,4),IF(AND(H241&gt;2002,H241&lt;2005),VLOOKUP(K241,Minimas!$A$11:$G$29,3),VLOOKUP(K241,Minimas!$A$11:$G$29,2))))),IF(OR(H241="SEN",H241&lt;1998),VLOOKUP(K241,Minimas!$G$11:$L$26,6),IF(AND(H241&gt;1997,H241&lt;2001),VLOOKUP(K241,Minimas!$G$11:$L$26,5),IF(AND(H241&gt;2000,H241&lt;2003),VLOOKUP(K241,Minimas!$G$11:$L$26,4),IF(AND(H241&gt;2002,H241&lt;2005),VLOOKUP(K241,Minimas!$G$11:$L$26,3),VLOOKUP(K241,Minimas!$G$11:$L$26,2)))))))</f>
        <v xml:space="preserve"> </v>
      </c>
      <c r="W241" s="77" t="str">
        <f t="shared" si="36"/>
        <v/>
      </c>
      <c r="X241" s="78"/>
      <c r="AB241" s="107" t="e">
        <f>T241-HLOOKUP(V241,Minimas!$C$1:$BN$10,2,FALSE)</f>
        <v>#VALUE!</v>
      </c>
      <c r="AC241" s="107" t="e">
        <f>T241-HLOOKUP(V241,Minimas!$C$1:$BN$10,3,FALSE)</f>
        <v>#VALUE!</v>
      </c>
      <c r="AD241" s="107" t="e">
        <f>T241-HLOOKUP(V241,Minimas!$C$1:$BN$10,4,FALSE)</f>
        <v>#VALUE!</v>
      </c>
      <c r="AE241" s="107" t="e">
        <f>T241-HLOOKUP(V241,Minimas!$C$1:$BN$10,5,FALSE)</f>
        <v>#VALUE!</v>
      </c>
      <c r="AF241" s="107" t="e">
        <f>T241-HLOOKUP(V241,Minimas!$C$1:$BN$10,6,FALSE)</f>
        <v>#VALUE!</v>
      </c>
      <c r="AG241" s="107" t="e">
        <f>T241-HLOOKUP(V241,Minimas!$C$1:$BN$10,7,FALSE)</f>
        <v>#VALUE!</v>
      </c>
      <c r="AH241" s="107" t="e">
        <f>T241-HLOOKUP(V241,Minimas!$C$1:$BN$10,8,FALSE)</f>
        <v>#VALUE!</v>
      </c>
      <c r="AI241" s="107" t="e">
        <f>T241-HLOOKUP(V241,Minimas!$C$1:$BN$10,9,FALSE)</f>
        <v>#VALUE!</v>
      </c>
      <c r="AJ241" s="107" t="e">
        <f>T241-HLOOKUP(V241,Minimas!$C$1:$BN$10,10,FALSE)</f>
        <v>#VALUE!</v>
      </c>
      <c r="AK241" s="108" t="str">
        <f t="shared" si="37"/>
        <v xml:space="preserve"> </v>
      </c>
      <c r="AM241" s="5" t="str">
        <f t="shared" si="38"/>
        <v xml:space="preserve"> </v>
      </c>
      <c r="AN241" s="5" t="str">
        <f t="shared" si="39"/>
        <v xml:space="preserve"> </v>
      </c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  <c r="BI241" s="115"/>
      <c r="BJ241" s="115"/>
      <c r="BK241" s="115"/>
      <c r="BL241" s="115"/>
      <c r="BM241" s="115"/>
      <c r="BN241" s="115"/>
      <c r="BO241" s="115"/>
      <c r="BP241" s="115"/>
      <c r="BQ241" s="115"/>
      <c r="BR241" s="115"/>
      <c r="BS241" s="115"/>
      <c r="BT241" s="115"/>
      <c r="BU241" s="115"/>
      <c r="BV241" s="115"/>
      <c r="BW241" s="115"/>
      <c r="BX241" s="115"/>
    </row>
    <row r="242" spans="2:76" s="5" customFormat="1" ht="30" customHeight="1" x14ac:dyDescent="0.2">
      <c r="B242" s="71"/>
      <c r="C242" s="40"/>
      <c r="D242" s="41"/>
      <c r="E242" s="101"/>
      <c r="F242" s="42" t="s">
        <v>71</v>
      </c>
      <c r="G242" s="43" t="s">
        <v>71</v>
      </c>
      <c r="H242" s="109"/>
      <c r="I242" s="46" t="s">
        <v>71</v>
      </c>
      <c r="J242" s="41" t="s">
        <v>71</v>
      </c>
      <c r="K242" s="117"/>
      <c r="L242" s="44"/>
      <c r="M242" s="45"/>
      <c r="N242" s="45"/>
      <c r="O242" s="67" t="str">
        <f t="shared" si="32"/>
        <v/>
      </c>
      <c r="P242" s="66"/>
      <c r="Q242" s="66"/>
      <c r="R242" s="66"/>
      <c r="S242" s="67" t="str">
        <f t="shared" si="33"/>
        <v/>
      </c>
      <c r="T242" s="68" t="str">
        <f t="shared" si="34"/>
        <v/>
      </c>
      <c r="U242" s="69" t="str">
        <f t="shared" si="35"/>
        <v xml:space="preserve">   </v>
      </c>
      <c r="V242" s="103" t="str">
        <f>IF(E242=0," ",IF(E242="H",IF(OR(E242="SEN",H242&lt;1998),VLOOKUP(K242,Minimas!$A$11:$G$29,6),IF(AND(H242&gt;1997,H242&lt;2001),VLOOKUP(K242,Minimas!$A$11:$G$29,5),IF(AND(H242&gt;2000,H242&lt;2003),VLOOKUP(K242,Minimas!$A$11:$G$29,4),IF(AND(H242&gt;2002,H242&lt;2005),VLOOKUP(K242,Minimas!$A$11:$G$29,3),VLOOKUP(K242,Minimas!$A$11:$G$29,2))))),IF(OR(H242="SEN",H242&lt;1998),VLOOKUP(K242,Minimas!$G$11:$L$26,6),IF(AND(H242&gt;1997,H242&lt;2001),VLOOKUP(K242,Minimas!$G$11:$L$26,5),IF(AND(H242&gt;2000,H242&lt;2003),VLOOKUP(K242,Minimas!$G$11:$L$26,4),IF(AND(H242&gt;2002,H242&lt;2005),VLOOKUP(K242,Minimas!$G$11:$L$26,3),VLOOKUP(K242,Minimas!$G$11:$L$26,2)))))))</f>
        <v xml:space="preserve"> </v>
      </c>
      <c r="W242" s="77" t="str">
        <f t="shared" si="36"/>
        <v/>
      </c>
      <c r="X242" s="78"/>
      <c r="AB242" s="107" t="e">
        <f>T242-HLOOKUP(V242,Minimas!$C$1:$BN$10,2,FALSE)</f>
        <v>#VALUE!</v>
      </c>
      <c r="AC242" s="107" t="e">
        <f>T242-HLOOKUP(V242,Minimas!$C$1:$BN$10,3,FALSE)</f>
        <v>#VALUE!</v>
      </c>
      <c r="AD242" s="107" t="e">
        <f>T242-HLOOKUP(V242,Minimas!$C$1:$BN$10,4,FALSE)</f>
        <v>#VALUE!</v>
      </c>
      <c r="AE242" s="107" t="e">
        <f>T242-HLOOKUP(V242,Minimas!$C$1:$BN$10,5,FALSE)</f>
        <v>#VALUE!</v>
      </c>
      <c r="AF242" s="107" t="e">
        <f>T242-HLOOKUP(V242,Minimas!$C$1:$BN$10,6,FALSE)</f>
        <v>#VALUE!</v>
      </c>
      <c r="AG242" s="107" t="e">
        <f>T242-HLOOKUP(V242,Minimas!$C$1:$BN$10,7,FALSE)</f>
        <v>#VALUE!</v>
      </c>
      <c r="AH242" s="107" t="e">
        <f>T242-HLOOKUP(V242,Minimas!$C$1:$BN$10,8,FALSE)</f>
        <v>#VALUE!</v>
      </c>
      <c r="AI242" s="107" t="e">
        <f>T242-HLOOKUP(V242,Minimas!$C$1:$BN$10,9,FALSE)</f>
        <v>#VALUE!</v>
      </c>
      <c r="AJ242" s="107" t="e">
        <f>T242-HLOOKUP(V242,Minimas!$C$1:$BN$10,10,FALSE)</f>
        <v>#VALUE!</v>
      </c>
      <c r="AK242" s="108" t="str">
        <f t="shared" si="37"/>
        <v xml:space="preserve"> </v>
      </c>
      <c r="AM242" s="5" t="str">
        <f t="shared" si="38"/>
        <v xml:space="preserve"> </v>
      </c>
      <c r="AN242" s="5" t="str">
        <f t="shared" si="39"/>
        <v xml:space="preserve"> </v>
      </c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  <c r="BH242" s="115"/>
      <c r="BI242" s="115"/>
      <c r="BJ242" s="115"/>
      <c r="BK242" s="115"/>
      <c r="BL242" s="115"/>
      <c r="BM242" s="115"/>
      <c r="BN242" s="115"/>
      <c r="BO242" s="115"/>
      <c r="BP242" s="115"/>
      <c r="BQ242" s="115"/>
      <c r="BR242" s="115"/>
      <c r="BS242" s="115"/>
      <c r="BT242" s="115"/>
      <c r="BU242" s="115"/>
      <c r="BV242" s="115"/>
      <c r="BW242" s="115"/>
      <c r="BX242" s="115"/>
    </row>
    <row r="243" spans="2:76" s="5" customFormat="1" ht="30" customHeight="1" x14ac:dyDescent="0.2">
      <c r="B243" s="71"/>
      <c r="C243" s="40"/>
      <c r="D243" s="41"/>
      <c r="E243" s="101"/>
      <c r="F243" s="42" t="s">
        <v>71</v>
      </c>
      <c r="G243" s="43" t="s">
        <v>71</v>
      </c>
      <c r="H243" s="109"/>
      <c r="I243" s="46" t="s">
        <v>71</v>
      </c>
      <c r="J243" s="41" t="s">
        <v>71</v>
      </c>
      <c r="K243" s="117"/>
      <c r="L243" s="44"/>
      <c r="M243" s="45"/>
      <c r="N243" s="45"/>
      <c r="O243" s="67" t="str">
        <f t="shared" si="0"/>
        <v/>
      </c>
      <c r="P243" s="66"/>
      <c r="Q243" s="66"/>
      <c r="R243" s="66"/>
      <c r="S243" s="67" t="str">
        <f t="shared" si="1"/>
        <v/>
      </c>
      <c r="T243" s="68" t="str">
        <f t="shared" si="2"/>
        <v/>
      </c>
      <c r="U243" s="69" t="str">
        <f t="shared" si="3"/>
        <v xml:space="preserve">   </v>
      </c>
      <c r="V243" s="103" t="str">
        <f>IF(E243=0," ",IF(E243="H",IF(OR(E243="SEN",H243&lt;1998),VLOOKUP(K243,Minimas!$A$11:$G$29,6),IF(AND(H243&gt;1997,H243&lt;2001),VLOOKUP(K243,Minimas!$A$11:$G$29,5),IF(AND(H243&gt;2000,H243&lt;2003),VLOOKUP(K243,Minimas!$A$11:$G$29,4),IF(AND(H243&gt;2002,H243&lt;2005),VLOOKUP(K243,Minimas!$A$11:$G$29,3),VLOOKUP(K243,Minimas!$A$11:$G$29,2))))),IF(OR(H243="SEN",H243&lt;1998),VLOOKUP(K243,Minimas!$G$11:$L$26,6),IF(AND(H243&gt;1997,H243&lt;2001),VLOOKUP(K243,Minimas!$G$11:$L$26,5),IF(AND(H243&gt;2000,H243&lt;2003),VLOOKUP(K243,Minimas!$G$11:$L$26,4),IF(AND(H243&gt;2002,H243&lt;2005),VLOOKUP(K243,Minimas!$G$11:$L$26,3),VLOOKUP(K243,Minimas!$G$11:$L$26,2)))))))</f>
        <v xml:space="preserve"> </v>
      </c>
      <c r="W243" s="77" t="str">
        <f t="shared" si="4"/>
        <v/>
      </c>
      <c r="X243" s="78"/>
      <c r="AB243" s="107" t="e">
        <f>T243-HLOOKUP(V243,Minimas!$C$1:$BN$10,2,FALSE)</f>
        <v>#VALUE!</v>
      </c>
      <c r="AC243" s="107" t="e">
        <f>T243-HLOOKUP(V243,Minimas!$C$1:$BN$10,3,FALSE)</f>
        <v>#VALUE!</v>
      </c>
      <c r="AD243" s="107" t="e">
        <f>T243-HLOOKUP(V243,Minimas!$C$1:$BN$10,4,FALSE)</f>
        <v>#VALUE!</v>
      </c>
      <c r="AE243" s="107" t="e">
        <f>T243-HLOOKUP(V243,Minimas!$C$1:$BN$10,5,FALSE)</f>
        <v>#VALUE!</v>
      </c>
      <c r="AF243" s="107" t="e">
        <f>T243-HLOOKUP(V243,Minimas!$C$1:$BN$10,6,FALSE)</f>
        <v>#VALUE!</v>
      </c>
      <c r="AG243" s="107" t="e">
        <f>T243-HLOOKUP(V243,Minimas!$C$1:$BN$10,7,FALSE)</f>
        <v>#VALUE!</v>
      </c>
      <c r="AH243" s="107" t="e">
        <f>T243-HLOOKUP(V243,Minimas!$C$1:$BN$10,8,FALSE)</f>
        <v>#VALUE!</v>
      </c>
      <c r="AI243" s="107" t="e">
        <f>T243-HLOOKUP(V243,Minimas!$C$1:$BN$10,9,FALSE)</f>
        <v>#VALUE!</v>
      </c>
      <c r="AJ243" s="107" t="e">
        <f>T243-HLOOKUP(V243,Minimas!$C$1:$BN$10,10,FALSE)</f>
        <v>#VALUE!</v>
      </c>
      <c r="AK243" s="108" t="str">
        <f t="shared" si="5"/>
        <v xml:space="preserve"> </v>
      </c>
      <c r="AM243" s="5" t="str">
        <f t="shared" si="6"/>
        <v xml:space="preserve"> </v>
      </c>
      <c r="AN243" s="5" t="str">
        <f t="shared" si="7"/>
        <v xml:space="preserve"> </v>
      </c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  <c r="BH243" s="115"/>
      <c r="BI243" s="115"/>
      <c r="BJ243" s="115"/>
      <c r="BK243" s="115"/>
      <c r="BL243" s="115"/>
      <c r="BM243" s="115"/>
      <c r="BN243" s="115"/>
      <c r="BO243" s="115"/>
      <c r="BP243" s="115"/>
      <c r="BQ243" s="115"/>
      <c r="BR243" s="115"/>
      <c r="BS243" s="115"/>
      <c r="BT243" s="115"/>
      <c r="BU243" s="115"/>
      <c r="BV243" s="115"/>
      <c r="BW243" s="115"/>
      <c r="BX243" s="115"/>
    </row>
    <row r="244" spans="2:76" s="5" customFormat="1" ht="30" customHeight="1" x14ac:dyDescent="0.2">
      <c r="B244" s="71"/>
      <c r="C244" s="40"/>
      <c r="D244" s="41"/>
      <c r="E244" s="101"/>
      <c r="F244" s="42" t="s">
        <v>71</v>
      </c>
      <c r="G244" s="43" t="s">
        <v>71</v>
      </c>
      <c r="H244" s="109"/>
      <c r="I244" s="46" t="s">
        <v>71</v>
      </c>
      <c r="J244" s="41" t="s">
        <v>71</v>
      </c>
      <c r="K244" s="117"/>
      <c r="L244" s="44"/>
      <c r="M244" s="45"/>
      <c r="N244" s="45"/>
      <c r="O244" s="67" t="str">
        <f t="shared" si="0"/>
        <v/>
      </c>
      <c r="P244" s="66"/>
      <c r="Q244" s="66"/>
      <c r="R244" s="66"/>
      <c r="S244" s="67" t="str">
        <f t="shared" si="1"/>
        <v/>
      </c>
      <c r="T244" s="68" t="str">
        <f t="shared" si="2"/>
        <v/>
      </c>
      <c r="U244" s="69" t="str">
        <f t="shared" si="3"/>
        <v xml:space="preserve">   </v>
      </c>
      <c r="V244" s="103" t="str">
        <f>IF(E244=0," ",IF(E244="H",IF(OR(E244="SEN",H244&lt;1998),VLOOKUP(K244,Minimas!$A$11:$G$29,6),IF(AND(H244&gt;1997,H244&lt;2001),VLOOKUP(K244,Minimas!$A$11:$G$29,5),IF(AND(H244&gt;2000,H244&lt;2003),VLOOKUP(K244,Minimas!$A$11:$G$29,4),IF(AND(H244&gt;2002,H244&lt;2005),VLOOKUP(K244,Minimas!$A$11:$G$29,3),VLOOKUP(K244,Minimas!$A$11:$G$29,2))))),IF(OR(H244="SEN",H244&lt;1998),VLOOKUP(K244,Minimas!$G$11:$L$26,6),IF(AND(H244&gt;1997,H244&lt;2001),VLOOKUP(K244,Minimas!$G$11:$L$26,5),IF(AND(H244&gt;2000,H244&lt;2003),VLOOKUP(K244,Minimas!$G$11:$L$26,4),IF(AND(H244&gt;2002,H244&lt;2005),VLOOKUP(K244,Minimas!$G$11:$L$26,3),VLOOKUP(K244,Minimas!$G$11:$L$26,2)))))))</f>
        <v xml:space="preserve"> </v>
      </c>
      <c r="W244" s="77" t="str">
        <f t="shared" si="4"/>
        <v/>
      </c>
      <c r="X244" s="78"/>
      <c r="AB244" s="107" t="e">
        <f>T244-HLOOKUP(V244,Minimas!$C$1:$BN$10,2,FALSE)</f>
        <v>#VALUE!</v>
      </c>
      <c r="AC244" s="107" t="e">
        <f>T244-HLOOKUP(V244,Minimas!$C$1:$BN$10,3,FALSE)</f>
        <v>#VALUE!</v>
      </c>
      <c r="AD244" s="107" t="e">
        <f>T244-HLOOKUP(V244,Minimas!$C$1:$BN$10,4,FALSE)</f>
        <v>#VALUE!</v>
      </c>
      <c r="AE244" s="107" t="e">
        <f>T244-HLOOKUP(V244,Minimas!$C$1:$BN$10,5,FALSE)</f>
        <v>#VALUE!</v>
      </c>
      <c r="AF244" s="107" t="e">
        <f>T244-HLOOKUP(V244,Minimas!$C$1:$BN$10,6,FALSE)</f>
        <v>#VALUE!</v>
      </c>
      <c r="AG244" s="107" t="e">
        <f>T244-HLOOKUP(V244,Minimas!$C$1:$BN$10,7,FALSE)</f>
        <v>#VALUE!</v>
      </c>
      <c r="AH244" s="107" t="e">
        <f>T244-HLOOKUP(V244,Minimas!$C$1:$BN$10,8,FALSE)</f>
        <v>#VALUE!</v>
      </c>
      <c r="AI244" s="107" t="e">
        <f>T244-HLOOKUP(V244,Minimas!$C$1:$BN$10,9,FALSE)</f>
        <v>#VALUE!</v>
      </c>
      <c r="AJ244" s="107" t="e">
        <f>T244-HLOOKUP(V244,Minimas!$C$1:$BN$10,10,FALSE)</f>
        <v>#VALUE!</v>
      </c>
      <c r="AK244" s="108" t="str">
        <f t="shared" si="5"/>
        <v xml:space="preserve"> </v>
      </c>
      <c r="AM244" s="5" t="str">
        <f t="shared" si="6"/>
        <v xml:space="preserve"> </v>
      </c>
      <c r="AN244" s="5" t="str">
        <f t="shared" si="7"/>
        <v xml:space="preserve"> </v>
      </c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5"/>
      <c r="BQ244" s="115"/>
      <c r="BR244" s="115"/>
      <c r="BS244" s="115"/>
      <c r="BT244" s="115"/>
      <c r="BU244" s="115"/>
      <c r="BV244" s="115"/>
      <c r="BW244" s="115"/>
      <c r="BX244" s="115"/>
    </row>
    <row r="245" spans="2:76" s="5" customFormat="1" ht="30" customHeight="1" x14ac:dyDescent="0.2">
      <c r="B245" s="71"/>
      <c r="C245" s="40"/>
      <c r="D245" s="41"/>
      <c r="E245" s="101"/>
      <c r="F245" s="42" t="s">
        <v>71</v>
      </c>
      <c r="G245" s="43" t="s">
        <v>71</v>
      </c>
      <c r="H245" s="109"/>
      <c r="I245" s="46" t="s">
        <v>71</v>
      </c>
      <c r="J245" s="41" t="s">
        <v>71</v>
      </c>
      <c r="K245" s="117"/>
      <c r="L245" s="44"/>
      <c r="M245" s="45"/>
      <c r="N245" s="45"/>
      <c r="O245" s="67" t="str">
        <f t="shared" si="0"/>
        <v/>
      </c>
      <c r="P245" s="66"/>
      <c r="Q245" s="66"/>
      <c r="R245" s="66"/>
      <c r="S245" s="67" t="str">
        <f t="shared" si="1"/>
        <v/>
      </c>
      <c r="T245" s="68" t="str">
        <f t="shared" si="2"/>
        <v/>
      </c>
      <c r="U245" s="69" t="str">
        <f t="shared" si="3"/>
        <v xml:space="preserve">   </v>
      </c>
      <c r="V245" s="103" t="str">
        <f>IF(E245=0," ",IF(E245="H",IF(OR(E245="SEN",H245&lt;1998),VLOOKUP(K245,Minimas!$A$11:$G$29,6),IF(AND(H245&gt;1997,H245&lt;2001),VLOOKUP(K245,Minimas!$A$11:$G$29,5),IF(AND(H245&gt;2000,H245&lt;2003),VLOOKUP(K245,Minimas!$A$11:$G$29,4),IF(AND(H245&gt;2002,H245&lt;2005),VLOOKUP(K245,Minimas!$A$11:$G$29,3),VLOOKUP(K245,Minimas!$A$11:$G$29,2))))),IF(OR(H245="SEN",H245&lt;1998),VLOOKUP(K245,Minimas!$G$11:$L$26,6),IF(AND(H245&gt;1997,H245&lt;2001),VLOOKUP(K245,Minimas!$G$11:$L$26,5),IF(AND(H245&gt;2000,H245&lt;2003),VLOOKUP(K245,Minimas!$G$11:$L$26,4),IF(AND(H245&gt;2002,H245&lt;2005),VLOOKUP(K245,Minimas!$G$11:$L$26,3),VLOOKUP(K245,Minimas!$G$11:$L$26,2)))))))</f>
        <v xml:space="preserve"> </v>
      </c>
      <c r="W245" s="77" t="str">
        <f t="shared" si="4"/>
        <v/>
      </c>
      <c r="X245" s="78"/>
      <c r="AB245" s="107" t="e">
        <f>T245-HLOOKUP(V245,Minimas!$C$1:$BN$10,2,FALSE)</f>
        <v>#VALUE!</v>
      </c>
      <c r="AC245" s="107" t="e">
        <f>T245-HLOOKUP(V245,Minimas!$C$1:$BN$10,3,FALSE)</f>
        <v>#VALUE!</v>
      </c>
      <c r="AD245" s="107" t="e">
        <f>T245-HLOOKUP(V245,Minimas!$C$1:$BN$10,4,FALSE)</f>
        <v>#VALUE!</v>
      </c>
      <c r="AE245" s="107" t="e">
        <f>T245-HLOOKUP(V245,Minimas!$C$1:$BN$10,5,FALSE)</f>
        <v>#VALUE!</v>
      </c>
      <c r="AF245" s="107" t="e">
        <f>T245-HLOOKUP(V245,Minimas!$C$1:$BN$10,6,FALSE)</f>
        <v>#VALUE!</v>
      </c>
      <c r="AG245" s="107" t="e">
        <f>T245-HLOOKUP(V245,Minimas!$C$1:$BN$10,7,FALSE)</f>
        <v>#VALUE!</v>
      </c>
      <c r="AH245" s="107" t="e">
        <f>T245-HLOOKUP(V245,Minimas!$C$1:$BN$10,8,FALSE)</f>
        <v>#VALUE!</v>
      </c>
      <c r="AI245" s="107" t="e">
        <f>T245-HLOOKUP(V245,Minimas!$C$1:$BN$10,9,FALSE)</f>
        <v>#VALUE!</v>
      </c>
      <c r="AJ245" s="107" t="e">
        <f>T245-HLOOKUP(V245,Minimas!$C$1:$BN$10,10,FALSE)</f>
        <v>#VALUE!</v>
      </c>
      <c r="AK245" s="108" t="str">
        <f t="shared" si="5"/>
        <v xml:space="preserve"> </v>
      </c>
      <c r="AM245" s="5" t="str">
        <f t="shared" si="6"/>
        <v xml:space="preserve"> </v>
      </c>
      <c r="AN245" s="5" t="str">
        <f t="shared" si="7"/>
        <v xml:space="preserve"> </v>
      </c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</row>
    <row r="246" spans="2:76" s="5" customFormat="1" ht="30" customHeight="1" x14ac:dyDescent="0.2">
      <c r="B246" s="71"/>
      <c r="C246" s="40"/>
      <c r="D246" s="41"/>
      <c r="E246" s="101"/>
      <c r="F246" s="42" t="s">
        <v>71</v>
      </c>
      <c r="G246" s="43" t="s">
        <v>71</v>
      </c>
      <c r="H246" s="109"/>
      <c r="I246" s="46" t="s">
        <v>71</v>
      </c>
      <c r="J246" s="41" t="s">
        <v>71</v>
      </c>
      <c r="K246" s="117"/>
      <c r="L246" s="44"/>
      <c r="M246" s="45"/>
      <c r="N246" s="45"/>
      <c r="O246" s="67" t="str">
        <f t="shared" si="0"/>
        <v/>
      </c>
      <c r="P246" s="66"/>
      <c r="Q246" s="66"/>
      <c r="R246" s="66"/>
      <c r="S246" s="67" t="str">
        <f t="shared" si="1"/>
        <v/>
      </c>
      <c r="T246" s="68" t="str">
        <f t="shared" si="2"/>
        <v/>
      </c>
      <c r="U246" s="69" t="str">
        <f t="shared" si="3"/>
        <v xml:space="preserve">   </v>
      </c>
      <c r="V246" s="103" t="str">
        <f>IF(E246=0," ",IF(E246="H",IF(OR(E246="SEN",H246&lt;1998),VLOOKUP(K246,Minimas!$A$11:$G$29,6),IF(AND(H246&gt;1997,H246&lt;2001),VLOOKUP(K246,Minimas!$A$11:$G$29,5),IF(AND(H246&gt;2000,H246&lt;2003),VLOOKUP(K246,Minimas!$A$11:$G$29,4),IF(AND(H246&gt;2002,H246&lt;2005),VLOOKUP(K246,Minimas!$A$11:$G$29,3),VLOOKUP(K246,Minimas!$A$11:$G$29,2))))),IF(OR(H246="SEN",H246&lt;1998),VLOOKUP(K246,Minimas!$G$11:$L$26,6),IF(AND(H246&gt;1997,H246&lt;2001),VLOOKUP(K246,Minimas!$G$11:$L$26,5),IF(AND(H246&gt;2000,H246&lt;2003),VLOOKUP(K246,Minimas!$G$11:$L$26,4),IF(AND(H246&gt;2002,H246&lt;2005),VLOOKUP(K246,Minimas!$G$11:$L$26,3),VLOOKUP(K246,Minimas!$G$11:$L$26,2)))))))</f>
        <v xml:space="preserve"> </v>
      </c>
      <c r="W246" s="77" t="str">
        <f t="shared" si="4"/>
        <v/>
      </c>
      <c r="X246" s="78"/>
      <c r="AB246" s="107" t="e">
        <f>T246-HLOOKUP(V246,Minimas!$C$1:$BN$10,2,FALSE)</f>
        <v>#VALUE!</v>
      </c>
      <c r="AC246" s="107" t="e">
        <f>T246-HLOOKUP(V246,Minimas!$C$1:$BN$10,3,FALSE)</f>
        <v>#VALUE!</v>
      </c>
      <c r="AD246" s="107" t="e">
        <f>T246-HLOOKUP(V246,Minimas!$C$1:$BN$10,4,FALSE)</f>
        <v>#VALUE!</v>
      </c>
      <c r="AE246" s="107" t="e">
        <f>T246-HLOOKUP(V246,Minimas!$C$1:$BN$10,5,FALSE)</f>
        <v>#VALUE!</v>
      </c>
      <c r="AF246" s="107" t="e">
        <f>T246-HLOOKUP(V246,Minimas!$C$1:$BN$10,6,FALSE)</f>
        <v>#VALUE!</v>
      </c>
      <c r="AG246" s="107" t="e">
        <f>T246-HLOOKUP(V246,Minimas!$C$1:$BN$10,7,FALSE)</f>
        <v>#VALUE!</v>
      </c>
      <c r="AH246" s="107" t="e">
        <f>T246-HLOOKUP(V246,Minimas!$C$1:$BN$10,8,FALSE)</f>
        <v>#VALUE!</v>
      </c>
      <c r="AI246" s="107" t="e">
        <f>T246-HLOOKUP(V246,Minimas!$C$1:$BN$10,9,FALSE)</f>
        <v>#VALUE!</v>
      </c>
      <c r="AJ246" s="107" t="e">
        <f>T246-HLOOKUP(V246,Minimas!$C$1:$BN$10,10,FALSE)</f>
        <v>#VALUE!</v>
      </c>
      <c r="AK246" s="108" t="str">
        <f t="shared" si="5"/>
        <v xml:space="preserve"> </v>
      </c>
      <c r="AM246" s="5" t="str">
        <f t="shared" si="6"/>
        <v xml:space="preserve"> </v>
      </c>
      <c r="AN246" s="5" t="str">
        <f t="shared" si="7"/>
        <v xml:space="preserve"> </v>
      </c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</row>
    <row r="247" spans="2:76" s="5" customFormat="1" ht="30" customHeight="1" x14ac:dyDescent="0.2">
      <c r="B247" s="70"/>
      <c r="C247" s="60"/>
      <c r="D247" s="61"/>
      <c r="E247" s="100"/>
      <c r="F247" s="62" t="s">
        <v>71</v>
      </c>
      <c r="G247" s="63" t="s">
        <v>71</v>
      </c>
      <c r="H247" s="102"/>
      <c r="I247" s="64" t="s">
        <v>71</v>
      </c>
      <c r="J247" s="61" t="s">
        <v>71</v>
      </c>
      <c r="K247" s="116"/>
      <c r="L247" s="65"/>
      <c r="M247" s="66"/>
      <c r="N247" s="66"/>
      <c r="O247" s="67" t="str">
        <f t="shared" si="0"/>
        <v/>
      </c>
      <c r="P247" s="66"/>
      <c r="Q247" s="66"/>
      <c r="R247" s="66"/>
      <c r="S247" s="67" t="str">
        <f t="shared" si="1"/>
        <v/>
      </c>
      <c r="T247" s="68" t="str">
        <f t="shared" si="2"/>
        <v/>
      </c>
      <c r="U247" s="69" t="str">
        <f t="shared" si="3"/>
        <v xml:space="preserve">   </v>
      </c>
      <c r="V247" s="103" t="str">
        <f>IF(E247=0," ",IF(E247="H",IF(OR(E247="SEN",H247&lt;1998),VLOOKUP(K247,Minimas!$A$11:$G$29,6),IF(AND(H247&gt;1997,H247&lt;2001),VLOOKUP(K247,Minimas!$A$11:$G$29,5),IF(AND(H247&gt;2000,H247&lt;2003),VLOOKUP(K247,Minimas!$A$11:$G$29,4),IF(AND(H247&gt;2002,H247&lt;2005),VLOOKUP(K247,Minimas!$A$11:$G$29,3),VLOOKUP(K247,Minimas!$A$11:$G$29,2))))),IF(OR(H247="SEN",H247&lt;1998),VLOOKUP(K247,Minimas!$G$11:$L$26,6),IF(AND(H247&gt;1997,H247&lt;2001),VLOOKUP(K247,Minimas!$G$11:$L$26,5),IF(AND(H247&gt;2000,H247&lt;2003),VLOOKUP(K247,Minimas!$G$11:$L$26,4),IF(AND(H247&gt;2002,H247&lt;2005),VLOOKUP(K247,Minimas!$G$11:$L$26,3),VLOOKUP(K247,Minimas!$G$11:$L$26,2)))))))</f>
        <v xml:space="preserve"> </v>
      </c>
      <c r="W247" s="77" t="str">
        <f t="shared" si="4"/>
        <v/>
      </c>
      <c r="X247" s="78"/>
      <c r="AB247" s="107" t="e">
        <f>T247-HLOOKUP(V247,Minimas!$C$1:$BN$10,2,FALSE)</f>
        <v>#VALUE!</v>
      </c>
      <c r="AC247" s="107" t="e">
        <f>T247-HLOOKUP(V247,Minimas!$C$1:$BN$10,3,FALSE)</f>
        <v>#VALUE!</v>
      </c>
      <c r="AD247" s="107" t="e">
        <f>T247-HLOOKUP(V247,Minimas!$C$1:$BN$10,4,FALSE)</f>
        <v>#VALUE!</v>
      </c>
      <c r="AE247" s="107" t="e">
        <f>T247-HLOOKUP(V247,Minimas!$C$1:$BN$10,5,FALSE)</f>
        <v>#VALUE!</v>
      </c>
      <c r="AF247" s="107" t="e">
        <f>T247-HLOOKUP(V247,Minimas!$C$1:$BN$10,6,FALSE)</f>
        <v>#VALUE!</v>
      </c>
      <c r="AG247" s="107" t="e">
        <f>T247-HLOOKUP(V247,Minimas!$C$1:$BN$10,7,FALSE)</f>
        <v>#VALUE!</v>
      </c>
      <c r="AH247" s="107" t="e">
        <f>T247-HLOOKUP(V247,Minimas!$C$1:$BN$10,8,FALSE)</f>
        <v>#VALUE!</v>
      </c>
      <c r="AI247" s="107" t="e">
        <f>T247-HLOOKUP(V247,Minimas!$C$1:$BN$10,9,FALSE)</f>
        <v>#VALUE!</v>
      </c>
      <c r="AJ247" s="107" t="e">
        <f>T247-HLOOKUP(V247,Minimas!$C$1:$BN$10,10,FALSE)</f>
        <v>#VALUE!</v>
      </c>
      <c r="AK247" s="108" t="str">
        <f t="shared" si="5"/>
        <v xml:space="preserve"> </v>
      </c>
      <c r="AM247" s="5" t="str">
        <f t="shared" si="6"/>
        <v xml:space="preserve"> </v>
      </c>
      <c r="AN247" s="5" t="str">
        <f t="shared" si="7"/>
        <v xml:space="preserve"> </v>
      </c>
      <c r="AQ247" s="115"/>
      <c r="AR247" s="115"/>
      <c r="AS247" s="115"/>
      <c r="AT247" s="115"/>
      <c r="AU247" s="115"/>
      <c r="AV247" s="115"/>
      <c r="AW247" s="115"/>
      <c r="AX247" s="115"/>
      <c r="AY247" s="115"/>
      <c r="AZ247" s="115"/>
      <c r="BA247" s="115"/>
      <c r="BB247" s="115"/>
      <c r="BC247" s="115"/>
      <c r="BD247" s="115"/>
      <c r="BE247" s="115"/>
      <c r="BF247" s="115"/>
      <c r="BG247" s="115"/>
      <c r="BH247" s="115"/>
      <c r="BI247" s="115"/>
      <c r="BJ247" s="115"/>
      <c r="BK247" s="115"/>
      <c r="BL247" s="115"/>
      <c r="BM247" s="115"/>
      <c r="BN247" s="115"/>
      <c r="BO247" s="115"/>
      <c r="BP247" s="115"/>
      <c r="BQ247" s="115"/>
      <c r="BR247" s="115"/>
      <c r="BS247" s="115"/>
      <c r="BT247" s="115"/>
      <c r="BU247" s="115"/>
      <c r="BV247" s="115"/>
      <c r="BW247" s="115"/>
      <c r="BX247" s="115"/>
    </row>
    <row r="248" spans="2:76" s="5" customFormat="1" ht="30" customHeight="1" x14ac:dyDescent="0.2">
      <c r="B248" s="71"/>
      <c r="C248" s="40"/>
      <c r="D248" s="41"/>
      <c r="E248" s="101"/>
      <c r="F248" s="42" t="s">
        <v>71</v>
      </c>
      <c r="G248" s="43" t="s">
        <v>71</v>
      </c>
      <c r="H248" s="109"/>
      <c r="I248" s="46" t="s">
        <v>71</v>
      </c>
      <c r="J248" s="41" t="s">
        <v>71</v>
      </c>
      <c r="K248" s="117"/>
      <c r="L248" s="44"/>
      <c r="M248" s="45"/>
      <c r="N248" s="45"/>
      <c r="O248" s="67" t="str">
        <f t="shared" si="0"/>
        <v/>
      </c>
      <c r="P248" s="66"/>
      <c r="Q248" s="66"/>
      <c r="R248" s="66"/>
      <c r="S248" s="67" t="str">
        <f t="shared" si="1"/>
        <v/>
      </c>
      <c r="T248" s="68" t="str">
        <f t="shared" si="2"/>
        <v/>
      </c>
      <c r="U248" s="69" t="str">
        <f t="shared" si="3"/>
        <v xml:space="preserve">   </v>
      </c>
      <c r="V248" s="103" t="str">
        <f>IF(E248=0," ",IF(E248="H",IF(OR(E248="SEN",H248&lt;1998),VLOOKUP(K248,Minimas!$A$11:$G$29,6),IF(AND(H248&gt;1997,H248&lt;2001),VLOOKUP(K248,Minimas!$A$11:$G$29,5),IF(AND(H248&gt;2000,H248&lt;2003),VLOOKUP(K248,Minimas!$A$11:$G$29,4),IF(AND(H248&gt;2002,H248&lt;2005),VLOOKUP(K248,Minimas!$A$11:$G$29,3),VLOOKUP(K248,Minimas!$A$11:$G$29,2))))),IF(OR(H248="SEN",H248&lt;1998),VLOOKUP(K248,Minimas!$G$11:$L$26,6),IF(AND(H248&gt;1997,H248&lt;2001),VLOOKUP(K248,Minimas!$G$11:$L$26,5),IF(AND(H248&gt;2000,H248&lt;2003),VLOOKUP(K248,Minimas!$G$11:$L$26,4),IF(AND(H248&gt;2002,H248&lt;2005),VLOOKUP(K248,Minimas!$G$11:$L$26,3),VLOOKUP(K248,Minimas!$G$11:$L$26,2)))))))</f>
        <v xml:space="preserve"> </v>
      </c>
      <c r="W248" s="77" t="str">
        <f t="shared" si="4"/>
        <v/>
      </c>
      <c r="X248" s="78"/>
      <c r="AB248" s="107" t="e">
        <f>T248-HLOOKUP(V248,Minimas!$C$1:$BN$10,2,FALSE)</f>
        <v>#VALUE!</v>
      </c>
      <c r="AC248" s="107" t="e">
        <f>T248-HLOOKUP(V248,Minimas!$C$1:$BN$10,3,FALSE)</f>
        <v>#VALUE!</v>
      </c>
      <c r="AD248" s="107" t="e">
        <f>T248-HLOOKUP(V248,Minimas!$C$1:$BN$10,4,FALSE)</f>
        <v>#VALUE!</v>
      </c>
      <c r="AE248" s="107" t="e">
        <f>T248-HLOOKUP(V248,Minimas!$C$1:$BN$10,5,FALSE)</f>
        <v>#VALUE!</v>
      </c>
      <c r="AF248" s="107" t="e">
        <f>T248-HLOOKUP(V248,Minimas!$C$1:$BN$10,6,FALSE)</f>
        <v>#VALUE!</v>
      </c>
      <c r="AG248" s="107" t="e">
        <f>T248-HLOOKUP(V248,Minimas!$C$1:$BN$10,7,FALSE)</f>
        <v>#VALUE!</v>
      </c>
      <c r="AH248" s="107" t="e">
        <f>T248-HLOOKUP(V248,Minimas!$C$1:$BN$10,8,FALSE)</f>
        <v>#VALUE!</v>
      </c>
      <c r="AI248" s="107" t="e">
        <f>T248-HLOOKUP(V248,Minimas!$C$1:$BN$10,9,FALSE)</f>
        <v>#VALUE!</v>
      </c>
      <c r="AJ248" s="107" t="e">
        <f>T248-HLOOKUP(V248,Minimas!$C$1:$BN$10,10,FALSE)</f>
        <v>#VALUE!</v>
      </c>
      <c r="AK248" s="108" t="str">
        <f t="shared" si="5"/>
        <v xml:space="preserve"> </v>
      </c>
      <c r="AM248" s="5" t="str">
        <f t="shared" si="6"/>
        <v xml:space="preserve"> </v>
      </c>
      <c r="AN248" s="5" t="str">
        <f t="shared" si="7"/>
        <v xml:space="preserve"> </v>
      </c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  <c r="BH248" s="115"/>
      <c r="BI248" s="115"/>
      <c r="BJ248" s="115"/>
      <c r="BK248" s="115"/>
      <c r="BL248" s="115"/>
      <c r="BM248" s="115"/>
      <c r="BN248" s="115"/>
      <c r="BO248" s="115"/>
      <c r="BP248" s="115"/>
      <c r="BQ248" s="115"/>
      <c r="BR248" s="115"/>
      <c r="BS248" s="115"/>
      <c r="BT248" s="115"/>
      <c r="BU248" s="115"/>
      <c r="BV248" s="115"/>
      <c r="BW248" s="115"/>
      <c r="BX248" s="115"/>
    </row>
    <row r="249" spans="2:76" s="5" customFormat="1" ht="30" customHeight="1" x14ac:dyDescent="0.2">
      <c r="B249" s="71"/>
      <c r="C249" s="40"/>
      <c r="D249" s="41"/>
      <c r="E249" s="101"/>
      <c r="F249" s="42" t="s">
        <v>71</v>
      </c>
      <c r="G249" s="43" t="s">
        <v>71</v>
      </c>
      <c r="H249" s="109"/>
      <c r="I249" s="46" t="s">
        <v>71</v>
      </c>
      <c r="J249" s="41" t="s">
        <v>71</v>
      </c>
      <c r="K249" s="117"/>
      <c r="L249" s="44"/>
      <c r="M249" s="45"/>
      <c r="N249" s="45"/>
      <c r="O249" s="67" t="str">
        <f t="shared" si="0"/>
        <v/>
      </c>
      <c r="P249" s="66"/>
      <c r="Q249" s="66"/>
      <c r="R249" s="66"/>
      <c r="S249" s="67" t="str">
        <f t="shared" si="1"/>
        <v/>
      </c>
      <c r="T249" s="68" t="str">
        <f t="shared" si="2"/>
        <v/>
      </c>
      <c r="U249" s="69" t="str">
        <f t="shared" si="3"/>
        <v xml:space="preserve">   </v>
      </c>
      <c r="V249" s="103" t="str">
        <f>IF(E249=0," ",IF(E249="H",IF(OR(E249="SEN",H249&lt;1998),VLOOKUP(K249,Minimas!$A$11:$G$29,6),IF(AND(H249&gt;1997,H249&lt;2001),VLOOKUP(K249,Minimas!$A$11:$G$29,5),IF(AND(H249&gt;2000,H249&lt;2003),VLOOKUP(K249,Minimas!$A$11:$G$29,4),IF(AND(H249&gt;2002,H249&lt;2005),VLOOKUP(K249,Minimas!$A$11:$G$29,3),VLOOKUP(K249,Minimas!$A$11:$G$29,2))))),IF(OR(H249="SEN",H249&lt;1998),VLOOKUP(K249,Minimas!$G$11:$L$26,6),IF(AND(H249&gt;1997,H249&lt;2001),VLOOKUP(K249,Minimas!$G$11:$L$26,5),IF(AND(H249&gt;2000,H249&lt;2003),VLOOKUP(K249,Minimas!$G$11:$L$26,4),IF(AND(H249&gt;2002,H249&lt;2005),VLOOKUP(K249,Minimas!$G$11:$L$26,3),VLOOKUP(K249,Minimas!$G$11:$L$26,2)))))))</f>
        <v xml:space="preserve"> </v>
      </c>
      <c r="W249" s="77" t="str">
        <f t="shared" si="4"/>
        <v/>
      </c>
      <c r="X249" s="78"/>
      <c r="AB249" s="107" t="e">
        <f>T249-HLOOKUP(V249,Minimas!$C$1:$BN$10,2,FALSE)</f>
        <v>#VALUE!</v>
      </c>
      <c r="AC249" s="107" t="e">
        <f>T249-HLOOKUP(V249,Minimas!$C$1:$BN$10,3,FALSE)</f>
        <v>#VALUE!</v>
      </c>
      <c r="AD249" s="107" t="e">
        <f>T249-HLOOKUP(V249,Minimas!$C$1:$BN$10,4,FALSE)</f>
        <v>#VALUE!</v>
      </c>
      <c r="AE249" s="107" t="e">
        <f>T249-HLOOKUP(V249,Minimas!$C$1:$BN$10,5,FALSE)</f>
        <v>#VALUE!</v>
      </c>
      <c r="AF249" s="107" t="e">
        <f>T249-HLOOKUP(V249,Minimas!$C$1:$BN$10,6,FALSE)</f>
        <v>#VALUE!</v>
      </c>
      <c r="AG249" s="107" t="e">
        <f>T249-HLOOKUP(V249,Minimas!$C$1:$BN$10,7,FALSE)</f>
        <v>#VALUE!</v>
      </c>
      <c r="AH249" s="107" t="e">
        <f>T249-HLOOKUP(V249,Minimas!$C$1:$BN$10,8,FALSE)</f>
        <v>#VALUE!</v>
      </c>
      <c r="AI249" s="107" t="e">
        <f>T249-HLOOKUP(V249,Minimas!$C$1:$BN$10,9,FALSE)</f>
        <v>#VALUE!</v>
      </c>
      <c r="AJ249" s="107" t="e">
        <f>T249-HLOOKUP(V249,Minimas!$C$1:$BN$10,10,FALSE)</f>
        <v>#VALUE!</v>
      </c>
      <c r="AK249" s="108" t="str">
        <f t="shared" si="5"/>
        <v xml:space="preserve"> </v>
      </c>
      <c r="AM249" s="5" t="str">
        <f t="shared" si="6"/>
        <v xml:space="preserve"> </v>
      </c>
      <c r="AN249" s="5" t="str">
        <f t="shared" si="7"/>
        <v xml:space="preserve"> </v>
      </c>
      <c r="AQ249" s="115"/>
      <c r="AR249" s="115"/>
      <c r="AS249" s="115"/>
      <c r="AT249" s="115"/>
      <c r="AU249" s="115"/>
      <c r="AV249" s="115"/>
      <c r="AW249" s="115"/>
      <c r="AX249" s="115"/>
      <c r="AY249" s="115"/>
      <c r="AZ249" s="115"/>
      <c r="BA249" s="115"/>
      <c r="BB249" s="115"/>
      <c r="BC249" s="115"/>
      <c r="BD249" s="115"/>
      <c r="BE249" s="115"/>
      <c r="BF249" s="115"/>
      <c r="BG249" s="115"/>
      <c r="BH249" s="115"/>
      <c r="BI249" s="115"/>
      <c r="BJ249" s="115"/>
      <c r="BK249" s="115"/>
      <c r="BL249" s="115"/>
      <c r="BM249" s="115"/>
      <c r="BN249" s="115"/>
      <c r="BO249" s="115"/>
      <c r="BP249" s="115"/>
      <c r="BQ249" s="115"/>
      <c r="BR249" s="115"/>
      <c r="BS249" s="115"/>
      <c r="BT249" s="115"/>
      <c r="BU249" s="115"/>
      <c r="BV249" s="115"/>
      <c r="BW249" s="115"/>
      <c r="BX249" s="115"/>
    </row>
    <row r="250" spans="2:76" s="5" customFormat="1" ht="30" customHeight="1" x14ac:dyDescent="0.2">
      <c r="B250" s="71"/>
      <c r="C250" s="40"/>
      <c r="D250" s="41"/>
      <c r="E250" s="101"/>
      <c r="F250" s="42" t="s">
        <v>71</v>
      </c>
      <c r="G250" s="43" t="s">
        <v>71</v>
      </c>
      <c r="H250" s="109"/>
      <c r="I250" s="46" t="s">
        <v>71</v>
      </c>
      <c r="J250" s="41" t="s">
        <v>71</v>
      </c>
      <c r="K250" s="117"/>
      <c r="L250" s="44"/>
      <c r="M250" s="45"/>
      <c r="N250" s="45"/>
      <c r="O250" s="67" t="str">
        <f t="shared" si="0"/>
        <v/>
      </c>
      <c r="P250" s="66"/>
      <c r="Q250" s="66"/>
      <c r="R250" s="66"/>
      <c r="S250" s="67" t="str">
        <f t="shared" si="1"/>
        <v/>
      </c>
      <c r="T250" s="68" t="str">
        <f t="shared" si="2"/>
        <v/>
      </c>
      <c r="U250" s="69" t="str">
        <f t="shared" si="3"/>
        <v xml:space="preserve">   </v>
      </c>
      <c r="V250" s="103" t="str">
        <f>IF(E250=0," ",IF(E250="H",IF(OR(E250="SEN",H250&lt;1998),VLOOKUP(K250,Minimas!$A$11:$G$29,6),IF(AND(H250&gt;1997,H250&lt;2001),VLOOKUP(K250,Minimas!$A$11:$G$29,5),IF(AND(H250&gt;2000,H250&lt;2003),VLOOKUP(K250,Minimas!$A$11:$G$29,4),IF(AND(H250&gt;2002,H250&lt;2005),VLOOKUP(K250,Minimas!$A$11:$G$29,3),VLOOKUP(K250,Minimas!$A$11:$G$29,2))))),IF(OR(H250="SEN",H250&lt;1998),VLOOKUP(K250,Minimas!$G$11:$L$26,6),IF(AND(H250&gt;1997,H250&lt;2001),VLOOKUP(K250,Minimas!$G$11:$L$26,5),IF(AND(H250&gt;2000,H250&lt;2003),VLOOKUP(K250,Minimas!$G$11:$L$26,4),IF(AND(H250&gt;2002,H250&lt;2005),VLOOKUP(K250,Minimas!$G$11:$L$26,3),VLOOKUP(K250,Minimas!$G$11:$L$26,2)))))))</f>
        <v xml:space="preserve"> </v>
      </c>
      <c r="W250" s="77" t="str">
        <f t="shared" si="4"/>
        <v/>
      </c>
      <c r="X250" s="78"/>
      <c r="AB250" s="107" t="e">
        <f>T250-HLOOKUP(V250,Minimas!$C$1:$BN$10,2,FALSE)</f>
        <v>#VALUE!</v>
      </c>
      <c r="AC250" s="107" t="e">
        <f>T250-HLOOKUP(V250,Minimas!$C$1:$BN$10,3,FALSE)</f>
        <v>#VALUE!</v>
      </c>
      <c r="AD250" s="107" t="e">
        <f>T250-HLOOKUP(V250,Minimas!$C$1:$BN$10,4,FALSE)</f>
        <v>#VALUE!</v>
      </c>
      <c r="AE250" s="107" t="e">
        <f>T250-HLOOKUP(V250,Minimas!$C$1:$BN$10,5,FALSE)</f>
        <v>#VALUE!</v>
      </c>
      <c r="AF250" s="107" t="e">
        <f>T250-HLOOKUP(V250,Minimas!$C$1:$BN$10,6,FALSE)</f>
        <v>#VALUE!</v>
      </c>
      <c r="AG250" s="107" t="e">
        <f>T250-HLOOKUP(V250,Minimas!$C$1:$BN$10,7,FALSE)</f>
        <v>#VALUE!</v>
      </c>
      <c r="AH250" s="107" t="e">
        <f>T250-HLOOKUP(V250,Minimas!$C$1:$BN$10,8,FALSE)</f>
        <v>#VALUE!</v>
      </c>
      <c r="AI250" s="107" t="e">
        <f>T250-HLOOKUP(V250,Minimas!$C$1:$BN$10,9,FALSE)</f>
        <v>#VALUE!</v>
      </c>
      <c r="AJ250" s="107" t="e">
        <f>T250-HLOOKUP(V250,Minimas!$C$1:$BN$10,10,FALSE)</f>
        <v>#VALUE!</v>
      </c>
      <c r="AK250" s="108" t="str">
        <f t="shared" si="5"/>
        <v xml:space="preserve"> </v>
      </c>
      <c r="AM250" s="5" t="str">
        <f t="shared" si="6"/>
        <v xml:space="preserve"> </v>
      </c>
      <c r="AN250" s="5" t="str">
        <f t="shared" si="7"/>
        <v xml:space="preserve"> </v>
      </c>
      <c r="AQ250" s="115"/>
      <c r="AR250" s="115"/>
      <c r="AS250" s="115"/>
      <c r="AT250" s="115"/>
      <c r="AU250" s="115"/>
      <c r="AV250" s="115"/>
      <c r="AW250" s="115"/>
      <c r="AX250" s="115"/>
      <c r="AY250" s="115"/>
      <c r="AZ250" s="115"/>
      <c r="BA250" s="115"/>
      <c r="BB250" s="115"/>
      <c r="BC250" s="115"/>
      <c r="BD250" s="115"/>
      <c r="BE250" s="115"/>
      <c r="BF250" s="115"/>
      <c r="BG250" s="115"/>
      <c r="BH250" s="115"/>
      <c r="BI250" s="115"/>
      <c r="BJ250" s="115"/>
      <c r="BK250" s="115"/>
      <c r="BL250" s="115"/>
      <c r="BM250" s="115"/>
      <c r="BN250" s="115"/>
      <c r="BO250" s="115"/>
      <c r="BP250" s="115"/>
      <c r="BQ250" s="115"/>
      <c r="BR250" s="115"/>
      <c r="BS250" s="115"/>
      <c r="BT250" s="115"/>
      <c r="BU250" s="115"/>
      <c r="BV250" s="115"/>
      <c r="BW250" s="115"/>
      <c r="BX250" s="115"/>
    </row>
    <row r="251" spans="2:76" s="5" customFormat="1" ht="30" customHeight="1" x14ac:dyDescent="0.2">
      <c r="B251" s="71"/>
      <c r="C251" s="40"/>
      <c r="D251" s="41"/>
      <c r="E251" s="101"/>
      <c r="F251" s="42" t="s">
        <v>71</v>
      </c>
      <c r="G251" s="43" t="s">
        <v>71</v>
      </c>
      <c r="H251" s="109"/>
      <c r="I251" s="46" t="s">
        <v>71</v>
      </c>
      <c r="J251" s="41" t="s">
        <v>71</v>
      </c>
      <c r="K251" s="117"/>
      <c r="L251" s="44"/>
      <c r="M251" s="45"/>
      <c r="N251" s="45"/>
      <c r="O251" s="67" t="str">
        <f t="shared" si="0"/>
        <v/>
      </c>
      <c r="P251" s="66"/>
      <c r="Q251" s="66"/>
      <c r="R251" s="66"/>
      <c r="S251" s="67" t="str">
        <f t="shared" si="1"/>
        <v/>
      </c>
      <c r="T251" s="68" t="str">
        <f t="shared" si="2"/>
        <v/>
      </c>
      <c r="U251" s="69" t="str">
        <f t="shared" si="3"/>
        <v xml:space="preserve">   </v>
      </c>
      <c r="V251" s="103" t="str">
        <f>IF(E251=0," ",IF(E251="H",IF(OR(E251="SEN",H251&lt;1998),VLOOKUP(K251,Minimas!$A$11:$G$29,6),IF(AND(H251&gt;1997,H251&lt;2001),VLOOKUP(K251,Minimas!$A$11:$G$29,5),IF(AND(H251&gt;2000,H251&lt;2003),VLOOKUP(K251,Minimas!$A$11:$G$29,4),IF(AND(H251&gt;2002,H251&lt;2005),VLOOKUP(K251,Minimas!$A$11:$G$29,3),VLOOKUP(K251,Minimas!$A$11:$G$29,2))))),IF(OR(H251="SEN",H251&lt;1998),VLOOKUP(K251,Minimas!$G$11:$L$26,6),IF(AND(H251&gt;1997,H251&lt;2001),VLOOKUP(K251,Minimas!$G$11:$L$26,5),IF(AND(H251&gt;2000,H251&lt;2003),VLOOKUP(K251,Minimas!$G$11:$L$26,4),IF(AND(H251&gt;2002,H251&lt;2005),VLOOKUP(K251,Minimas!$G$11:$L$26,3),VLOOKUP(K251,Minimas!$G$11:$L$26,2)))))))</f>
        <v xml:space="preserve"> </v>
      </c>
      <c r="W251" s="77" t="str">
        <f t="shared" si="4"/>
        <v/>
      </c>
      <c r="X251" s="78"/>
      <c r="AB251" s="107" t="e">
        <f>T251-HLOOKUP(V251,Minimas!$C$1:$BN$10,2,FALSE)</f>
        <v>#VALUE!</v>
      </c>
      <c r="AC251" s="107" t="e">
        <f>T251-HLOOKUP(V251,Minimas!$C$1:$BN$10,3,FALSE)</f>
        <v>#VALUE!</v>
      </c>
      <c r="AD251" s="107" t="e">
        <f>T251-HLOOKUP(V251,Minimas!$C$1:$BN$10,4,FALSE)</f>
        <v>#VALUE!</v>
      </c>
      <c r="AE251" s="107" t="e">
        <f>T251-HLOOKUP(V251,Minimas!$C$1:$BN$10,5,FALSE)</f>
        <v>#VALUE!</v>
      </c>
      <c r="AF251" s="107" t="e">
        <f>T251-HLOOKUP(V251,Minimas!$C$1:$BN$10,6,FALSE)</f>
        <v>#VALUE!</v>
      </c>
      <c r="AG251" s="107" t="e">
        <f>T251-HLOOKUP(V251,Minimas!$C$1:$BN$10,7,FALSE)</f>
        <v>#VALUE!</v>
      </c>
      <c r="AH251" s="107" t="e">
        <f>T251-HLOOKUP(V251,Minimas!$C$1:$BN$10,8,FALSE)</f>
        <v>#VALUE!</v>
      </c>
      <c r="AI251" s="107" t="e">
        <f>T251-HLOOKUP(V251,Minimas!$C$1:$BN$10,9,FALSE)</f>
        <v>#VALUE!</v>
      </c>
      <c r="AJ251" s="107" t="e">
        <f>T251-HLOOKUP(V251,Minimas!$C$1:$BN$10,10,FALSE)</f>
        <v>#VALUE!</v>
      </c>
      <c r="AK251" s="108" t="str">
        <f t="shared" si="5"/>
        <v xml:space="preserve"> </v>
      </c>
      <c r="AM251" s="5" t="str">
        <f t="shared" si="6"/>
        <v xml:space="preserve"> </v>
      </c>
      <c r="AN251" s="5" t="str">
        <f t="shared" si="7"/>
        <v xml:space="preserve"> </v>
      </c>
      <c r="AQ251" s="115"/>
      <c r="AR251" s="115"/>
      <c r="AS251" s="115"/>
      <c r="AT251" s="115"/>
      <c r="AU251" s="115"/>
      <c r="AV251" s="115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15"/>
      <c r="BG251" s="115"/>
      <c r="BH251" s="115"/>
      <c r="BI251" s="115"/>
      <c r="BJ251" s="115"/>
      <c r="BK251" s="115"/>
      <c r="BL251" s="115"/>
      <c r="BM251" s="115"/>
      <c r="BN251" s="115"/>
      <c r="BO251" s="115"/>
      <c r="BP251" s="115"/>
      <c r="BQ251" s="115"/>
      <c r="BR251" s="115"/>
      <c r="BS251" s="115"/>
      <c r="BT251" s="115"/>
      <c r="BU251" s="115"/>
      <c r="BV251" s="115"/>
      <c r="BW251" s="115"/>
      <c r="BX251" s="115"/>
    </row>
    <row r="252" spans="2:76" s="5" customFormat="1" ht="30" customHeight="1" x14ac:dyDescent="0.2">
      <c r="B252" s="71"/>
      <c r="C252" s="40"/>
      <c r="D252" s="41"/>
      <c r="E252" s="101"/>
      <c r="F252" s="42" t="s">
        <v>71</v>
      </c>
      <c r="G252" s="43" t="s">
        <v>71</v>
      </c>
      <c r="H252" s="109"/>
      <c r="I252" s="46" t="s">
        <v>71</v>
      </c>
      <c r="J252" s="41" t="s">
        <v>71</v>
      </c>
      <c r="K252" s="117"/>
      <c r="L252" s="44"/>
      <c r="M252" s="45"/>
      <c r="N252" s="45"/>
      <c r="O252" s="67" t="str">
        <f t="shared" si="0"/>
        <v/>
      </c>
      <c r="P252" s="66"/>
      <c r="Q252" s="66"/>
      <c r="R252" s="66"/>
      <c r="S252" s="67" t="str">
        <f t="shared" si="1"/>
        <v/>
      </c>
      <c r="T252" s="68" t="str">
        <f t="shared" si="2"/>
        <v/>
      </c>
      <c r="U252" s="69" t="str">
        <f t="shared" si="3"/>
        <v xml:space="preserve">   </v>
      </c>
      <c r="V252" s="103" t="str">
        <f>IF(E252=0," ",IF(E252="H",IF(OR(E252="SEN",H252&lt;1998),VLOOKUP(K252,Minimas!$A$11:$G$29,6),IF(AND(H252&gt;1997,H252&lt;2001),VLOOKUP(K252,Minimas!$A$11:$G$29,5),IF(AND(H252&gt;2000,H252&lt;2003),VLOOKUP(K252,Minimas!$A$11:$G$29,4),IF(AND(H252&gt;2002,H252&lt;2005),VLOOKUP(K252,Minimas!$A$11:$G$29,3),VLOOKUP(K252,Minimas!$A$11:$G$29,2))))),IF(OR(H252="SEN",H252&lt;1998),VLOOKUP(K252,Minimas!$G$11:$L$26,6),IF(AND(H252&gt;1997,H252&lt;2001),VLOOKUP(K252,Minimas!$G$11:$L$26,5),IF(AND(H252&gt;2000,H252&lt;2003),VLOOKUP(K252,Minimas!$G$11:$L$26,4),IF(AND(H252&gt;2002,H252&lt;2005),VLOOKUP(K252,Minimas!$G$11:$L$26,3),VLOOKUP(K252,Minimas!$G$11:$L$26,2)))))))</f>
        <v xml:space="preserve"> </v>
      </c>
      <c r="W252" s="77" t="str">
        <f t="shared" si="4"/>
        <v/>
      </c>
      <c r="X252" s="78"/>
      <c r="AB252" s="107" t="e">
        <f>T252-HLOOKUP(V252,Minimas!$C$1:$BN$10,2,FALSE)</f>
        <v>#VALUE!</v>
      </c>
      <c r="AC252" s="107" t="e">
        <f>T252-HLOOKUP(V252,Minimas!$C$1:$BN$10,3,FALSE)</f>
        <v>#VALUE!</v>
      </c>
      <c r="AD252" s="107" t="e">
        <f>T252-HLOOKUP(V252,Minimas!$C$1:$BN$10,4,FALSE)</f>
        <v>#VALUE!</v>
      </c>
      <c r="AE252" s="107" t="e">
        <f>T252-HLOOKUP(V252,Minimas!$C$1:$BN$10,5,FALSE)</f>
        <v>#VALUE!</v>
      </c>
      <c r="AF252" s="107" t="e">
        <f>T252-HLOOKUP(V252,Minimas!$C$1:$BN$10,6,FALSE)</f>
        <v>#VALUE!</v>
      </c>
      <c r="AG252" s="107" t="e">
        <f>T252-HLOOKUP(V252,Minimas!$C$1:$BN$10,7,FALSE)</f>
        <v>#VALUE!</v>
      </c>
      <c r="AH252" s="107" t="e">
        <f>T252-HLOOKUP(V252,Minimas!$C$1:$BN$10,8,FALSE)</f>
        <v>#VALUE!</v>
      </c>
      <c r="AI252" s="107" t="e">
        <f>T252-HLOOKUP(V252,Minimas!$C$1:$BN$10,9,FALSE)</f>
        <v>#VALUE!</v>
      </c>
      <c r="AJ252" s="107" t="e">
        <f>T252-HLOOKUP(V252,Minimas!$C$1:$BN$10,10,FALSE)</f>
        <v>#VALUE!</v>
      </c>
      <c r="AK252" s="108" t="str">
        <f t="shared" si="5"/>
        <v xml:space="preserve"> </v>
      </c>
      <c r="AM252" s="5" t="str">
        <f t="shared" si="6"/>
        <v xml:space="preserve"> </v>
      </c>
      <c r="AN252" s="5" t="str">
        <f t="shared" si="7"/>
        <v xml:space="preserve"> </v>
      </c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  <c r="BI252" s="115"/>
      <c r="BJ252" s="115"/>
      <c r="BK252" s="115"/>
      <c r="BL252" s="115"/>
      <c r="BM252" s="115"/>
      <c r="BN252" s="115"/>
      <c r="BO252" s="115"/>
      <c r="BP252" s="115"/>
      <c r="BQ252" s="115"/>
      <c r="BR252" s="115"/>
      <c r="BS252" s="115"/>
      <c r="BT252" s="115"/>
      <c r="BU252" s="115"/>
      <c r="BV252" s="115"/>
      <c r="BW252" s="115"/>
      <c r="BX252" s="115"/>
    </row>
    <row r="253" spans="2:76" s="5" customFormat="1" ht="30" customHeight="1" x14ac:dyDescent="0.2">
      <c r="B253" s="71"/>
      <c r="C253" s="40"/>
      <c r="D253" s="41"/>
      <c r="E253" s="101"/>
      <c r="F253" s="42" t="s">
        <v>71</v>
      </c>
      <c r="G253" s="43" t="s">
        <v>71</v>
      </c>
      <c r="H253" s="109"/>
      <c r="I253" s="46" t="s">
        <v>71</v>
      </c>
      <c r="J253" s="41" t="s">
        <v>71</v>
      </c>
      <c r="K253" s="117"/>
      <c r="L253" s="44"/>
      <c r="M253" s="45"/>
      <c r="N253" s="45"/>
      <c r="O253" s="67" t="str">
        <f t="shared" si="0"/>
        <v/>
      </c>
      <c r="P253" s="66"/>
      <c r="Q253" s="66"/>
      <c r="R253" s="66"/>
      <c r="S253" s="67" t="str">
        <f t="shared" si="1"/>
        <v/>
      </c>
      <c r="T253" s="68" t="str">
        <f t="shared" si="2"/>
        <v/>
      </c>
      <c r="U253" s="69" t="str">
        <f t="shared" si="3"/>
        <v xml:space="preserve">   </v>
      </c>
      <c r="V253" s="103" t="str">
        <f>IF(E253=0," ",IF(E253="H",IF(OR(E253="SEN",H253&lt;1998),VLOOKUP(K253,Minimas!$A$11:$G$29,6),IF(AND(H253&gt;1997,H253&lt;2001),VLOOKUP(K253,Minimas!$A$11:$G$29,5),IF(AND(H253&gt;2000,H253&lt;2003),VLOOKUP(K253,Minimas!$A$11:$G$29,4),IF(AND(H253&gt;2002,H253&lt;2005),VLOOKUP(K253,Minimas!$A$11:$G$29,3),VLOOKUP(K253,Minimas!$A$11:$G$29,2))))),IF(OR(H253="SEN",H253&lt;1998),VLOOKUP(K253,Minimas!$G$11:$L$26,6),IF(AND(H253&gt;1997,H253&lt;2001),VLOOKUP(K253,Minimas!$G$11:$L$26,5),IF(AND(H253&gt;2000,H253&lt;2003),VLOOKUP(K253,Minimas!$G$11:$L$26,4),IF(AND(H253&gt;2002,H253&lt;2005),VLOOKUP(K253,Minimas!$G$11:$L$26,3),VLOOKUP(K253,Minimas!$G$11:$L$26,2)))))))</f>
        <v xml:space="preserve"> </v>
      </c>
      <c r="W253" s="77" t="str">
        <f t="shared" si="4"/>
        <v/>
      </c>
      <c r="X253" s="78"/>
      <c r="AB253" s="107" t="e">
        <f>T253-HLOOKUP(V253,Minimas!$C$1:$BN$10,2,FALSE)</f>
        <v>#VALUE!</v>
      </c>
      <c r="AC253" s="107" t="e">
        <f>T253-HLOOKUP(V253,Minimas!$C$1:$BN$10,3,FALSE)</f>
        <v>#VALUE!</v>
      </c>
      <c r="AD253" s="107" t="e">
        <f>T253-HLOOKUP(V253,Minimas!$C$1:$BN$10,4,FALSE)</f>
        <v>#VALUE!</v>
      </c>
      <c r="AE253" s="107" t="e">
        <f>T253-HLOOKUP(V253,Minimas!$C$1:$BN$10,5,FALSE)</f>
        <v>#VALUE!</v>
      </c>
      <c r="AF253" s="107" t="e">
        <f>T253-HLOOKUP(V253,Minimas!$C$1:$BN$10,6,FALSE)</f>
        <v>#VALUE!</v>
      </c>
      <c r="AG253" s="107" t="e">
        <f>T253-HLOOKUP(V253,Minimas!$C$1:$BN$10,7,FALSE)</f>
        <v>#VALUE!</v>
      </c>
      <c r="AH253" s="107" t="e">
        <f>T253-HLOOKUP(V253,Minimas!$C$1:$BN$10,8,FALSE)</f>
        <v>#VALUE!</v>
      </c>
      <c r="AI253" s="107" t="e">
        <f>T253-HLOOKUP(V253,Minimas!$C$1:$BN$10,9,FALSE)</f>
        <v>#VALUE!</v>
      </c>
      <c r="AJ253" s="107" t="e">
        <f>T253-HLOOKUP(V253,Minimas!$C$1:$BN$10,10,FALSE)</f>
        <v>#VALUE!</v>
      </c>
      <c r="AK253" s="108" t="str">
        <f t="shared" si="5"/>
        <v xml:space="preserve"> </v>
      </c>
      <c r="AM253" s="5" t="str">
        <f t="shared" si="6"/>
        <v xml:space="preserve"> </v>
      </c>
      <c r="AN253" s="5" t="str">
        <f t="shared" si="7"/>
        <v xml:space="preserve"> </v>
      </c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15"/>
      <c r="BG253" s="115"/>
      <c r="BH253" s="115"/>
      <c r="BI253" s="115"/>
      <c r="BJ253" s="115"/>
      <c r="BK253" s="115"/>
      <c r="BL253" s="115"/>
      <c r="BM253" s="115"/>
      <c r="BN253" s="115"/>
      <c r="BO253" s="115"/>
      <c r="BP253" s="115"/>
      <c r="BQ253" s="115"/>
      <c r="BR253" s="115"/>
      <c r="BS253" s="115"/>
      <c r="BT253" s="115"/>
      <c r="BU253" s="115"/>
      <c r="BV253" s="115"/>
      <c r="BW253" s="115"/>
      <c r="BX253" s="115"/>
    </row>
    <row r="254" spans="2:76" s="5" customFormat="1" ht="30" customHeight="1" x14ac:dyDescent="0.2">
      <c r="B254" s="71"/>
      <c r="C254" s="40"/>
      <c r="D254" s="41"/>
      <c r="E254" s="101"/>
      <c r="F254" s="42" t="s">
        <v>71</v>
      </c>
      <c r="G254" s="43" t="s">
        <v>71</v>
      </c>
      <c r="H254" s="109"/>
      <c r="I254" s="46" t="s">
        <v>71</v>
      </c>
      <c r="J254" s="41" t="s">
        <v>71</v>
      </c>
      <c r="K254" s="117"/>
      <c r="L254" s="44"/>
      <c r="M254" s="45"/>
      <c r="N254" s="45"/>
      <c r="O254" s="67" t="str">
        <f t="shared" si="0"/>
        <v/>
      </c>
      <c r="P254" s="66"/>
      <c r="Q254" s="66"/>
      <c r="R254" s="66"/>
      <c r="S254" s="67" t="str">
        <f t="shared" si="1"/>
        <v/>
      </c>
      <c r="T254" s="68" t="str">
        <f t="shared" si="2"/>
        <v/>
      </c>
      <c r="U254" s="69" t="str">
        <f t="shared" si="3"/>
        <v xml:space="preserve">   </v>
      </c>
      <c r="V254" s="103" t="str">
        <f>IF(E254=0," ",IF(E254="H",IF(OR(E254="SEN",H254&lt;1998),VLOOKUP(K254,Minimas!$A$11:$G$29,6),IF(AND(H254&gt;1997,H254&lt;2001),VLOOKUP(K254,Minimas!$A$11:$G$29,5),IF(AND(H254&gt;2000,H254&lt;2003),VLOOKUP(K254,Minimas!$A$11:$G$29,4),IF(AND(H254&gt;2002,H254&lt;2005),VLOOKUP(K254,Minimas!$A$11:$G$29,3),VLOOKUP(K254,Minimas!$A$11:$G$29,2))))),IF(OR(H254="SEN",H254&lt;1998),VLOOKUP(K254,Minimas!$G$11:$L$26,6),IF(AND(H254&gt;1997,H254&lt;2001),VLOOKUP(K254,Minimas!$G$11:$L$26,5),IF(AND(H254&gt;2000,H254&lt;2003),VLOOKUP(K254,Minimas!$G$11:$L$26,4),IF(AND(H254&gt;2002,H254&lt;2005),VLOOKUP(K254,Minimas!$G$11:$L$26,3),VLOOKUP(K254,Minimas!$G$11:$L$26,2)))))))</f>
        <v xml:space="preserve"> </v>
      </c>
      <c r="W254" s="77" t="str">
        <f t="shared" si="4"/>
        <v/>
      </c>
      <c r="X254" s="78"/>
      <c r="AB254" s="107" t="e">
        <f>T254-HLOOKUP(V254,Minimas!$C$1:$BN$10,2,FALSE)</f>
        <v>#VALUE!</v>
      </c>
      <c r="AC254" s="107" t="e">
        <f>T254-HLOOKUP(V254,Minimas!$C$1:$BN$10,3,FALSE)</f>
        <v>#VALUE!</v>
      </c>
      <c r="AD254" s="107" t="e">
        <f>T254-HLOOKUP(V254,Minimas!$C$1:$BN$10,4,FALSE)</f>
        <v>#VALUE!</v>
      </c>
      <c r="AE254" s="107" t="e">
        <f>T254-HLOOKUP(V254,Minimas!$C$1:$BN$10,5,FALSE)</f>
        <v>#VALUE!</v>
      </c>
      <c r="AF254" s="107" t="e">
        <f>T254-HLOOKUP(V254,Minimas!$C$1:$BN$10,6,FALSE)</f>
        <v>#VALUE!</v>
      </c>
      <c r="AG254" s="107" t="e">
        <f>T254-HLOOKUP(V254,Minimas!$C$1:$BN$10,7,FALSE)</f>
        <v>#VALUE!</v>
      </c>
      <c r="AH254" s="107" t="e">
        <f>T254-HLOOKUP(V254,Minimas!$C$1:$BN$10,8,FALSE)</f>
        <v>#VALUE!</v>
      </c>
      <c r="AI254" s="107" t="e">
        <f>T254-HLOOKUP(V254,Minimas!$C$1:$BN$10,9,FALSE)</f>
        <v>#VALUE!</v>
      </c>
      <c r="AJ254" s="107" t="e">
        <f>T254-HLOOKUP(V254,Minimas!$C$1:$BN$10,10,FALSE)</f>
        <v>#VALUE!</v>
      </c>
      <c r="AK254" s="108" t="str">
        <f t="shared" si="5"/>
        <v xml:space="preserve"> </v>
      </c>
      <c r="AM254" s="5" t="str">
        <f t="shared" si="6"/>
        <v xml:space="preserve"> </v>
      </c>
      <c r="AN254" s="5" t="str">
        <f t="shared" si="7"/>
        <v xml:space="preserve"> </v>
      </c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  <c r="BH254" s="115"/>
      <c r="BI254" s="115"/>
      <c r="BJ254" s="115"/>
      <c r="BK254" s="115"/>
      <c r="BL254" s="115"/>
      <c r="BM254" s="115"/>
      <c r="BN254" s="115"/>
      <c r="BO254" s="115"/>
      <c r="BP254" s="115"/>
      <c r="BQ254" s="115"/>
      <c r="BR254" s="115"/>
      <c r="BS254" s="115"/>
      <c r="BT254" s="115"/>
      <c r="BU254" s="115"/>
      <c r="BV254" s="115"/>
      <c r="BW254" s="115"/>
      <c r="BX254" s="115"/>
    </row>
    <row r="255" spans="2:76" s="5" customFormat="1" ht="30" customHeight="1" x14ac:dyDescent="0.2">
      <c r="B255" s="71"/>
      <c r="C255" s="40"/>
      <c r="D255" s="41"/>
      <c r="E255" s="101"/>
      <c r="F255" s="42" t="s">
        <v>71</v>
      </c>
      <c r="G255" s="43" t="s">
        <v>71</v>
      </c>
      <c r="H255" s="109"/>
      <c r="I255" s="46" t="s">
        <v>71</v>
      </c>
      <c r="J255" s="41" t="s">
        <v>71</v>
      </c>
      <c r="K255" s="117"/>
      <c r="L255" s="44"/>
      <c r="M255" s="45"/>
      <c r="N255" s="45"/>
      <c r="O255" s="67" t="str">
        <f t="shared" si="0"/>
        <v/>
      </c>
      <c r="P255" s="66"/>
      <c r="Q255" s="66"/>
      <c r="R255" s="66"/>
      <c r="S255" s="67" t="str">
        <f t="shared" si="1"/>
        <v/>
      </c>
      <c r="T255" s="68" t="str">
        <f t="shared" si="2"/>
        <v/>
      </c>
      <c r="U255" s="69" t="str">
        <f t="shared" si="3"/>
        <v xml:space="preserve">   </v>
      </c>
      <c r="V255" s="103" t="str">
        <f>IF(E255=0," ",IF(E255="H",IF(OR(E255="SEN",H255&lt;1998),VLOOKUP(K255,Minimas!$A$11:$G$29,6),IF(AND(H255&gt;1997,H255&lt;2001),VLOOKUP(K255,Minimas!$A$11:$G$29,5),IF(AND(H255&gt;2000,H255&lt;2003),VLOOKUP(K255,Minimas!$A$11:$G$29,4),IF(AND(H255&gt;2002,H255&lt;2005),VLOOKUP(K255,Minimas!$A$11:$G$29,3),VLOOKUP(K255,Minimas!$A$11:$G$29,2))))),IF(OR(H255="SEN",H255&lt;1998),VLOOKUP(K255,Minimas!$G$11:$L$26,6),IF(AND(H255&gt;1997,H255&lt;2001),VLOOKUP(K255,Minimas!$G$11:$L$26,5),IF(AND(H255&gt;2000,H255&lt;2003),VLOOKUP(K255,Minimas!$G$11:$L$26,4),IF(AND(H255&gt;2002,H255&lt;2005),VLOOKUP(K255,Minimas!$G$11:$L$26,3),VLOOKUP(K255,Minimas!$G$11:$L$26,2)))))))</f>
        <v xml:space="preserve"> </v>
      </c>
      <c r="W255" s="77" t="str">
        <f t="shared" si="4"/>
        <v/>
      </c>
      <c r="X255" s="78"/>
      <c r="AB255" s="107" t="e">
        <f>T255-HLOOKUP(V255,Minimas!$C$1:$BN$10,2,FALSE)</f>
        <v>#VALUE!</v>
      </c>
      <c r="AC255" s="107" t="e">
        <f>T255-HLOOKUP(V255,Minimas!$C$1:$BN$10,3,FALSE)</f>
        <v>#VALUE!</v>
      </c>
      <c r="AD255" s="107" t="e">
        <f>T255-HLOOKUP(V255,Minimas!$C$1:$BN$10,4,FALSE)</f>
        <v>#VALUE!</v>
      </c>
      <c r="AE255" s="107" t="e">
        <f>T255-HLOOKUP(V255,Minimas!$C$1:$BN$10,5,FALSE)</f>
        <v>#VALUE!</v>
      </c>
      <c r="AF255" s="107" t="e">
        <f>T255-HLOOKUP(V255,Minimas!$C$1:$BN$10,6,FALSE)</f>
        <v>#VALUE!</v>
      </c>
      <c r="AG255" s="107" t="e">
        <f>T255-HLOOKUP(V255,Minimas!$C$1:$BN$10,7,FALSE)</f>
        <v>#VALUE!</v>
      </c>
      <c r="AH255" s="107" t="e">
        <f>T255-HLOOKUP(V255,Minimas!$C$1:$BN$10,8,FALSE)</f>
        <v>#VALUE!</v>
      </c>
      <c r="AI255" s="107" t="e">
        <f>T255-HLOOKUP(V255,Minimas!$C$1:$BN$10,9,FALSE)</f>
        <v>#VALUE!</v>
      </c>
      <c r="AJ255" s="107" t="e">
        <f>T255-HLOOKUP(V255,Minimas!$C$1:$BN$10,10,FALSE)</f>
        <v>#VALUE!</v>
      </c>
      <c r="AK255" s="108" t="str">
        <f t="shared" si="5"/>
        <v xml:space="preserve"> </v>
      </c>
      <c r="AM255" s="5" t="str">
        <f t="shared" si="6"/>
        <v xml:space="preserve"> </v>
      </c>
      <c r="AN255" s="5" t="str">
        <f t="shared" si="7"/>
        <v xml:space="preserve"> </v>
      </c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5"/>
      <c r="BQ255" s="115"/>
      <c r="BR255" s="115"/>
      <c r="BS255" s="115"/>
      <c r="BT255" s="115"/>
      <c r="BU255" s="115"/>
      <c r="BV255" s="115"/>
      <c r="BW255" s="115"/>
      <c r="BX255" s="115"/>
    </row>
    <row r="256" spans="2:76" s="5" customFormat="1" ht="30" customHeight="1" x14ac:dyDescent="0.2">
      <c r="B256" s="71"/>
      <c r="C256" s="40"/>
      <c r="D256" s="41"/>
      <c r="E256" s="101"/>
      <c r="F256" s="42" t="s">
        <v>71</v>
      </c>
      <c r="G256" s="43" t="s">
        <v>71</v>
      </c>
      <c r="H256" s="109"/>
      <c r="I256" s="46" t="s">
        <v>71</v>
      </c>
      <c r="J256" s="41" t="s">
        <v>71</v>
      </c>
      <c r="K256" s="117"/>
      <c r="L256" s="44"/>
      <c r="M256" s="45"/>
      <c r="N256" s="45"/>
      <c r="O256" s="67" t="str">
        <f t="shared" si="0"/>
        <v/>
      </c>
      <c r="P256" s="66"/>
      <c r="Q256" s="66"/>
      <c r="R256" s="66"/>
      <c r="S256" s="67" t="str">
        <f t="shared" si="1"/>
        <v/>
      </c>
      <c r="T256" s="68" t="str">
        <f t="shared" si="2"/>
        <v/>
      </c>
      <c r="U256" s="69" t="str">
        <f t="shared" si="3"/>
        <v xml:space="preserve">   </v>
      </c>
      <c r="V256" s="103" t="str">
        <f>IF(E256=0," ",IF(E256="H",IF(OR(E256="SEN",H256&lt;1998),VLOOKUP(K256,Minimas!$A$11:$G$29,6),IF(AND(H256&gt;1997,H256&lt;2001),VLOOKUP(K256,Minimas!$A$11:$G$29,5),IF(AND(H256&gt;2000,H256&lt;2003),VLOOKUP(K256,Minimas!$A$11:$G$29,4),IF(AND(H256&gt;2002,H256&lt;2005),VLOOKUP(K256,Minimas!$A$11:$G$29,3),VLOOKUP(K256,Minimas!$A$11:$G$29,2))))),IF(OR(H256="SEN",H256&lt;1998),VLOOKUP(K256,Minimas!$G$11:$L$26,6),IF(AND(H256&gt;1997,H256&lt;2001),VLOOKUP(K256,Minimas!$G$11:$L$26,5),IF(AND(H256&gt;2000,H256&lt;2003),VLOOKUP(K256,Minimas!$G$11:$L$26,4),IF(AND(H256&gt;2002,H256&lt;2005),VLOOKUP(K256,Minimas!$G$11:$L$26,3),VLOOKUP(K256,Minimas!$G$11:$L$26,2)))))))</f>
        <v xml:space="preserve"> </v>
      </c>
      <c r="W256" s="77" t="str">
        <f t="shared" si="4"/>
        <v/>
      </c>
      <c r="X256" s="78"/>
      <c r="AB256" s="107" t="e">
        <f>T256-HLOOKUP(V256,Minimas!$C$1:$BN$10,2,FALSE)</f>
        <v>#VALUE!</v>
      </c>
      <c r="AC256" s="107" t="e">
        <f>T256-HLOOKUP(V256,Minimas!$C$1:$BN$10,3,FALSE)</f>
        <v>#VALUE!</v>
      </c>
      <c r="AD256" s="107" t="e">
        <f>T256-HLOOKUP(V256,Minimas!$C$1:$BN$10,4,FALSE)</f>
        <v>#VALUE!</v>
      </c>
      <c r="AE256" s="107" t="e">
        <f>T256-HLOOKUP(V256,Minimas!$C$1:$BN$10,5,FALSE)</f>
        <v>#VALUE!</v>
      </c>
      <c r="AF256" s="107" t="e">
        <f>T256-HLOOKUP(V256,Minimas!$C$1:$BN$10,6,FALSE)</f>
        <v>#VALUE!</v>
      </c>
      <c r="AG256" s="107" t="e">
        <f>T256-HLOOKUP(V256,Minimas!$C$1:$BN$10,7,FALSE)</f>
        <v>#VALUE!</v>
      </c>
      <c r="AH256" s="107" t="e">
        <f>T256-HLOOKUP(V256,Minimas!$C$1:$BN$10,8,FALSE)</f>
        <v>#VALUE!</v>
      </c>
      <c r="AI256" s="107" t="e">
        <f>T256-HLOOKUP(V256,Minimas!$C$1:$BN$10,9,FALSE)</f>
        <v>#VALUE!</v>
      </c>
      <c r="AJ256" s="107" t="e">
        <f>T256-HLOOKUP(V256,Minimas!$C$1:$BN$10,10,FALSE)</f>
        <v>#VALUE!</v>
      </c>
      <c r="AK256" s="108" t="str">
        <f t="shared" si="5"/>
        <v xml:space="preserve"> </v>
      </c>
      <c r="AM256" s="5" t="str">
        <f t="shared" si="6"/>
        <v xml:space="preserve"> </v>
      </c>
      <c r="AN256" s="5" t="str">
        <f t="shared" si="7"/>
        <v xml:space="preserve"> </v>
      </c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  <c r="BI256" s="115"/>
      <c r="BJ256" s="115"/>
      <c r="BK256" s="115"/>
      <c r="BL256" s="115"/>
      <c r="BM256" s="115"/>
      <c r="BN256" s="115"/>
      <c r="BO256" s="115"/>
      <c r="BP256" s="115"/>
      <c r="BQ256" s="115"/>
      <c r="BR256" s="115"/>
      <c r="BS256" s="115"/>
      <c r="BT256" s="115"/>
      <c r="BU256" s="115"/>
      <c r="BV256" s="115"/>
      <c r="BW256" s="115"/>
      <c r="BX256" s="115"/>
    </row>
    <row r="257" spans="1:76" s="5" customFormat="1" ht="30" customHeight="1" x14ac:dyDescent="0.2">
      <c r="B257" s="71"/>
      <c r="C257" s="40"/>
      <c r="D257" s="41"/>
      <c r="E257" s="101"/>
      <c r="F257" s="42"/>
      <c r="G257" s="43"/>
      <c r="H257" s="109"/>
      <c r="I257" s="46"/>
      <c r="J257" s="41"/>
      <c r="K257" s="117"/>
      <c r="L257" s="44"/>
      <c r="M257" s="45"/>
      <c r="N257" s="45"/>
      <c r="O257" s="67" t="str">
        <f t="shared" si="0"/>
        <v/>
      </c>
      <c r="P257" s="66"/>
      <c r="Q257" s="66"/>
      <c r="R257" s="66"/>
      <c r="S257" s="67" t="str">
        <f t="shared" si="1"/>
        <v/>
      </c>
      <c r="T257" s="68" t="str">
        <f t="shared" si="2"/>
        <v/>
      </c>
      <c r="U257" s="69" t="str">
        <f t="shared" si="3"/>
        <v xml:space="preserve">   </v>
      </c>
      <c r="V257" s="103" t="str">
        <f>IF(E257=0," ",IF(E257="H",IF(OR(E257="SEN",H257&lt;1998),VLOOKUP(K257,Minimas!$A$11:$G$29,6),IF(AND(H257&gt;1997,H257&lt;2001),VLOOKUP(K257,Minimas!$A$11:$G$29,5),IF(AND(H257&gt;2000,H257&lt;2003),VLOOKUP(K257,Minimas!$A$11:$G$29,4),IF(AND(H257&gt;2002,H257&lt;2005),VLOOKUP(K257,Minimas!$A$11:$G$29,3),VLOOKUP(K257,Minimas!$A$11:$G$29,2))))),IF(OR(H257="SEN",H257&lt;1998),VLOOKUP(K257,Minimas!$G$11:$L$26,6),IF(AND(H257&gt;1997,H257&lt;2001),VLOOKUP(K257,Minimas!$G$11:$L$26,5),IF(AND(H257&gt;2000,H257&lt;2003),VLOOKUP(K257,Minimas!$G$11:$L$26,4),IF(AND(H257&gt;2002,H257&lt;2005),VLOOKUP(K257,Minimas!$G$11:$L$26,3),VLOOKUP(K257,Minimas!$G$11:$L$26,2)))))))</f>
        <v xml:space="preserve"> </v>
      </c>
      <c r="W257" s="77" t="str">
        <f t="shared" si="4"/>
        <v/>
      </c>
      <c r="X257" s="78"/>
      <c r="AB257" s="107" t="e">
        <f>T257-HLOOKUP(V257,Minimas!$C$1:$BN$10,2,FALSE)</f>
        <v>#VALUE!</v>
      </c>
      <c r="AC257" s="107" t="e">
        <f>T257-HLOOKUP(V257,Minimas!$C$1:$BN$10,3,FALSE)</f>
        <v>#VALUE!</v>
      </c>
      <c r="AD257" s="107" t="e">
        <f>T257-HLOOKUP(V257,Minimas!$C$1:$BN$10,4,FALSE)</f>
        <v>#VALUE!</v>
      </c>
      <c r="AE257" s="107" t="e">
        <f>T257-HLOOKUP(V257,Minimas!$C$1:$BN$10,5,FALSE)</f>
        <v>#VALUE!</v>
      </c>
      <c r="AF257" s="107" t="e">
        <f>T257-HLOOKUP(V257,Minimas!$C$1:$BN$10,6,FALSE)</f>
        <v>#VALUE!</v>
      </c>
      <c r="AG257" s="107" t="e">
        <f>T257-HLOOKUP(V257,Minimas!$C$1:$BN$10,7,FALSE)</f>
        <v>#VALUE!</v>
      </c>
      <c r="AH257" s="107" t="e">
        <f>T257-HLOOKUP(V257,Minimas!$C$1:$BN$10,8,FALSE)</f>
        <v>#VALUE!</v>
      </c>
      <c r="AI257" s="107" t="e">
        <f>T257-HLOOKUP(V257,Minimas!$C$1:$BN$10,9,FALSE)</f>
        <v>#VALUE!</v>
      </c>
      <c r="AJ257" s="107" t="e">
        <f>T257-HLOOKUP(V257,Minimas!$C$1:$BN$10,10,FALSE)</f>
        <v>#VALUE!</v>
      </c>
      <c r="AK257" s="108" t="str">
        <f t="shared" si="5"/>
        <v xml:space="preserve"> </v>
      </c>
      <c r="AM257" s="5" t="str">
        <f t="shared" si="6"/>
        <v xml:space="preserve"> </v>
      </c>
      <c r="AN257" s="5" t="str">
        <f t="shared" si="7"/>
        <v xml:space="preserve"> </v>
      </c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5"/>
      <c r="BQ257" s="115"/>
      <c r="BR257" s="115"/>
      <c r="BS257" s="115"/>
      <c r="BT257" s="115"/>
      <c r="BU257" s="115"/>
      <c r="BV257" s="115"/>
      <c r="BW257" s="115"/>
      <c r="BX257" s="115"/>
    </row>
    <row r="258" spans="1:76" s="5" customFormat="1" ht="30" customHeight="1" thickBot="1" x14ac:dyDescent="0.25">
      <c r="B258" s="71"/>
      <c r="C258" s="40"/>
      <c r="D258" s="41"/>
      <c r="E258" s="101"/>
      <c r="F258" s="42"/>
      <c r="G258" s="43"/>
      <c r="H258" s="109"/>
      <c r="I258" s="46"/>
      <c r="J258" s="41"/>
      <c r="K258" s="117"/>
      <c r="L258" s="44"/>
      <c r="M258" s="45"/>
      <c r="N258" s="45"/>
      <c r="O258" s="67" t="str">
        <f t="shared" si="0"/>
        <v/>
      </c>
      <c r="P258" s="66"/>
      <c r="Q258" s="66"/>
      <c r="R258" s="66"/>
      <c r="S258" s="67" t="str">
        <f t="shared" si="1"/>
        <v/>
      </c>
      <c r="T258" s="68" t="str">
        <f t="shared" si="2"/>
        <v/>
      </c>
      <c r="U258" s="69" t="str">
        <f t="shared" si="3"/>
        <v xml:space="preserve">   </v>
      </c>
      <c r="V258" s="103" t="str">
        <f>IF(E258=0," ",IF(E258="H",IF(OR(E258="SEN",H258&lt;1998),VLOOKUP(K258,Minimas!$A$11:$G$29,6),IF(AND(H258&gt;1997,H258&lt;2001),VLOOKUP(K258,Minimas!$A$11:$G$29,5),IF(AND(H258&gt;2000,H258&lt;2003),VLOOKUP(K258,Minimas!$A$11:$G$29,4),IF(AND(H258&gt;2002,H258&lt;2005),VLOOKUP(K258,Minimas!$A$11:$G$29,3),VLOOKUP(K258,Minimas!$A$11:$G$29,2))))),IF(OR(H258="SEN",H258&lt;1998),VLOOKUP(K258,Minimas!$G$11:$L$26,6),IF(AND(H258&gt;1997,H258&lt;2001),VLOOKUP(K258,Minimas!$G$11:$L$26,5),IF(AND(H258&gt;2000,H258&lt;2003),VLOOKUP(K258,Minimas!$G$11:$L$26,4),IF(AND(H258&gt;2002,H258&lt;2005),VLOOKUP(K258,Minimas!$G$11:$L$26,3),VLOOKUP(K258,Minimas!$G$11:$L$26,2)))))))</f>
        <v xml:space="preserve"> </v>
      </c>
      <c r="W258" s="77" t="str">
        <f t="shared" si="4"/>
        <v/>
      </c>
      <c r="X258" s="78"/>
      <c r="AB258" s="107" t="e">
        <f>T258-HLOOKUP(V258,Minimas!$C$1:$BN$10,2,FALSE)</f>
        <v>#VALUE!</v>
      </c>
      <c r="AC258" s="107" t="e">
        <f>T258-HLOOKUP(V258,Minimas!$C$1:$BN$10,3,FALSE)</f>
        <v>#VALUE!</v>
      </c>
      <c r="AD258" s="107" t="e">
        <f>T258-HLOOKUP(V258,Minimas!$C$1:$BN$10,4,FALSE)</f>
        <v>#VALUE!</v>
      </c>
      <c r="AE258" s="107" t="e">
        <f>T258-HLOOKUP(V258,Minimas!$C$1:$BN$10,5,FALSE)</f>
        <v>#VALUE!</v>
      </c>
      <c r="AF258" s="107" t="e">
        <f>T258-HLOOKUP(V258,Minimas!$C$1:$BN$10,6,FALSE)</f>
        <v>#VALUE!</v>
      </c>
      <c r="AG258" s="107" t="e">
        <f>T258-HLOOKUP(V258,Minimas!$C$1:$BN$10,7,FALSE)</f>
        <v>#VALUE!</v>
      </c>
      <c r="AH258" s="107" t="e">
        <f>T258-HLOOKUP(V258,Minimas!$C$1:$BN$10,8,FALSE)</f>
        <v>#VALUE!</v>
      </c>
      <c r="AI258" s="107" t="e">
        <f>T258-HLOOKUP(V258,Minimas!$C$1:$BN$10,9,FALSE)</f>
        <v>#VALUE!</v>
      </c>
      <c r="AJ258" s="107" t="e">
        <f>T258-HLOOKUP(V258,Minimas!$C$1:$BN$10,10,FALSE)</f>
        <v>#VALUE!</v>
      </c>
      <c r="AK258" s="108" t="str">
        <f t="shared" si="5"/>
        <v xml:space="preserve"> </v>
      </c>
      <c r="AM258" s="5" t="str">
        <f t="shared" si="6"/>
        <v xml:space="preserve"> </v>
      </c>
      <c r="AN258" s="5" t="str">
        <f t="shared" si="7"/>
        <v xml:space="preserve"> </v>
      </c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</row>
    <row r="259" spans="1:76" s="16" customFormat="1" ht="10.15" customHeight="1" x14ac:dyDescent="0.2"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6"/>
      <c r="Q259" s="135"/>
      <c r="R259" s="135"/>
      <c r="S259" s="135"/>
      <c r="T259" s="135"/>
      <c r="U259" s="135"/>
      <c r="V259" s="135"/>
      <c r="W259" s="135"/>
      <c r="X259" s="15"/>
    </row>
    <row r="260" spans="1:76" x14ac:dyDescent="0.2">
      <c r="A260" s="6"/>
    </row>
  </sheetData>
  <mergeCells count="6">
    <mergeCell ref="F5:G5"/>
    <mergeCell ref="D2:K2"/>
    <mergeCell ref="V2:W2"/>
    <mergeCell ref="D3:K3"/>
    <mergeCell ref="V3:W3"/>
    <mergeCell ref="N2:S3"/>
  </mergeCells>
  <phoneticPr fontId="0" type="noConversion"/>
  <conditionalFormatting sqref="L7:N8 P7:R8 P243:R258 L243:N258">
    <cfRule type="cellIs" dxfId="36" priority="19" operator="lessThan">
      <formula>0</formula>
    </cfRule>
  </conditionalFormatting>
  <conditionalFormatting sqref="P163:R178 L163:N178">
    <cfRule type="cellIs" dxfId="35" priority="16" operator="lessThan">
      <formula>0</formula>
    </cfRule>
  </conditionalFormatting>
  <conditionalFormatting sqref="P148:R162 L148:N162">
    <cfRule type="cellIs" dxfId="34" priority="15" operator="lessThan">
      <formula>0</formula>
    </cfRule>
  </conditionalFormatting>
  <conditionalFormatting sqref="P132:R147 L132:N147">
    <cfRule type="cellIs" dxfId="33" priority="14" operator="lessThan">
      <formula>0</formula>
    </cfRule>
  </conditionalFormatting>
  <conditionalFormatting sqref="P117:R131 L117:N131">
    <cfRule type="cellIs" dxfId="32" priority="13" operator="lessThan">
      <formula>0</formula>
    </cfRule>
  </conditionalFormatting>
  <conditionalFormatting sqref="P9:R9 L9:N9 L102:N116 P102:R116">
    <cfRule type="cellIs" dxfId="31" priority="12" operator="lessThan">
      <formula>0</formula>
    </cfRule>
  </conditionalFormatting>
  <conditionalFormatting sqref="P87:R101 L87:N101">
    <cfRule type="cellIs" dxfId="30" priority="11" operator="lessThan">
      <formula>0</formula>
    </cfRule>
  </conditionalFormatting>
  <conditionalFormatting sqref="P71:R86 L71:N86">
    <cfRule type="cellIs" dxfId="29" priority="10" operator="lessThan">
      <formula>0</formula>
    </cfRule>
  </conditionalFormatting>
  <conditionalFormatting sqref="P56:R70 L56:N70">
    <cfRule type="cellIs" dxfId="28" priority="9" operator="lessThan">
      <formula>0</formula>
    </cfRule>
  </conditionalFormatting>
  <conditionalFormatting sqref="P40:R55 L40:N55">
    <cfRule type="cellIs" dxfId="27" priority="8" operator="lessThan">
      <formula>0</formula>
    </cfRule>
  </conditionalFormatting>
  <conditionalFormatting sqref="P25:R39 L25:N39">
    <cfRule type="cellIs" dxfId="26" priority="7" operator="lessThan">
      <formula>0</formula>
    </cfRule>
  </conditionalFormatting>
  <conditionalFormatting sqref="L10:N24 P10:R24">
    <cfRule type="cellIs" dxfId="25" priority="6" operator="lessThan">
      <formula>0</formula>
    </cfRule>
  </conditionalFormatting>
  <conditionalFormatting sqref="P228:R242 L228:N242">
    <cfRule type="cellIs" dxfId="24" priority="5" operator="lessThan">
      <formula>0</formula>
    </cfRule>
  </conditionalFormatting>
  <conditionalFormatting sqref="P179:R189 L179:N189 L224:N227 P224:R227">
    <cfRule type="cellIs" dxfId="23" priority="4" operator="lessThan">
      <formula>0</formula>
    </cfRule>
  </conditionalFormatting>
  <conditionalFormatting sqref="P209:R223 L209:N223">
    <cfRule type="cellIs" dxfId="22" priority="3" operator="lessThan">
      <formula>0</formula>
    </cfRule>
  </conditionalFormatting>
  <conditionalFormatting sqref="P194:R208 L194:N208">
    <cfRule type="cellIs" dxfId="21" priority="2" operator="lessThan">
      <formula>0</formula>
    </cfRule>
  </conditionalFormatting>
  <conditionalFormatting sqref="L190:N193 P190:R193">
    <cfRule type="cellIs" dxfId="2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243:N256 D243:D258 D7:D8 M258:N258 M257:N25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DS252"/>
  <sheetViews>
    <sheetView tabSelected="1" zoomScaleNormal="100" workbookViewId="0">
      <pane ySplit="6" topLeftCell="A7" activePane="bottomLeft" state="frozen"/>
      <selection pane="bottomLeft" activeCell="G20" sqref="G20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9.85546875" style="1" bestFit="1" customWidth="1"/>
    <col min="23" max="23" width="13" style="1" customWidth="1"/>
    <col min="24" max="24" width="1.7109375" style="1" customWidth="1"/>
    <col min="25" max="26" width="11.42578125" style="1"/>
    <col min="27" max="42" width="0" style="1" hidden="1" customWidth="1"/>
    <col min="43" max="76" width="11.42578125" style="111"/>
    <col min="77" max="16384" width="11.42578125" style="1"/>
  </cols>
  <sheetData>
    <row r="1" spans="1:123" ht="5.0999999999999996" customHeight="1" thickBot="1" x14ac:dyDescent="0.25"/>
    <row r="2" spans="1:123" s="12" customFormat="1" ht="30" customHeight="1" x14ac:dyDescent="0.2">
      <c r="B2" s="13"/>
      <c r="C2" s="110"/>
      <c r="D2" s="138" t="s">
        <v>113</v>
      </c>
      <c r="E2" s="139"/>
      <c r="F2" s="139"/>
      <c r="G2" s="139"/>
      <c r="H2" s="139"/>
      <c r="I2" s="139"/>
      <c r="J2" s="139"/>
      <c r="K2" s="139"/>
      <c r="L2" s="73"/>
      <c r="M2" s="72"/>
      <c r="N2" s="147" t="s">
        <v>110</v>
      </c>
      <c r="O2" s="147"/>
      <c r="P2" s="147"/>
      <c r="Q2" s="147"/>
      <c r="R2" s="147"/>
      <c r="S2" s="147"/>
      <c r="T2" s="72"/>
      <c r="U2" s="72"/>
      <c r="V2" s="139" t="s">
        <v>14</v>
      </c>
      <c r="W2" s="140"/>
      <c r="X2" s="13"/>
      <c r="Y2" s="13"/>
      <c r="Z2" s="13"/>
      <c r="AK2" s="14"/>
      <c r="AL2" s="14"/>
      <c r="AM2" s="14"/>
      <c r="AN2" s="14"/>
      <c r="AO2" s="14"/>
      <c r="AP2" s="14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</row>
    <row r="3" spans="1:123" s="12" customFormat="1" ht="30" customHeight="1" thickBot="1" x14ac:dyDescent="0.25">
      <c r="B3" s="13"/>
      <c r="C3" s="110"/>
      <c r="D3" s="141" t="s">
        <v>111</v>
      </c>
      <c r="E3" s="142"/>
      <c r="F3" s="142"/>
      <c r="G3" s="142"/>
      <c r="H3" s="142"/>
      <c r="I3" s="142"/>
      <c r="J3" s="142"/>
      <c r="K3" s="142"/>
      <c r="L3" s="75"/>
      <c r="M3" s="74"/>
      <c r="N3" s="148"/>
      <c r="O3" s="148"/>
      <c r="P3" s="148"/>
      <c r="Q3" s="148"/>
      <c r="R3" s="148"/>
      <c r="S3" s="148"/>
      <c r="T3" s="74"/>
      <c r="U3" s="74"/>
      <c r="V3" s="143">
        <v>43100</v>
      </c>
      <c r="W3" s="144"/>
      <c r="X3" s="13"/>
      <c r="Y3" s="13"/>
      <c r="Z3" s="13"/>
      <c r="AK3" s="14"/>
      <c r="AL3" s="14"/>
      <c r="AM3" s="14"/>
      <c r="AN3" s="14"/>
      <c r="AO3" s="14"/>
      <c r="AP3" s="14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s="11" customFormat="1" ht="9.9499999999999993" customHeight="1" thickBot="1" x14ac:dyDescent="0.25">
      <c r="A4" s="8"/>
      <c r="B4" s="28"/>
      <c r="C4" s="29"/>
      <c r="D4" s="30"/>
      <c r="E4" s="30"/>
      <c r="F4" s="31"/>
      <c r="G4" s="32"/>
      <c r="H4" s="33"/>
      <c r="I4" s="34"/>
      <c r="J4" s="35"/>
      <c r="K4" s="36"/>
      <c r="L4" s="37"/>
      <c r="M4" s="37"/>
      <c r="N4" s="37"/>
      <c r="O4" s="38"/>
      <c r="P4" s="37"/>
      <c r="Q4" s="37"/>
      <c r="R4" s="37"/>
      <c r="S4" s="38"/>
      <c r="T4" s="38"/>
      <c r="U4" s="39"/>
      <c r="V4" s="31"/>
      <c r="W4" s="31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  <c r="CJ4" s="9"/>
      <c r="CK4" s="9"/>
      <c r="CL4" s="9"/>
      <c r="CM4" s="9"/>
      <c r="CN4" s="9"/>
      <c r="CO4" s="9"/>
      <c r="CP4" s="9"/>
      <c r="CQ4" s="9"/>
      <c r="CR4" s="9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20" customFormat="1" ht="18" customHeight="1" thickBot="1" x14ac:dyDescent="0.25">
      <c r="A5" s="17"/>
      <c r="B5" s="21" t="s">
        <v>8</v>
      </c>
      <c r="C5" s="118" t="s">
        <v>9</v>
      </c>
      <c r="D5" s="118" t="s">
        <v>6</v>
      </c>
      <c r="E5" s="118" t="s">
        <v>69</v>
      </c>
      <c r="F5" s="137" t="s">
        <v>0</v>
      </c>
      <c r="G5" s="137"/>
      <c r="H5" s="118" t="s">
        <v>11</v>
      </c>
      <c r="I5" s="118" t="s">
        <v>10</v>
      </c>
      <c r="J5" s="80" t="s">
        <v>5</v>
      </c>
      <c r="K5" s="80" t="s">
        <v>1</v>
      </c>
      <c r="L5" s="24">
        <v>1</v>
      </c>
      <c r="M5" s="25">
        <v>2</v>
      </c>
      <c r="N5" s="25">
        <v>3</v>
      </c>
      <c r="O5" s="26" t="s">
        <v>12</v>
      </c>
      <c r="P5" s="24">
        <v>1</v>
      </c>
      <c r="Q5" s="25">
        <v>2</v>
      </c>
      <c r="R5" s="25">
        <v>3</v>
      </c>
      <c r="S5" s="26" t="s">
        <v>13</v>
      </c>
      <c r="T5" s="27" t="s">
        <v>2</v>
      </c>
      <c r="U5" s="80" t="s">
        <v>3</v>
      </c>
      <c r="V5" s="80" t="s">
        <v>7</v>
      </c>
      <c r="W5" s="21" t="s">
        <v>4</v>
      </c>
      <c r="X5" s="76"/>
      <c r="Y5" s="18"/>
      <c r="Z5" s="18"/>
      <c r="AA5" s="18"/>
      <c r="AB5" s="104" t="s">
        <v>108</v>
      </c>
      <c r="AC5" s="104" t="s">
        <v>107</v>
      </c>
      <c r="AD5" s="104" t="s">
        <v>62</v>
      </c>
      <c r="AE5" s="104" t="s">
        <v>63</v>
      </c>
      <c r="AF5" s="104" t="s">
        <v>64</v>
      </c>
      <c r="AG5" s="104" t="s">
        <v>65</v>
      </c>
      <c r="AH5" s="104" t="s">
        <v>66</v>
      </c>
      <c r="AI5" s="104" t="s">
        <v>67</v>
      </c>
      <c r="AJ5" s="104" t="s">
        <v>68</v>
      </c>
      <c r="AK5" s="105"/>
      <c r="AL5" s="19"/>
      <c r="AM5" s="19"/>
      <c r="AN5" s="19"/>
      <c r="AO5" s="19"/>
      <c r="AP5" s="19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</row>
    <row r="6" spans="1:123" s="11" customFormat="1" ht="5.0999999999999996" customHeight="1" thickBot="1" x14ac:dyDescent="0.25">
      <c r="A6" s="8"/>
      <c r="B6" s="47"/>
      <c r="C6" s="48"/>
      <c r="D6" s="50"/>
      <c r="E6" s="50"/>
      <c r="F6" s="51"/>
      <c r="G6" s="52"/>
      <c r="H6" s="54"/>
      <c r="I6" s="53"/>
      <c r="J6" s="49"/>
      <c r="K6" s="55"/>
      <c r="L6" s="56"/>
      <c r="M6" s="56"/>
      <c r="N6" s="56"/>
      <c r="O6" s="57"/>
      <c r="P6" s="56"/>
      <c r="Q6" s="56"/>
      <c r="R6" s="56"/>
      <c r="S6" s="57"/>
      <c r="T6" s="57"/>
      <c r="U6" s="50"/>
      <c r="V6" s="59"/>
      <c r="W6" s="58"/>
      <c r="X6" s="7"/>
      <c r="Y6" s="7"/>
      <c r="Z6" s="7"/>
      <c r="AA6" s="7"/>
      <c r="AB6" s="106" t="s">
        <v>60</v>
      </c>
      <c r="AC6" s="106" t="s">
        <v>61</v>
      </c>
      <c r="AD6" s="106" t="s">
        <v>62</v>
      </c>
      <c r="AE6" s="106" t="s">
        <v>63</v>
      </c>
      <c r="AF6" s="106" t="s">
        <v>64</v>
      </c>
      <c r="AG6" s="106" t="s">
        <v>65</v>
      </c>
      <c r="AH6" s="106" t="s">
        <v>66</v>
      </c>
      <c r="AI6" s="106" t="s">
        <v>67</v>
      </c>
      <c r="AJ6" s="106" t="s">
        <v>68</v>
      </c>
      <c r="AK6" s="106"/>
      <c r="AL6" s="7"/>
      <c r="AM6" s="7"/>
      <c r="AN6" s="7"/>
      <c r="AO6" s="7"/>
      <c r="AP6" s="7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9"/>
      <c r="CP6" s="9"/>
      <c r="CQ6" s="9"/>
      <c r="CR6" s="9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0" customHeight="1" x14ac:dyDescent="0.2">
      <c r="B7" s="70"/>
      <c r="C7" s="60"/>
      <c r="D7" s="61"/>
      <c r="E7" s="100" t="s">
        <v>109</v>
      </c>
      <c r="F7" s="62" t="s">
        <v>71</v>
      </c>
      <c r="G7" s="63" t="s">
        <v>71</v>
      </c>
      <c r="H7" s="102">
        <v>2000</v>
      </c>
      <c r="I7" s="64" t="s">
        <v>71</v>
      </c>
      <c r="J7" s="61" t="s">
        <v>71</v>
      </c>
      <c r="K7" s="151">
        <v>82</v>
      </c>
      <c r="L7" s="65">
        <v>90</v>
      </c>
      <c r="M7" s="66">
        <v>-95</v>
      </c>
      <c r="N7" s="66">
        <v>-95</v>
      </c>
      <c r="O7" s="67">
        <f>IF(E7="","",IF(MAXA(L7:N7)&lt;=0,0,MAXA(L7:N7)))</f>
        <v>90</v>
      </c>
      <c r="P7" s="66">
        <v>110</v>
      </c>
      <c r="Q7" s="66">
        <v>115</v>
      </c>
      <c r="R7" s="66">
        <v>120</v>
      </c>
      <c r="S7" s="67">
        <f>IF(E7="","",IF(MAXA(P7:R7)&lt;=0,0,MAXA(P7:R7)))</f>
        <v>120</v>
      </c>
      <c r="T7" s="68">
        <f>IF(E7="","",IF(OR(O7=0,S7=0),0,O7+S7))</f>
        <v>210</v>
      </c>
      <c r="U7" s="69" t="str">
        <f>+CONCATENATE(AM7," ",AN7)</f>
        <v>INTA + 25</v>
      </c>
      <c r="V7" s="103" t="str">
        <f>IF(E7=0,"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FJ 90</v>
      </c>
      <c r="W7" s="77">
        <f>IF(E7=" "," ",IF(E7="H",10^(0.75194503*LOG(K7/175.508)^2)*T7,IF(E7="F",10^(0.783497476* LOG(K7/153.655)^2)*T7,"")))</f>
        <v>240.15871310014927</v>
      </c>
      <c r="X7" s="78"/>
      <c r="AB7" s="107">
        <f>T7-HLOOKUP(V7,Minimas!$C$1:$BN$10,2,FALSE)</f>
        <v>125</v>
      </c>
      <c r="AC7" s="107">
        <f>T7-HLOOKUP(V7,Minimas!$C$1:$BN$10,3,FALSE)</f>
        <v>115</v>
      </c>
      <c r="AD7" s="107">
        <f>T7-HLOOKUP(V7,Minimas!$C$1:$BN$10,4,FALSE)</f>
        <v>100</v>
      </c>
      <c r="AE7" s="107">
        <f>T7-HLOOKUP(V7,Minimas!$C$1:$BN$10,5,FALSE)</f>
        <v>90</v>
      </c>
      <c r="AF7" s="107">
        <f>T7-HLOOKUP(V7,Minimas!$C$1:$BN$10,6,FALSE)</f>
        <v>75</v>
      </c>
      <c r="AG7" s="107">
        <f>T7-HLOOKUP(V7,Minimas!$C$1:$BN$10,7,FALSE)</f>
        <v>60</v>
      </c>
      <c r="AH7" s="107">
        <f>T7-HLOOKUP(V7,Minimas!$C$1:$BN$10,8,FALSE)</f>
        <v>45</v>
      </c>
      <c r="AI7" s="107">
        <f>T7-HLOOKUP(V7,Minimas!$C$1:$BN$10,9,FALSE)</f>
        <v>25</v>
      </c>
      <c r="AJ7" s="107">
        <f>T7-HLOOKUP(V7,Minimas!$C$1:$BN$10,10,FALSE)</f>
        <v>-790</v>
      </c>
      <c r="AK7" s="108" t="str">
        <f>IF(E7=0," ",IF(AJ7&gt;=0,$AJ$5,IF(AI7&gt;=0,$AI$5,IF(AH7&gt;=0,$AH$5,IF(AG7&gt;=0,$AG$5,IF(AF7&gt;=0,$AF$5,IF(AE7&gt;=0,$AE$5,IF(AD7&gt;=0,$AD$5,IF(AC7&gt;=0,$AC$5,$AB$5)))))))))</f>
        <v>INTA +</v>
      </c>
      <c r="AM7" s="5" t="str">
        <f>IF(AK7="","",AK7)</f>
        <v>INTA +</v>
      </c>
      <c r="AN7" s="5">
        <f>IF(E7=0," ",IF(AJ7&gt;=0,AJ7,IF(AI7&gt;=0,AI7,IF(AH7&gt;=0,AH7,IF(AG7&gt;=0,AG7,IF(AF7&gt;=0,AF7,IF(AE7&gt;=0,AE7,IF(AD7&gt;=0,AD7,IF(AC7&gt;=0,AC7,AB7)))))))))</f>
        <v>25</v>
      </c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</row>
    <row r="8" spans="1:123" s="5" customFormat="1" ht="30" customHeight="1" x14ac:dyDescent="0.2">
      <c r="B8" s="71"/>
      <c r="C8" s="40"/>
      <c r="D8" s="41"/>
      <c r="E8" s="101" t="s">
        <v>109</v>
      </c>
      <c r="F8" s="42" t="s">
        <v>71</v>
      </c>
      <c r="G8" s="43" t="s">
        <v>71</v>
      </c>
      <c r="H8" s="109">
        <v>1984</v>
      </c>
      <c r="I8" s="46" t="s">
        <v>71</v>
      </c>
      <c r="J8" s="41" t="s">
        <v>71</v>
      </c>
      <c r="K8" s="152">
        <v>105.1</v>
      </c>
      <c r="L8" s="44">
        <v>-100</v>
      </c>
      <c r="M8" s="45">
        <v>110</v>
      </c>
      <c r="N8" s="45">
        <v>120</v>
      </c>
      <c r="O8" s="67">
        <f t="shared" ref="O8:O249" si="0">IF(E8="","",IF(MAXA(L8:N8)&lt;=0,0,MAXA(L8:N8)))</f>
        <v>120</v>
      </c>
      <c r="P8" s="66">
        <v>155</v>
      </c>
      <c r="Q8" s="66">
        <v>165</v>
      </c>
      <c r="R8" s="66">
        <v>-170</v>
      </c>
      <c r="S8" s="67">
        <f t="shared" ref="S8:S249" si="1">IF(E8="","",IF(MAXA(P8:R8)&lt;=0,0,MAXA(P8:R8)))</f>
        <v>165</v>
      </c>
      <c r="T8" s="68">
        <f t="shared" ref="T8:T249" si="2">IF(E8="","",IF(OR(O8=0,S8=0),0,O8+S8))</f>
        <v>285</v>
      </c>
      <c r="U8" s="69" t="str">
        <f t="shared" ref="U8:U249" si="3">+CONCATENATE(AM8," ",AN8)</f>
        <v>OLY + 55</v>
      </c>
      <c r="V8" s="103" t="str">
        <f>IF(E8=0,"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FS +90</v>
      </c>
      <c r="W8" s="77">
        <f t="shared" ref="W8:W249" si="4">IF(E8=" "," ",IF(E8="H",10^(0.75194503*LOG(K8/175.508)^2)*T8,IF(E8="F",10^(0.783497476* LOG(K8/153.655)^2)*T8,"")))</f>
        <v>299.3374793765372</v>
      </c>
      <c r="X8" s="78"/>
      <c r="AB8" s="107">
        <f>T8-HLOOKUP(V8,Minimas!$C$1:$BN$10,2,FALSE)</f>
        <v>185</v>
      </c>
      <c r="AC8" s="107">
        <f>T8-HLOOKUP(V8,Minimas!$C$1:$BN$10,3,FALSE)</f>
        <v>175</v>
      </c>
      <c r="AD8" s="107">
        <f>T8-HLOOKUP(V8,Minimas!$C$1:$BN$10,4,FALSE)</f>
        <v>160</v>
      </c>
      <c r="AE8" s="107">
        <f>T8-HLOOKUP(V8,Minimas!$C$1:$BN$10,5,FALSE)</f>
        <v>145</v>
      </c>
      <c r="AF8" s="107">
        <f>T8-HLOOKUP(V8,Minimas!$C$1:$BN$10,6,FALSE)</f>
        <v>130</v>
      </c>
      <c r="AG8" s="107">
        <f>T8-HLOOKUP(V8,Minimas!$C$1:$BN$10,7,FALSE)</f>
        <v>110</v>
      </c>
      <c r="AH8" s="107">
        <f>T8-HLOOKUP(V8,Minimas!$C$1:$BN$10,8,FALSE)</f>
        <v>90</v>
      </c>
      <c r="AI8" s="107">
        <f>T8-HLOOKUP(V8,Minimas!$C$1:$BN$10,9,FALSE)</f>
        <v>70</v>
      </c>
      <c r="AJ8" s="107">
        <f>T8-HLOOKUP(V8,Minimas!$C$1:$BN$10,10,FALSE)</f>
        <v>55</v>
      </c>
      <c r="AK8" s="108" t="str">
        <f t="shared" ref="AK8:AK249" si="5">IF(E8=0," ",IF(AJ8&gt;=0,$AJ$5,IF(AI8&gt;=0,$AI$5,IF(AH8&gt;=0,$AH$5,IF(AG8&gt;=0,$AG$5,IF(AF8&gt;=0,$AF$5,IF(AE8&gt;=0,$AE$5,IF(AD8&gt;=0,$AD$5,IF(AC8&gt;=0,$AC$5,$AB$5)))))))))</f>
        <v>OLY +</v>
      </c>
      <c r="AM8" s="5" t="str">
        <f t="shared" ref="AM8:AM249" si="6">IF(AK8="","",AK8)</f>
        <v>OLY +</v>
      </c>
      <c r="AN8" s="5">
        <f t="shared" ref="AN8:AN249" si="7">IF(E8=0," ",IF(AJ8&gt;=0,AJ8,IF(AI8&gt;=0,AI8,IF(AH8&gt;=0,AH8,IF(AG8&gt;=0,AG8,IF(AF8&gt;=0,AF8,IF(AE8&gt;=0,AE8,IF(AD8&gt;=0,AD8,IF(AC8&gt;=0,AC8,AB8)))))))))</f>
        <v>55</v>
      </c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</row>
    <row r="9" spans="1:123" s="5" customFormat="1" ht="30" customHeight="1" x14ac:dyDescent="0.2">
      <c r="B9" s="71"/>
      <c r="C9" s="40"/>
      <c r="D9" s="41"/>
      <c r="E9" s="101" t="s">
        <v>109</v>
      </c>
      <c r="F9" s="42" t="s">
        <v>71</v>
      </c>
      <c r="G9" s="43" t="s">
        <v>71</v>
      </c>
      <c r="H9" s="109">
        <v>2003</v>
      </c>
      <c r="I9" s="46" t="s">
        <v>71</v>
      </c>
      <c r="J9" s="41" t="s">
        <v>71</v>
      </c>
      <c r="K9" s="149">
        <v>31.48</v>
      </c>
      <c r="L9" s="150">
        <v>25</v>
      </c>
      <c r="M9" s="150">
        <v>-28</v>
      </c>
      <c r="N9" s="150">
        <v>28</v>
      </c>
      <c r="O9" s="67">
        <f t="shared" ref="O9:O128" si="8">IF(E9="","",IF(MAXA(L9:N9)&lt;=0,0,MAXA(L9:N9)))</f>
        <v>28</v>
      </c>
      <c r="P9" s="150">
        <v>30</v>
      </c>
      <c r="Q9" s="150">
        <v>34</v>
      </c>
      <c r="R9" s="150">
        <v>-37</v>
      </c>
      <c r="S9" s="67">
        <f t="shared" ref="S9:S128" si="9">IF(E9="","",IF(MAXA(P9:R9)&lt;=0,0,MAXA(P9:R9)))</f>
        <v>34</v>
      </c>
      <c r="T9" s="68">
        <f t="shared" ref="T9:T128" si="10">IF(E9="","",IF(OR(O9=0,S9=0),0,O9+S9))</f>
        <v>62</v>
      </c>
      <c r="U9" s="69" t="str">
        <f t="shared" ref="U9:U128" si="11">+CONCATENATE(AM9," ",AN9)</f>
        <v>FED + 7</v>
      </c>
      <c r="V9" s="103" t="str">
        <f>IF(E9=0,"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FC1 40</v>
      </c>
      <c r="W9" s="77">
        <f t="shared" ref="W9:W128" si="12">IF(E9=" "," ",IF(E9="H",10^(0.75194503*LOG(K9/175.508)^2)*T9,IF(E9="F",10^(0.783497476* LOG(K9/153.655)^2)*T9,"")))</f>
        <v>145.81683875803824</v>
      </c>
      <c r="X9" s="78"/>
      <c r="AB9" s="107">
        <f>T9-HLOOKUP(V9,Minimas!$C$1:$BN$10,2,FALSE)</f>
        <v>42</v>
      </c>
      <c r="AC9" s="107">
        <f>T9-HLOOKUP(V9,Minimas!$C$1:$BN$10,3,FALSE)</f>
        <v>37</v>
      </c>
      <c r="AD9" s="107">
        <f>T9-HLOOKUP(V9,Minimas!$C$1:$BN$10,4,FALSE)</f>
        <v>27</v>
      </c>
      <c r="AE9" s="107">
        <f>T9-HLOOKUP(V9,Minimas!$C$1:$BN$10,5,FALSE)</f>
        <v>17</v>
      </c>
      <c r="AF9" s="107">
        <f>T9-HLOOKUP(V9,Minimas!$C$1:$BN$10,6,FALSE)</f>
        <v>7</v>
      </c>
      <c r="AG9" s="107">
        <f>T9-HLOOKUP(V9,Minimas!$C$1:$BN$10,7,FALSE)</f>
        <v>-3</v>
      </c>
      <c r="AH9" s="107">
        <f>T9-HLOOKUP(V9,Minimas!$C$1:$BN$10,8,FALSE)</f>
        <v>-13</v>
      </c>
      <c r="AI9" s="107">
        <f>T9-HLOOKUP(V9,Minimas!$C$1:$BN$10,9,FALSE)</f>
        <v>-23</v>
      </c>
      <c r="AJ9" s="107">
        <f>T9-HLOOKUP(V9,Minimas!$C$1:$BN$10,10,FALSE)</f>
        <v>-938</v>
      </c>
      <c r="AK9" s="108" t="str">
        <f t="shared" ref="AK9:AK128" si="13">IF(E9=0," ",IF(AJ9&gt;=0,$AJ$5,IF(AI9&gt;=0,$AI$5,IF(AH9&gt;=0,$AH$5,IF(AG9&gt;=0,$AG$5,IF(AF9&gt;=0,$AF$5,IF(AE9&gt;=0,$AE$5,IF(AD9&gt;=0,$AD$5,IF(AC9&gt;=0,$AC$5,$AB$5)))))))))</f>
        <v>FED +</v>
      </c>
      <c r="AM9" s="5" t="str">
        <f t="shared" ref="AM9:AM128" si="14">IF(AK9="","",AK9)</f>
        <v>FED +</v>
      </c>
      <c r="AN9" s="5">
        <f t="shared" ref="AN9:AN128" si="15">IF(E9=0," ",IF(AJ9&gt;=0,AJ9,IF(AI9&gt;=0,AI9,IF(AH9&gt;=0,AH9,IF(AG9&gt;=0,AG9,IF(AF9&gt;=0,AF9,IF(AE9&gt;=0,AE9,IF(AD9&gt;=0,AD9,IF(AC9&gt;=0,AC9,AB9)))))))))</f>
        <v>7</v>
      </c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</row>
    <row r="10" spans="1:123" s="5" customFormat="1" ht="30" customHeight="1" x14ac:dyDescent="0.2">
      <c r="B10" s="71"/>
      <c r="C10" s="40"/>
      <c r="D10" s="41"/>
      <c r="E10" s="101"/>
      <c r="F10" s="42"/>
      <c r="G10" s="43"/>
      <c r="H10" s="109"/>
      <c r="I10" s="46"/>
      <c r="J10" s="41"/>
      <c r="K10" s="152"/>
      <c r="L10" s="44"/>
      <c r="M10" s="45"/>
      <c r="N10" s="45"/>
      <c r="O10" s="67" t="str">
        <f t="shared" si="8"/>
        <v/>
      </c>
      <c r="P10" s="66"/>
      <c r="Q10" s="66"/>
      <c r="R10" s="66"/>
      <c r="S10" s="67" t="str">
        <f t="shared" si="9"/>
        <v/>
      </c>
      <c r="T10" s="68" t="str">
        <f t="shared" si="10"/>
        <v/>
      </c>
      <c r="U10" s="69" t="str">
        <f t="shared" si="11"/>
        <v xml:space="preserve">   </v>
      </c>
      <c r="V10" s="103" t="str">
        <f>IF(E10=0,"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 xml:space="preserve"> </v>
      </c>
      <c r="W10" s="77" t="str">
        <f t="shared" si="12"/>
        <v/>
      </c>
      <c r="X10" s="78"/>
      <c r="AB10" s="107" t="e">
        <f>T10-HLOOKUP(V10,Minimas!$C$1:$BN$10,2,FALSE)</f>
        <v>#VALUE!</v>
      </c>
      <c r="AC10" s="107" t="e">
        <f>T10-HLOOKUP(V10,Minimas!$C$1:$BN$10,3,FALSE)</f>
        <v>#VALUE!</v>
      </c>
      <c r="AD10" s="107" t="e">
        <f>T10-HLOOKUP(V10,Minimas!$C$1:$BN$10,4,FALSE)</f>
        <v>#VALUE!</v>
      </c>
      <c r="AE10" s="107" t="e">
        <f>T10-HLOOKUP(V10,Minimas!$C$1:$BN$10,5,FALSE)</f>
        <v>#VALUE!</v>
      </c>
      <c r="AF10" s="107" t="e">
        <f>T10-HLOOKUP(V10,Minimas!$C$1:$BN$10,6,FALSE)</f>
        <v>#VALUE!</v>
      </c>
      <c r="AG10" s="107" t="e">
        <f>T10-HLOOKUP(V10,Minimas!$C$1:$BN$10,7,FALSE)</f>
        <v>#VALUE!</v>
      </c>
      <c r="AH10" s="107" t="e">
        <f>T10-HLOOKUP(V10,Minimas!$C$1:$BN$10,8,FALSE)</f>
        <v>#VALUE!</v>
      </c>
      <c r="AI10" s="107" t="e">
        <f>T10-HLOOKUP(V10,Minimas!$C$1:$BN$10,9,FALSE)</f>
        <v>#VALUE!</v>
      </c>
      <c r="AJ10" s="107" t="e">
        <f>T10-HLOOKUP(V10,Minimas!$C$1:$BN$10,10,FALSE)</f>
        <v>#VALUE!</v>
      </c>
      <c r="AK10" s="108" t="str">
        <f t="shared" si="13"/>
        <v xml:space="preserve"> </v>
      </c>
      <c r="AM10" s="5" t="str">
        <f t="shared" si="14"/>
        <v xml:space="preserve"> </v>
      </c>
      <c r="AN10" s="5" t="str">
        <f t="shared" si="15"/>
        <v xml:space="preserve"> </v>
      </c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</row>
    <row r="11" spans="1:123" s="5" customFormat="1" ht="30" customHeight="1" x14ac:dyDescent="0.2">
      <c r="B11" s="71"/>
      <c r="C11" s="40"/>
      <c r="D11" s="41"/>
      <c r="E11" s="101"/>
      <c r="F11" s="42" t="s">
        <v>71</v>
      </c>
      <c r="G11" s="43" t="s">
        <v>71</v>
      </c>
      <c r="H11" s="109"/>
      <c r="I11" s="46" t="s">
        <v>71</v>
      </c>
      <c r="J11" s="41" t="s">
        <v>71</v>
      </c>
      <c r="K11" s="152"/>
      <c r="L11" s="44"/>
      <c r="M11" s="45"/>
      <c r="N11" s="45"/>
      <c r="O11" s="67" t="str">
        <f t="shared" si="8"/>
        <v/>
      </c>
      <c r="P11" s="66"/>
      <c r="Q11" s="66"/>
      <c r="R11" s="66"/>
      <c r="S11" s="67" t="str">
        <f t="shared" si="9"/>
        <v/>
      </c>
      <c r="T11" s="68" t="str">
        <f t="shared" si="10"/>
        <v/>
      </c>
      <c r="U11" s="69" t="str">
        <f t="shared" si="11"/>
        <v xml:space="preserve">   </v>
      </c>
      <c r="V11" s="103" t="str">
        <f>IF(E11=0,"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 xml:space="preserve"> </v>
      </c>
      <c r="W11" s="77" t="str">
        <f t="shared" si="12"/>
        <v/>
      </c>
      <c r="X11" s="78"/>
      <c r="AB11" s="107" t="e">
        <f>T11-HLOOKUP(V11,Minimas!$C$1:$BN$10,2,FALSE)</f>
        <v>#VALUE!</v>
      </c>
      <c r="AC11" s="107" t="e">
        <f>T11-HLOOKUP(V11,Minimas!$C$1:$BN$10,3,FALSE)</f>
        <v>#VALUE!</v>
      </c>
      <c r="AD11" s="107" t="e">
        <f>T11-HLOOKUP(V11,Minimas!$C$1:$BN$10,4,FALSE)</f>
        <v>#VALUE!</v>
      </c>
      <c r="AE11" s="107" t="e">
        <f>T11-HLOOKUP(V11,Minimas!$C$1:$BN$10,5,FALSE)</f>
        <v>#VALUE!</v>
      </c>
      <c r="AF11" s="107" t="e">
        <f>T11-HLOOKUP(V11,Minimas!$C$1:$BN$10,6,FALSE)</f>
        <v>#VALUE!</v>
      </c>
      <c r="AG11" s="107" t="e">
        <f>T11-HLOOKUP(V11,Minimas!$C$1:$BN$10,7,FALSE)</f>
        <v>#VALUE!</v>
      </c>
      <c r="AH11" s="107" t="e">
        <f>T11-HLOOKUP(V11,Minimas!$C$1:$BN$10,8,FALSE)</f>
        <v>#VALUE!</v>
      </c>
      <c r="AI11" s="107" t="e">
        <f>T11-HLOOKUP(V11,Minimas!$C$1:$BN$10,9,FALSE)</f>
        <v>#VALUE!</v>
      </c>
      <c r="AJ11" s="107" t="e">
        <f>T11-HLOOKUP(V11,Minimas!$C$1:$BN$10,10,FALSE)</f>
        <v>#VALUE!</v>
      </c>
      <c r="AK11" s="108" t="str">
        <f t="shared" si="13"/>
        <v xml:space="preserve"> </v>
      </c>
      <c r="AM11" s="5" t="str">
        <f t="shared" si="14"/>
        <v xml:space="preserve"> </v>
      </c>
      <c r="AN11" s="5" t="str">
        <f t="shared" si="15"/>
        <v xml:space="preserve"> </v>
      </c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</row>
    <row r="12" spans="1:123" s="5" customFormat="1" ht="30" customHeight="1" x14ac:dyDescent="0.2">
      <c r="B12" s="71"/>
      <c r="C12" s="40"/>
      <c r="D12" s="41"/>
      <c r="E12" s="101"/>
      <c r="F12" s="42" t="s">
        <v>71</v>
      </c>
      <c r="G12" s="43" t="s">
        <v>71</v>
      </c>
      <c r="H12" s="109"/>
      <c r="I12" s="46"/>
      <c r="J12" s="41"/>
      <c r="K12" s="152"/>
      <c r="L12" s="44"/>
      <c r="M12" s="45"/>
      <c r="N12" s="45"/>
      <c r="O12" s="67" t="str">
        <f t="shared" si="8"/>
        <v/>
      </c>
      <c r="P12" s="66"/>
      <c r="Q12" s="66"/>
      <c r="R12" s="66"/>
      <c r="S12" s="67" t="str">
        <f t="shared" si="9"/>
        <v/>
      </c>
      <c r="T12" s="68" t="str">
        <f t="shared" si="10"/>
        <v/>
      </c>
      <c r="U12" s="69" t="str">
        <f t="shared" si="11"/>
        <v xml:space="preserve">   </v>
      </c>
      <c r="V12" s="103" t="str">
        <f>IF(E12=0,"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 xml:space="preserve"> </v>
      </c>
      <c r="W12" s="77" t="str">
        <f t="shared" si="12"/>
        <v/>
      </c>
      <c r="X12" s="78"/>
      <c r="AB12" s="107" t="e">
        <f>T12-HLOOKUP(V12,Minimas!$C$1:$BN$10,2,FALSE)</f>
        <v>#VALUE!</v>
      </c>
      <c r="AC12" s="107" t="e">
        <f>T12-HLOOKUP(V12,Minimas!$C$1:$BN$10,3,FALSE)</f>
        <v>#VALUE!</v>
      </c>
      <c r="AD12" s="107" t="e">
        <f>T12-HLOOKUP(V12,Minimas!$C$1:$BN$10,4,FALSE)</f>
        <v>#VALUE!</v>
      </c>
      <c r="AE12" s="107" t="e">
        <f>T12-HLOOKUP(V12,Minimas!$C$1:$BN$10,5,FALSE)</f>
        <v>#VALUE!</v>
      </c>
      <c r="AF12" s="107" t="e">
        <f>T12-HLOOKUP(V12,Minimas!$C$1:$BN$10,6,FALSE)</f>
        <v>#VALUE!</v>
      </c>
      <c r="AG12" s="107" t="e">
        <f>T12-HLOOKUP(V12,Minimas!$C$1:$BN$10,7,FALSE)</f>
        <v>#VALUE!</v>
      </c>
      <c r="AH12" s="107" t="e">
        <f>T12-HLOOKUP(V12,Minimas!$C$1:$BN$10,8,FALSE)</f>
        <v>#VALUE!</v>
      </c>
      <c r="AI12" s="107" t="e">
        <f>T12-HLOOKUP(V12,Minimas!$C$1:$BN$10,9,FALSE)</f>
        <v>#VALUE!</v>
      </c>
      <c r="AJ12" s="107" t="e">
        <f>T12-HLOOKUP(V12,Minimas!$C$1:$BN$10,10,FALSE)</f>
        <v>#VALUE!</v>
      </c>
      <c r="AK12" s="108" t="str">
        <f t="shared" si="13"/>
        <v xml:space="preserve"> </v>
      </c>
      <c r="AM12" s="5" t="str">
        <f t="shared" si="14"/>
        <v xml:space="preserve"> </v>
      </c>
      <c r="AN12" s="5" t="str">
        <f t="shared" si="15"/>
        <v xml:space="preserve"> </v>
      </c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</row>
    <row r="13" spans="1:123" s="5" customFormat="1" ht="30" customHeight="1" x14ac:dyDescent="0.2">
      <c r="B13" s="70"/>
      <c r="C13" s="60"/>
      <c r="D13" s="61"/>
      <c r="E13" s="101"/>
      <c r="F13" s="62" t="s">
        <v>71</v>
      </c>
      <c r="G13" s="63" t="s">
        <v>71</v>
      </c>
      <c r="H13" s="102"/>
      <c r="I13" s="64" t="s">
        <v>71</v>
      </c>
      <c r="J13" s="61" t="s">
        <v>71</v>
      </c>
      <c r="K13" s="151"/>
      <c r="L13" s="65"/>
      <c r="M13" s="66"/>
      <c r="N13" s="66"/>
      <c r="O13" s="67" t="str">
        <f t="shared" si="8"/>
        <v/>
      </c>
      <c r="P13" s="66"/>
      <c r="Q13" s="66"/>
      <c r="R13" s="66"/>
      <c r="S13" s="67" t="str">
        <f t="shared" si="9"/>
        <v/>
      </c>
      <c r="T13" s="68" t="str">
        <f t="shared" si="10"/>
        <v/>
      </c>
      <c r="U13" s="69" t="str">
        <f t="shared" si="11"/>
        <v xml:space="preserve">   </v>
      </c>
      <c r="V13" s="103" t="str">
        <f>IF(E13=0,"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 xml:space="preserve"> </v>
      </c>
      <c r="W13" s="77" t="str">
        <f t="shared" si="12"/>
        <v/>
      </c>
      <c r="X13" s="78"/>
      <c r="AB13" s="107" t="e">
        <f>T13-HLOOKUP(V13,Minimas!$C$1:$BN$10,2,FALSE)</f>
        <v>#VALUE!</v>
      </c>
      <c r="AC13" s="107" t="e">
        <f>T13-HLOOKUP(V13,Minimas!$C$1:$BN$10,3,FALSE)</f>
        <v>#VALUE!</v>
      </c>
      <c r="AD13" s="107" t="e">
        <f>T13-HLOOKUP(V13,Minimas!$C$1:$BN$10,4,FALSE)</f>
        <v>#VALUE!</v>
      </c>
      <c r="AE13" s="107" t="e">
        <f>T13-HLOOKUP(V13,Minimas!$C$1:$BN$10,5,FALSE)</f>
        <v>#VALUE!</v>
      </c>
      <c r="AF13" s="107" t="e">
        <f>T13-HLOOKUP(V13,Minimas!$C$1:$BN$10,6,FALSE)</f>
        <v>#VALUE!</v>
      </c>
      <c r="AG13" s="107" t="e">
        <f>T13-HLOOKUP(V13,Minimas!$C$1:$BN$10,7,FALSE)</f>
        <v>#VALUE!</v>
      </c>
      <c r="AH13" s="107" t="e">
        <f>T13-HLOOKUP(V13,Minimas!$C$1:$BN$10,8,FALSE)</f>
        <v>#VALUE!</v>
      </c>
      <c r="AI13" s="107" t="e">
        <f>T13-HLOOKUP(V13,Minimas!$C$1:$BN$10,9,FALSE)</f>
        <v>#VALUE!</v>
      </c>
      <c r="AJ13" s="107" t="e">
        <f>T13-HLOOKUP(V13,Minimas!$C$1:$BN$10,10,FALSE)</f>
        <v>#VALUE!</v>
      </c>
      <c r="AK13" s="108" t="str">
        <f t="shared" si="13"/>
        <v xml:space="preserve"> </v>
      </c>
      <c r="AM13" s="5" t="str">
        <f t="shared" si="14"/>
        <v xml:space="preserve"> </v>
      </c>
      <c r="AN13" s="5" t="str">
        <f t="shared" si="15"/>
        <v xml:space="preserve"> </v>
      </c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</row>
    <row r="14" spans="1:123" s="5" customFormat="1" ht="30" customHeight="1" x14ac:dyDescent="0.2">
      <c r="B14" s="71"/>
      <c r="C14" s="40"/>
      <c r="D14" s="41"/>
      <c r="E14" s="101"/>
      <c r="F14" s="42" t="s">
        <v>71</v>
      </c>
      <c r="G14" s="43" t="s">
        <v>71</v>
      </c>
      <c r="H14" s="109"/>
      <c r="I14" s="46" t="s">
        <v>71</v>
      </c>
      <c r="J14" s="41" t="s">
        <v>71</v>
      </c>
      <c r="K14" s="152"/>
      <c r="L14" s="44"/>
      <c r="M14" s="45"/>
      <c r="N14" s="45"/>
      <c r="O14" s="67" t="str">
        <f t="shared" si="8"/>
        <v/>
      </c>
      <c r="P14" s="66"/>
      <c r="Q14" s="66"/>
      <c r="R14" s="66"/>
      <c r="S14" s="67" t="str">
        <f t="shared" si="9"/>
        <v/>
      </c>
      <c r="T14" s="68" t="str">
        <f t="shared" si="10"/>
        <v/>
      </c>
      <c r="U14" s="69" t="str">
        <f t="shared" si="11"/>
        <v xml:space="preserve">   </v>
      </c>
      <c r="V14" s="103" t="str">
        <f>IF(E14=0,"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 xml:space="preserve"> </v>
      </c>
      <c r="W14" s="77" t="str">
        <f t="shared" si="12"/>
        <v/>
      </c>
      <c r="X14" s="78"/>
      <c r="AB14" s="107" t="e">
        <f>T14-HLOOKUP(V14,Minimas!$C$1:$BN$10,2,FALSE)</f>
        <v>#VALUE!</v>
      </c>
      <c r="AC14" s="107" t="e">
        <f>T14-HLOOKUP(V14,Minimas!$C$1:$BN$10,3,FALSE)</f>
        <v>#VALUE!</v>
      </c>
      <c r="AD14" s="107" t="e">
        <f>T14-HLOOKUP(V14,Minimas!$C$1:$BN$10,4,FALSE)</f>
        <v>#VALUE!</v>
      </c>
      <c r="AE14" s="107" t="e">
        <f>T14-HLOOKUP(V14,Minimas!$C$1:$BN$10,5,FALSE)</f>
        <v>#VALUE!</v>
      </c>
      <c r="AF14" s="107" t="e">
        <f>T14-HLOOKUP(V14,Minimas!$C$1:$BN$10,6,FALSE)</f>
        <v>#VALUE!</v>
      </c>
      <c r="AG14" s="107" t="e">
        <f>T14-HLOOKUP(V14,Minimas!$C$1:$BN$10,7,FALSE)</f>
        <v>#VALUE!</v>
      </c>
      <c r="AH14" s="107" t="e">
        <f>T14-HLOOKUP(V14,Minimas!$C$1:$BN$10,8,FALSE)</f>
        <v>#VALUE!</v>
      </c>
      <c r="AI14" s="107" t="e">
        <f>T14-HLOOKUP(V14,Minimas!$C$1:$BN$10,9,FALSE)</f>
        <v>#VALUE!</v>
      </c>
      <c r="AJ14" s="107" t="e">
        <f>T14-HLOOKUP(V14,Minimas!$C$1:$BN$10,10,FALSE)</f>
        <v>#VALUE!</v>
      </c>
      <c r="AK14" s="108" t="str">
        <f t="shared" si="13"/>
        <v xml:space="preserve"> </v>
      </c>
      <c r="AM14" s="5" t="str">
        <f t="shared" si="14"/>
        <v xml:space="preserve"> </v>
      </c>
      <c r="AN14" s="5" t="str">
        <f t="shared" si="15"/>
        <v xml:space="preserve"> </v>
      </c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</row>
    <row r="15" spans="1:123" s="5" customFormat="1" ht="30" customHeight="1" x14ac:dyDescent="0.2">
      <c r="B15" s="71"/>
      <c r="C15" s="40"/>
      <c r="D15" s="41"/>
      <c r="E15" s="101"/>
      <c r="F15" s="42" t="s">
        <v>71</v>
      </c>
      <c r="G15" s="43" t="s">
        <v>71</v>
      </c>
      <c r="H15" s="109"/>
      <c r="I15" s="46" t="s">
        <v>71</v>
      </c>
      <c r="J15" s="41" t="s">
        <v>71</v>
      </c>
      <c r="K15" s="152"/>
      <c r="L15" s="44"/>
      <c r="M15" s="45"/>
      <c r="N15" s="45"/>
      <c r="O15" s="67" t="str">
        <f t="shared" si="8"/>
        <v/>
      </c>
      <c r="P15" s="66"/>
      <c r="Q15" s="66"/>
      <c r="R15" s="66"/>
      <c r="S15" s="67" t="str">
        <f t="shared" si="9"/>
        <v/>
      </c>
      <c r="T15" s="68" t="str">
        <f t="shared" si="10"/>
        <v/>
      </c>
      <c r="U15" s="69" t="str">
        <f t="shared" si="11"/>
        <v xml:space="preserve">   </v>
      </c>
      <c r="V15" s="103" t="str">
        <f>IF(E15=0,"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 xml:space="preserve"> </v>
      </c>
      <c r="W15" s="77" t="str">
        <f t="shared" si="12"/>
        <v/>
      </c>
      <c r="X15" s="78"/>
      <c r="AB15" s="107" t="e">
        <f>T15-HLOOKUP(V15,Minimas!$C$1:$BN$10,2,FALSE)</f>
        <v>#VALUE!</v>
      </c>
      <c r="AC15" s="107" t="e">
        <f>T15-HLOOKUP(V15,Minimas!$C$1:$BN$10,3,FALSE)</f>
        <v>#VALUE!</v>
      </c>
      <c r="AD15" s="107" t="e">
        <f>T15-HLOOKUP(V15,Minimas!$C$1:$BN$10,4,FALSE)</f>
        <v>#VALUE!</v>
      </c>
      <c r="AE15" s="107" t="e">
        <f>T15-HLOOKUP(V15,Minimas!$C$1:$BN$10,5,FALSE)</f>
        <v>#VALUE!</v>
      </c>
      <c r="AF15" s="107" t="e">
        <f>T15-HLOOKUP(V15,Minimas!$C$1:$BN$10,6,FALSE)</f>
        <v>#VALUE!</v>
      </c>
      <c r="AG15" s="107" t="e">
        <f>T15-HLOOKUP(V15,Minimas!$C$1:$BN$10,7,FALSE)</f>
        <v>#VALUE!</v>
      </c>
      <c r="AH15" s="107" t="e">
        <f>T15-HLOOKUP(V15,Minimas!$C$1:$BN$10,8,FALSE)</f>
        <v>#VALUE!</v>
      </c>
      <c r="AI15" s="107" t="e">
        <f>T15-HLOOKUP(V15,Minimas!$C$1:$BN$10,9,FALSE)</f>
        <v>#VALUE!</v>
      </c>
      <c r="AJ15" s="107" t="e">
        <f>T15-HLOOKUP(V15,Minimas!$C$1:$BN$10,10,FALSE)</f>
        <v>#VALUE!</v>
      </c>
      <c r="AK15" s="108" t="str">
        <f t="shared" si="13"/>
        <v xml:space="preserve"> </v>
      </c>
      <c r="AM15" s="5" t="str">
        <f t="shared" si="14"/>
        <v xml:space="preserve"> </v>
      </c>
      <c r="AN15" s="5" t="str">
        <f t="shared" si="15"/>
        <v xml:space="preserve"> </v>
      </c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</row>
    <row r="16" spans="1:123" s="5" customFormat="1" ht="30" customHeight="1" x14ac:dyDescent="0.2">
      <c r="B16" s="71"/>
      <c r="C16" s="40"/>
      <c r="D16" s="41"/>
      <c r="E16" s="101"/>
      <c r="F16" s="42" t="s">
        <v>71</v>
      </c>
      <c r="G16" s="43" t="s">
        <v>71</v>
      </c>
      <c r="H16" s="109"/>
      <c r="I16" s="46" t="s">
        <v>71</v>
      </c>
      <c r="J16" s="41" t="s">
        <v>71</v>
      </c>
      <c r="K16" s="152"/>
      <c r="L16" s="44"/>
      <c r="M16" s="45"/>
      <c r="N16" s="45"/>
      <c r="O16" s="67" t="str">
        <f t="shared" si="8"/>
        <v/>
      </c>
      <c r="P16" s="66"/>
      <c r="Q16" s="66"/>
      <c r="R16" s="66"/>
      <c r="S16" s="67" t="str">
        <f t="shared" si="9"/>
        <v/>
      </c>
      <c r="T16" s="68" t="str">
        <f t="shared" si="10"/>
        <v/>
      </c>
      <c r="U16" s="69" t="str">
        <f t="shared" si="11"/>
        <v xml:space="preserve">   </v>
      </c>
      <c r="V16" s="103" t="str">
        <f>IF(E16=0,"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 xml:space="preserve"> </v>
      </c>
      <c r="W16" s="77" t="str">
        <f t="shared" si="12"/>
        <v/>
      </c>
      <c r="X16" s="78"/>
      <c r="AB16" s="107" t="e">
        <f>T16-HLOOKUP(V16,Minimas!$C$1:$BN$10,2,FALSE)</f>
        <v>#VALUE!</v>
      </c>
      <c r="AC16" s="107" t="e">
        <f>T16-HLOOKUP(V16,Minimas!$C$1:$BN$10,3,FALSE)</f>
        <v>#VALUE!</v>
      </c>
      <c r="AD16" s="107" t="e">
        <f>T16-HLOOKUP(V16,Minimas!$C$1:$BN$10,4,FALSE)</f>
        <v>#VALUE!</v>
      </c>
      <c r="AE16" s="107" t="e">
        <f>T16-HLOOKUP(V16,Minimas!$C$1:$BN$10,5,FALSE)</f>
        <v>#VALUE!</v>
      </c>
      <c r="AF16" s="107" t="e">
        <f>T16-HLOOKUP(V16,Minimas!$C$1:$BN$10,6,FALSE)</f>
        <v>#VALUE!</v>
      </c>
      <c r="AG16" s="107" t="e">
        <f>T16-HLOOKUP(V16,Minimas!$C$1:$BN$10,7,FALSE)</f>
        <v>#VALUE!</v>
      </c>
      <c r="AH16" s="107" t="e">
        <f>T16-HLOOKUP(V16,Minimas!$C$1:$BN$10,8,FALSE)</f>
        <v>#VALUE!</v>
      </c>
      <c r="AI16" s="107" t="e">
        <f>T16-HLOOKUP(V16,Minimas!$C$1:$BN$10,9,FALSE)</f>
        <v>#VALUE!</v>
      </c>
      <c r="AJ16" s="107" t="e">
        <f>T16-HLOOKUP(V16,Minimas!$C$1:$BN$10,10,FALSE)</f>
        <v>#VALUE!</v>
      </c>
      <c r="AK16" s="108" t="str">
        <f t="shared" si="13"/>
        <v xml:space="preserve"> </v>
      </c>
      <c r="AM16" s="5" t="str">
        <f t="shared" si="14"/>
        <v xml:space="preserve"> </v>
      </c>
      <c r="AN16" s="5" t="str">
        <f t="shared" si="15"/>
        <v xml:space="preserve"> </v>
      </c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</row>
    <row r="17" spans="2:76" s="5" customFormat="1" ht="30" customHeight="1" x14ac:dyDescent="0.2">
      <c r="B17" s="71"/>
      <c r="C17" s="40"/>
      <c r="D17" s="41"/>
      <c r="E17" s="101"/>
      <c r="F17" s="42" t="s">
        <v>71</v>
      </c>
      <c r="G17" s="43" t="s">
        <v>71</v>
      </c>
      <c r="H17" s="109"/>
      <c r="I17" s="46" t="s">
        <v>71</v>
      </c>
      <c r="J17" s="41" t="s">
        <v>71</v>
      </c>
      <c r="K17" s="152"/>
      <c r="L17" s="44"/>
      <c r="M17" s="45"/>
      <c r="N17" s="45"/>
      <c r="O17" s="67" t="str">
        <f t="shared" si="8"/>
        <v/>
      </c>
      <c r="P17" s="66"/>
      <c r="Q17" s="66"/>
      <c r="R17" s="66"/>
      <c r="S17" s="67" t="str">
        <f t="shared" si="9"/>
        <v/>
      </c>
      <c r="T17" s="68" t="str">
        <f t="shared" si="10"/>
        <v/>
      </c>
      <c r="U17" s="69" t="str">
        <f t="shared" si="11"/>
        <v xml:space="preserve">   </v>
      </c>
      <c r="V17" s="103" t="str">
        <f>IF(E17=0,"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 xml:space="preserve"> </v>
      </c>
      <c r="W17" s="77" t="str">
        <f t="shared" si="12"/>
        <v/>
      </c>
      <c r="X17" s="78"/>
      <c r="AB17" s="107" t="e">
        <f>T17-HLOOKUP(V17,Minimas!$C$1:$BN$10,2,FALSE)</f>
        <v>#VALUE!</v>
      </c>
      <c r="AC17" s="107" t="e">
        <f>T17-HLOOKUP(V17,Minimas!$C$1:$BN$10,3,FALSE)</f>
        <v>#VALUE!</v>
      </c>
      <c r="AD17" s="107" t="e">
        <f>T17-HLOOKUP(V17,Minimas!$C$1:$BN$10,4,FALSE)</f>
        <v>#VALUE!</v>
      </c>
      <c r="AE17" s="107" t="e">
        <f>T17-HLOOKUP(V17,Minimas!$C$1:$BN$10,5,FALSE)</f>
        <v>#VALUE!</v>
      </c>
      <c r="AF17" s="107" t="e">
        <f>T17-HLOOKUP(V17,Minimas!$C$1:$BN$10,6,FALSE)</f>
        <v>#VALUE!</v>
      </c>
      <c r="AG17" s="107" t="e">
        <f>T17-HLOOKUP(V17,Minimas!$C$1:$BN$10,7,FALSE)</f>
        <v>#VALUE!</v>
      </c>
      <c r="AH17" s="107" t="e">
        <f>T17-HLOOKUP(V17,Minimas!$C$1:$BN$10,8,FALSE)</f>
        <v>#VALUE!</v>
      </c>
      <c r="AI17" s="107" t="e">
        <f>T17-HLOOKUP(V17,Minimas!$C$1:$BN$10,9,FALSE)</f>
        <v>#VALUE!</v>
      </c>
      <c r="AJ17" s="107" t="e">
        <f>T17-HLOOKUP(V17,Minimas!$C$1:$BN$10,10,FALSE)</f>
        <v>#VALUE!</v>
      </c>
      <c r="AK17" s="108" t="str">
        <f t="shared" si="13"/>
        <v xml:space="preserve"> </v>
      </c>
      <c r="AM17" s="5" t="str">
        <f t="shared" si="14"/>
        <v xml:space="preserve"> </v>
      </c>
      <c r="AN17" s="5" t="str">
        <f t="shared" si="15"/>
        <v xml:space="preserve"> </v>
      </c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</row>
    <row r="18" spans="2:76" s="5" customFormat="1" ht="30" customHeight="1" x14ac:dyDescent="0.2">
      <c r="B18" s="71"/>
      <c r="C18" s="40"/>
      <c r="D18" s="41"/>
      <c r="E18" s="101"/>
      <c r="F18" s="42" t="s">
        <v>71</v>
      </c>
      <c r="G18" s="43" t="s">
        <v>71</v>
      </c>
      <c r="H18" s="109"/>
      <c r="I18" s="46" t="s">
        <v>71</v>
      </c>
      <c r="J18" s="41" t="s">
        <v>71</v>
      </c>
      <c r="K18" s="152"/>
      <c r="L18" s="44"/>
      <c r="M18" s="45"/>
      <c r="N18" s="45"/>
      <c r="O18" s="67" t="str">
        <f t="shared" si="8"/>
        <v/>
      </c>
      <c r="P18" s="66"/>
      <c r="Q18" s="66"/>
      <c r="R18" s="66"/>
      <c r="S18" s="67" t="str">
        <f t="shared" si="9"/>
        <v/>
      </c>
      <c r="T18" s="68" t="str">
        <f t="shared" si="10"/>
        <v/>
      </c>
      <c r="U18" s="69" t="str">
        <f t="shared" si="11"/>
        <v xml:space="preserve">   </v>
      </c>
      <c r="V18" s="103" t="str">
        <f>IF(E18=0,"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 xml:space="preserve"> </v>
      </c>
      <c r="W18" s="77" t="str">
        <f t="shared" si="12"/>
        <v/>
      </c>
      <c r="X18" s="78"/>
      <c r="AB18" s="107" t="e">
        <f>T18-HLOOKUP(V18,Minimas!$C$1:$BN$10,2,FALSE)</f>
        <v>#VALUE!</v>
      </c>
      <c r="AC18" s="107" t="e">
        <f>T18-HLOOKUP(V18,Minimas!$C$1:$BN$10,3,FALSE)</f>
        <v>#VALUE!</v>
      </c>
      <c r="AD18" s="107" t="e">
        <f>T18-HLOOKUP(V18,Minimas!$C$1:$BN$10,4,FALSE)</f>
        <v>#VALUE!</v>
      </c>
      <c r="AE18" s="107" t="e">
        <f>T18-HLOOKUP(V18,Minimas!$C$1:$BN$10,5,FALSE)</f>
        <v>#VALUE!</v>
      </c>
      <c r="AF18" s="107" t="e">
        <f>T18-HLOOKUP(V18,Minimas!$C$1:$BN$10,6,FALSE)</f>
        <v>#VALUE!</v>
      </c>
      <c r="AG18" s="107" t="e">
        <f>T18-HLOOKUP(V18,Minimas!$C$1:$BN$10,7,FALSE)</f>
        <v>#VALUE!</v>
      </c>
      <c r="AH18" s="107" t="e">
        <f>T18-HLOOKUP(V18,Minimas!$C$1:$BN$10,8,FALSE)</f>
        <v>#VALUE!</v>
      </c>
      <c r="AI18" s="107" t="e">
        <f>T18-HLOOKUP(V18,Minimas!$C$1:$BN$10,9,FALSE)</f>
        <v>#VALUE!</v>
      </c>
      <c r="AJ18" s="107" t="e">
        <f>T18-HLOOKUP(V18,Minimas!$C$1:$BN$10,10,FALSE)</f>
        <v>#VALUE!</v>
      </c>
      <c r="AK18" s="108" t="str">
        <f t="shared" si="13"/>
        <v xml:space="preserve"> </v>
      </c>
      <c r="AM18" s="5" t="str">
        <f t="shared" si="14"/>
        <v xml:space="preserve"> </v>
      </c>
      <c r="AN18" s="5" t="str">
        <f t="shared" si="15"/>
        <v xml:space="preserve"> </v>
      </c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</row>
    <row r="19" spans="2:76" s="5" customFormat="1" ht="30" customHeight="1" x14ac:dyDescent="0.2">
      <c r="B19" s="71"/>
      <c r="C19" s="40"/>
      <c r="D19" s="41"/>
      <c r="E19" s="101"/>
      <c r="F19" s="42" t="s">
        <v>71</v>
      </c>
      <c r="G19" s="43" t="s">
        <v>71</v>
      </c>
      <c r="H19" s="109"/>
      <c r="I19" s="46" t="s">
        <v>71</v>
      </c>
      <c r="J19" s="41" t="s">
        <v>71</v>
      </c>
      <c r="K19" s="152"/>
      <c r="L19" s="44"/>
      <c r="M19" s="45"/>
      <c r="N19" s="45"/>
      <c r="O19" s="67" t="str">
        <f t="shared" si="8"/>
        <v/>
      </c>
      <c r="P19" s="66"/>
      <c r="Q19" s="66"/>
      <c r="R19" s="66"/>
      <c r="S19" s="67" t="str">
        <f t="shared" si="9"/>
        <v/>
      </c>
      <c r="T19" s="68" t="str">
        <f t="shared" si="10"/>
        <v/>
      </c>
      <c r="U19" s="69" t="str">
        <f t="shared" si="11"/>
        <v xml:space="preserve">   </v>
      </c>
      <c r="V19" s="103" t="str">
        <f>IF(E19=0,"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 xml:space="preserve"> </v>
      </c>
      <c r="W19" s="77" t="str">
        <f t="shared" si="12"/>
        <v/>
      </c>
      <c r="X19" s="78"/>
      <c r="AB19" s="107" t="e">
        <f>T19-HLOOKUP(V19,Minimas!$C$1:$BN$10,2,FALSE)</f>
        <v>#VALUE!</v>
      </c>
      <c r="AC19" s="107" t="e">
        <f>T19-HLOOKUP(V19,Minimas!$C$1:$BN$10,3,FALSE)</f>
        <v>#VALUE!</v>
      </c>
      <c r="AD19" s="107" t="e">
        <f>T19-HLOOKUP(V19,Minimas!$C$1:$BN$10,4,FALSE)</f>
        <v>#VALUE!</v>
      </c>
      <c r="AE19" s="107" t="e">
        <f>T19-HLOOKUP(V19,Minimas!$C$1:$BN$10,5,FALSE)</f>
        <v>#VALUE!</v>
      </c>
      <c r="AF19" s="107" t="e">
        <f>T19-HLOOKUP(V19,Minimas!$C$1:$BN$10,6,FALSE)</f>
        <v>#VALUE!</v>
      </c>
      <c r="AG19" s="107" t="e">
        <f>T19-HLOOKUP(V19,Minimas!$C$1:$BN$10,7,FALSE)</f>
        <v>#VALUE!</v>
      </c>
      <c r="AH19" s="107" t="e">
        <f>T19-HLOOKUP(V19,Minimas!$C$1:$BN$10,8,FALSE)</f>
        <v>#VALUE!</v>
      </c>
      <c r="AI19" s="107" t="e">
        <f>T19-HLOOKUP(V19,Minimas!$C$1:$BN$10,9,FALSE)</f>
        <v>#VALUE!</v>
      </c>
      <c r="AJ19" s="107" t="e">
        <f>T19-HLOOKUP(V19,Minimas!$C$1:$BN$10,10,FALSE)</f>
        <v>#VALUE!</v>
      </c>
      <c r="AK19" s="108" t="str">
        <f t="shared" si="13"/>
        <v xml:space="preserve"> </v>
      </c>
      <c r="AM19" s="5" t="str">
        <f t="shared" si="14"/>
        <v xml:space="preserve"> </v>
      </c>
      <c r="AN19" s="5" t="str">
        <f t="shared" si="15"/>
        <v xml:space="preserve"> </v>
      </c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</row>
    <row r="20" spans="2:76" s="5" customFormat="1" ht="30" customHeight="1" x14ac:dyDescent="0.2">
      <c r="B20" s="71"/>
      <c r="C20" s="40"/>
      <c r="D20" s="41"/>
      <c r="E20" s="101"/>
      <c r="F20" s="42" t="s">
        <v>71</v>
      </c>
      <c r="G20" s="43" t="s">
        <v>71</v>
      </c>
      <c r="H20" s="109"/>
      <c r="I20" s="46" t="s">
        <v>71</v>
      </c>
      <c r="J20" s="41" t="s">
        <v>71</v>
      </c>
      <c r="K20" s="152"/>
      <c r="L20" s="44"/>
      <c r="M20" s="45"/>
      <c r="N20" s="45"/>
      <c r="O20" s="67" t="str">
        <f t="shared" si="8"/>
        <v/>
      </c>
      <c r="P20" s="66"/>
      <c r="Q20" s="66"/>
      <c r="R20" s="66"/>
      <c r="S20" s="67" t="str">
        <f t="shared" si="9"/>
        <v/>
      </c>
      <c r="T20" s="68" t="str">
        <f t="shared" si="10"/>
        <v/>
      </c>
      <c r="U20" s="69" t="str">
        <f t="shared" si="11"/>
        <v xml:space="preserve">   </v>
      </c>
      <c r="V20" s="103" t="str">
        <f>IF(E20=0,"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 xml:space="preserve"> </v>
      </c>
      <c r="W20" s="77" t="str">
        <f t="shared" si="12"/>
        <v/>
      </c>
      <c r="X20" s="78"/>
      <c r="AB20" s="107" t="e">
        <f>T20-HLOOKUP(V20,Minimas!$C$1:$BN$10,2,FALSE)</f>
        <v>#VALUE!</v>
      </c>
      <c r="AC20" s="107" t="e">
        <f>T20-HLOOKUP(V20,Minimas!$C$1:$BN$10,3,FALSE)</f>
        <v>#VALUE!</v>
      </c>
      <c r="AD20" s="107" t="e">
        <f>T20-HLOOKUP(V20,Minimas!$C$1:$BN$10,4,FALSE)</f>
        <v>#VALUE!</v>
      </c>
      <c r="AE20" s="107" t="e">
        <f>T20-HLOOKUP(V20,Minimas!$C$1:$BN$10,5,FALSE)</f>
        <v>#VALUE!</v>
      </c>
      <c r="AF20" s="107" t="e">
        <f>T20-HLOOKUP(V20,Minimas!$C$1:$BN$10,6,FALSE)</f>
        <v>#VALUE!</v>
      </c>
      <c r="AG20" s="107" t="e">
        <f>T20-HLOOKUP(V20,Minimas!$C$1:$BN$10,7,FALSE)</f>
        <v>#VALUE!</v>
      </c>
      <c r="AH20" s="107" t="e">
        <f>T20-HLOOKUP(V20,Minimas!$C$1:$BN$10,8,FALSE)</f>
        <v>#VALUE!</v>
      </c>
      <c r="AI20" s="107" t="e">
        <f>T20-HLOOKUP(V20,Minimas!$C$1:$BN$10,9,FALSE)</f>
        <v>#VALUE!</v>
      </c>
      <c r="AJ20" s="107" t="e">
        <f>T20-HLOOKUP(V20,Minimas!$C$1:$BN$10,10,FALSE)</f>
        <v>#VALUE!</v>
      </c>
      <c r="AK20" s="108" t="str">
        <f t="shared" si="13"/>
        <v xml:space="preserve"> </v>
      </c>
      <c r="AM20" s="5" t="str">
        <f t="shared" si="14"/>
        <v xml:space="preserve"> </v>
      </c>
      <c r="AN20" s="5" t="str">
        <f t="shared" si="15"/>
        <v xml:space="preserve"> </v>
      </c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</row>
    <row r="21" spans="2:76" s="5" customFormat="1" ht="30" customHeight="1" x14ac:dyDescent="0.2">
      <c r="B21" s="71"/>
      <c r="C21" s="40"/>
      <c r="D21" s="41"/>
      <c r="E21" s="101"/>
      <c r="F21" s="42" t="s">
        <v>71</v>
      </c>
      <c r="G21" s="43" t="s">
        <v>71</v>
      </c>
      <c r="H21" s="109"/>
      <c r="I21" s="46" t="s">
        <v>71</v>
      </c>
      <c r="J21" s="41" t="s">
        <v>71</v>
      </c>
      <c r="K21" s="152"/>
      <c r="L21" s="44"/>
      <c r="M21" s="45"/>
      <c r="N21" s="45"/>
      <c r="O21" s="67" t="str">
        <f t="shared" si="8"/>
        <v/>
      </c>
      <c r="P21" s="66"/>
      <c r="Q21" s="66"/>
      <c r="R21" s="66"/>
      <c r="S21" s="67" t="str">
        <f t="shared" si="9"/>
        <v/>
      </c>
      <c r="T21" s="68" t="str">
        <f t="shared" si="10"/>
        <v/>
      </c>
      <c r="U21" s="69" t="str">
        <f t="shared" si="11"/>
        <v xml:space="preserve">   </v>
      </c>
      <c r="V21" s="103" t="str">
        <f>IF(E21=0,"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 xml:space="preserve"> </v>
      </c>
      <c r="W21" s="77" t="str">
        <f t="shared" si="12"/>
        <v/>
      </c>
      <c r="X21" s="78"/>
      <c r="AB21" s="107" t="e">
        <f>T21-HLOOKUP(V21,Minimas!$C$1:$BN$10,2,FALSE)</f>
        <v>#VALUE!</v>
      </c>
      <c r="AC21" s="107" t="e">
        <f>T21-HLOOKUP(V21,Minimas!$C$1:$BN$10,3,FALSE)</f>
        <v>#VALUE!</v>
      </c>
      <c r="AD21" s="107" t="e">
        <f>T21-HLOOKUP(V21,Minimas!$C$1:$BN$10,4,FALSE)</f>
        <v>#VALUE!</v>
      </c>
      <c r="AE21" s="107" t="e">
        <f>T21-HLOOKUP(V21,Minimas!$C$1:$BN$10,5,FALSE)</f>
        <v>#VALUE!</v>
      </c>
      <c r="AF21" s="107" t="e">
        <f>T21-HLOOKUP(V21,Minimas!$C$1:$BN$10,6,FALSE)</f>
        <v>#VALUE!</v>
      </c>
      <c r="AG21" s="107" t="e">
        <f>T21-HLOOKUP(V21,Minimas!$C$1:$BN$10,7,FALSE)</f>
        <v>#VALUE!</v>
      </c>
      <c r="AH21" s="107" t="e">
        <f>T21-HLOOKUP(V21,Minimas!$C$1:$BN$10,8,FALSE)</f>
        <v>#VALUE!</v>
      </c>
      <c r="AI21" s="107" t="e">
        <f>T21-HLOOKUP(V21,Minimas!$C$1:$BN$10,9,FALSE)</f>
        <v>#VALUE!</v>
      </c>
      <c r="AJ21" s="107" t="e">
        <f>T21-HLOOKUP(V21,Minimas!$C$1:$BN$10,10,FALSE)</f>
        <v>#VALUE!</v>
      </c>
      <c r="AK21" s="108" t="str">
        <f t="shared" si="13"/>
        <v xml:space="preserve"> </v>
      </c>
      <c r="AM21" s="5" t="str">
        <f t="shared" si="14"/>
        <v xml:space="preserve"> </v>
      </c>
      <c r="AN21" s="5" t="str">
        <f t="shared" si="15"/>
        <v xml:space="preserve"> </v>
      </c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</row>
    <row r="22" spans="2:76" s="5" customFormat="1" ht="30" customHeight="1" x14ac:dyDescent="0.2">
      <c r="B22" s="71"/>
      <c r="C22" s="40"/>
      <c r="D22" s="41"/>
      <c r="E22" s="101"/>
      <c r="F22" s="42" t="s">
        <v>71</v>
      </c>
      <c r="G22" s="43" t="s">
        <v>71</v>
      </c>
      <c r="H22" s="109"/>
      <c r="I22" s="46" t="s">
        <v>71</v>
      </c>
      <c r="J22" s="41" t="s">
        <v>71</v>
      </c>
      <c r="K22" s="152"/>
      <c r="L22" s="44"/>
      <c r="M22" s="45"/>
      <c r="N22" s="45"/>
      <c r="O22" s="67" t="str">
        <f t="shared" si="8"/>
        <v/>
      </c>
      <c r="P22" s="66"/>
      <c r="Q22" s="66"/>
      <c r="R22" s="66"/>
      <c r="S22" s="67" t="str">
        <f t="shared" si="9"/>
        <v/>
      </c>
      <c r="T22" s="68" t="str">
        <f t="shared" si="10"/>
        <v/>
      </c>
      <c r="U22" s="69" t="str">
        <f t="shared" si="11"/>
        <v xml:space="preserve">   </v>
      </c>
      <c r="V22" s="103" t="str">
        <f>IF(E22=0,"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 xml:space="preserve"> </v>
      </c>
      <c r="W22" s="77" t="str">
        <f t="shared" si="12"/>
        <v/>
      </c>
      <c r="X22" s="78"/>
      <c r="AB22" s="107" t="e">
        <f>T22-HLOOKUP(V22,Minimas!$C$1:$BN$10,2,FALSE)</f>
        <v>#VALUE!</v>
      </c>
      <c r="AC22" s="107" t="e">
        <f>T22-HLOOKUP(V22,Minimas!$C$1:$BN$10,3,FALSE)</f>
        <v>#VALUE!</v>
      </c>
      <c r="AD22" s="107" t="e">
        <f>T22-HLOOKUP(V22,Minimas!$C$1:$BN$10,4,FALSE)</f>
        <v>#VALUE!</v>
      </c>
      <c r="AE22" s="107" t="e">
        <f>T22-HLOOKUP(V22,Minimas!$C$1:$BN$10,5,FALSE)</f>
        <v>#VALUE!</v>
      </c>
      <c r="AF22" s="107" t="e">
        <f>T22-HLOOKUP(V22,Minimas!$C$1:$BN$10,6,FALSE)</f>
        <v>#VALUE!</v>
      </c>
      <c r="AG22" s="107" t="e">
        <f>T22-HLOOKUP(V22,Minimas!$C$1:$BN$10,7,FALSE)</f>
        <v>#VALUE!</v>
      </c>
      <c r="AH22" s="107" t="e">
        <f>T22-HLOOKUP(V22,Minimas!$C$1:$BN$10,8,FALSE)</f>
        <v>#VALUE!</v>
      </c>
      <c r="AI22" s="107" t="e">
        <f>T22-HLOOKUP(V22,Minimas!$C$1:$BN$10,9,FALSE)</f>
        <v>#VALUE!</v>
      </c>
      <c r="AJ22" s="107" t="e">
        <f>T22-HLOOKUP(V22,Minimas!$C$1:$BN$10,10,FALSE)</f>
        <v>#VALUE!</v>
      </c>
      <c r="AK22" s="108" t="str">
        <f t="shared" si="13"/>
        <v xml:space="preserve"> </v>
      </c>
      <c r="AM22" s="5" t="str">
        <f t="shared" si="14"/>
        <v xml:space="preserve"> </v>
      </c>
      <c r="AN22" s="5" t="str">
        <f t="shared" si="15"/>
        <v xml:space="preserve"> </v>
      </c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</row>
    <row r="23" spans="2:76" s="5" customFormat="1" ht="30" customHeight="1" x14ac:dyDescent="0.2">
      <c r="B23" s="71"/>
      <c r="C23" s="40"/>
      <c r="D23" s="41"/>
      <c r="E23" s="101"/>
      <c r="F23" s="42" t="s">
        <v>71</v>
      </c>
      <c r="G23" s="43" t="s">
        <v>71</v>
      </c>
      <c r="H23" s="109"/>
      <c r="I23" s="46" t="s">
        <v>71</v>
      </c>
      <c r="J23" s="41" t="s">
        <v>71</v>
      </c>
      <c r="K23" s="152"/>
      <c r="L23" s="44"/>
      <c r="M23" s="45"/>
      <c r="N23" s="45"/>
      <c r="O23" s="67" t="str">
        <f t="shared" si="8"/>
        <v/>
      </c>
      <c r="P23" s="66"/>
      <c r="Q23" s="66"/>
      <c r="R23" s="66"/>
      <c r="S23" s="67" t="str">
        <f t="shared" si="9"/>
        <v/>
      </c>
      <c r="T23" s="68" t="str">
        <f t="shared" si="10"/>
        <v/>
      </c>
      <c r="U23" s="69" t="str">
        <f t="shared" si="11"/>
        <v xml:space="preserve">   </v>
      </c>
      <c r="V23" s="103" t="str">
        <f>IF(E23=0,"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 xml:space="preserve"> </v>
      </c>
      <c r="W23" s="77" t="str">
        <f t="shared" si="12"/>
        <v/>
      </c>
      <c r="X23" s="78"/>
      <c r="AB23" s="107" t="e">
        <f>T23-HLOOKUP(V23,Minimas!$C$1:$BN$10,2,FALSE)</f>
        <v>#VALUE!</v>
      </c>
      <c r="AC23" s="107" t="e">
        <f>T23-HLOOKUP(V23,Minimas!$C$1:$BN$10,3,FALSE)</f>
        <v>#VALUE!</v>
      </c>
      <c r="AD23" s="107" t="e">
        <f>T23-HLOOKUP(V23,Minimas!$C$1:$BN$10,4,FALSE)</f>
        <v>#VALUE!</v>
      </c>
      <c r="AE23" s="107" t="e">
        <f>T23-HLOOKUP(V23,Minimas!$C$1:$BN$10,5,FALSE)</f>
        <v>#VALUE!</v>
      </c>
      <c r="AF23" s="107" t="e">
        <f>T23-HLOOKUP(V23,Minimas!$C$1:$BN$10,6,FALSE)</f>
        <v>#VALUE!</v>
      </c>
      <c r="AG23" s="107" t="e">
        <f>T23-HLOOKUP(V23,Minimas!$C$1:$BN$10,7,FALSE)</f>
        <v>#VALUE!</v>
      </c>
      <c r="AH23" s="107" t="e">
        <f>T23-HLOOKUP(V23,Minimas!$C$1:$BN$10,8,FALSE)</f>
        <v>#VALUE!</v>
      </c>
      <c r="AI23" s="107" t="e">
        <f>T23-HLOOKUP(V23,Minimas!$C$1:$BN$10,9,FALSE)</f>
        <v>#VALUE!</v>
      </c>
      <c r="AJ23" s="107" t="e">
        <f>T23-HLOOKUP(V23,Minimas!$C$1:$BN$10,10,FALSE)</f>
        <v>#VALUE!</v>
      </c>
      <c r="AK23" s="108" t="str">
        <f t="shared" si="13"/>
        <v xml:space="preserve"> </v>
      </c>
      <c r="AM23" s="5" t="str">
        <f t="shared" si="14"/>
        <v xml:space="preserve"> </v>
      </c>
      <c r="AN23" s="5" t="str">
        <f t="shared" si="15"/>
        <v xml:space="preserve"> </v>
      </c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</row>
    <row r="24" spans="2:76" s="5" customFormat="1" ht="30" customHeight="1" x14ac:dyDescent="0.2">
      <c r="B24" s="71"/>
      <c r="C24" s="40"/>
      <c r="D24" s="41"/>
      <c r="E24" s="101"/>
      <c r="F24" s="42" t="s">
        <v>71</v>
      </c>
      <c r="G24" s="43" t="s">
        <v>71</v>
      </c>
      <c r="H24" s="109"/>
      <c r="I24" s="46" t="s">
        <v>71</v>
      </c>
      <c r="J24" s="41" t="s">
        <v>71</v>
      </c>
      <c r="K24" s="152"/>
      <c r="L24" s="44"/>
      <c r="M24" s="45"/>
      <c r="N24" s="45"/>
      <c r="O24" s="67" t="str">
        <f t="shared" si="8"/>
        <v/>
      </c>
      <c r="P24" s="66"/>
      <c r="Q24" s="66"/>
      <c r="R24" s="66"/>
      <c r="S24" s="67" t="str">
        <f t="shared" si="9"/>
        <v/>
      </c>
      <c r="T24" s="68" t="str">
        <f t="shared" si="10"/>
        <v/>
      </c>
      <c r="U24" s="69" t="str">
        <f t="shared" si="11"/>
        <v xml:space="preserve">   </v>
      </c>
      <c r="V24" s="103" t="str">
        <f>IF(E24=0," ",IF(E24="H",IF(OR(E24="SEN",H24&lt;1998),VLOOKUP(K24,Minimas!$A$11:$G$29,6),IF(AND(H24&gt;1997,H24&lt;2001),VLOOKUP(K24,Minimas!$A$11:$G$29,5),IF(AND(H24&gt;2000,H24&lt;2003),VLOOKUP(K24,Minimas!$A$11:$G$29,4),IF(AND(H24&gt;2002,H24&lt;2005),VLOOKUP(K24,Minimas!$A$11:$G$29,3),VLOOKUP(K24,Minimas!$A$11:$G$29,2))))),IF(OR(H24="SEN",H24&lt;1998),VLOOKUP(K24,Minimas!$G$11:$L$26,6),IF(AND(H24&gt;1997,H24&lt;2001),VLOOKUP(K24,Minimas!$G$11:$L$26,5),IF(AND(H24&gt;2000,H24&lt;2003),VLOOKUP(K24,Minimas!$G$11:$L$26,4),IF(AND(H24&gt;2002,H24&lt;2005),VLOOKUP(K24,Minimas!$G$11:$L$26,3),VLOOKUP(K24,Minimas!$G$11:$L$26,2)))))))</f>
        <v xml:space="preserve"> </v>
      </c>
      <c r="W24" s="77" t="str">
        <f t="shared" si="12"/>
        <v/>
      </c>
      <c r="X24" s="78"/>
      <c r="AB24" s="107" t="e">
        <f>T24-HLOOKUP(V24,Minimas!$C$1:$BN$10,2,FALSE)</f>
        <v>#VALUE!</v>
      </c>
      <c r="AC24" s="107" t="e">
        <f>T24-HLOOKUP(V24,Minimas!$C$1:$BN$10,3,FALSE)</f>
        <v>#VALUE!</v>
      </c>
      <c r="AD24" s="107" t="e">
        <f>T24-HLOOKUP(V24,Minimas!$C$1:$BN$10,4,FALSE)</f>
        <v>#VALUE!</v>
      </c>
      <c r="AE24" s="107" t="e">
        <f>T24-HLOOKUP(V24,Minimas!$C$1:$BN$10,5,FALSE)</f>
        <v>#VALUE!</v>
      </c>
      <c r="AF24" s="107" t="e">
        <f>T24-HLOOKUP(V24,Minimas!$C$1:$BN$10,6,FALSE)</f>
        <v>#VALUE!</v>
      </c>
      <c r="AG24" s="107" t="e">
        <f>T24-HLOOKUP(V24,Minimas!$C$1:$BN$10,7,FALSE)</f>
        <v>#VALUE!</v>
      </c>
      <c r="AH24" s="107" t="e">
        <f>T24-HLOOKUP(V24,Minimas!$C$1:$BN$10,8,FALSE)</f>
        <v>#VALUE!</v>
      </c>
      <c r="AI24" s="107" t="e">
        <f>T24-HLOOKUP(V24,Minimas!$C$1:$BN$10,9,FALSE)</f>
        <v>#VALUE!</v>
      </c>
      <c r="AJ24" s="107" t="e">
        <f>T24-HLOOKUP(V24,Minimas!$C$1:$BN$10,10,FALSE)</f>
        <v>#VALUE!</v>
      </c>
      <c r="AK24" s="108" t="str">
        <f t="shared" si="13"/>
        <v xml:space="preserve"> </v>
      </c>
      <c r="AM24" s="5" t="str">
        <f t="shared" si="14"/>
        <v xml:space="preserve"> </v>
      </c>
      <c r="AN24" s="5" t="str">
        <f t="shared" si="15"/>
        <v xml:space="preserve"> </v>
      </c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</row>
    <row r="25" spans="2:76" s="5" customFormat="1" ht="30" customHeight="1" x14ac:dyDescent="0.2">
      <c r="B25" s="71"/>
      <c r="C25" s="40"/>
      <c r="D25" s="41"/>
      <c r="E25" s="101"/>
      <c r="F25" s="42" t="s">
        <v>71</v>
      </c>
      <c r="G25" s="43" t="s">
        <v>71</v>
      </c>
      <c r="H25" s="109"/>
      <c r="I25" s="46" t="s">
        <v>71</v>
      </c>
      <c r="J25" s="41" t="s">
        <v>71</v>
      </c>
      <c r="K25" s="152"/>
      <c r="L25" s="44"/>
      <c r="M25" s="45"/>
      <c r="N25" s="45"/>
      <c r="O25" s="67" t="str">
        <f t="shared" si="8"/>
        <v/>
      </c>
      <c r="P25" s="66"/>
      <c r="Q25" s="66"/>
      <c r="R25" s="66"/>
      <c r="S25" s="67" t="str">
        <f t="shared" si="9"/>
        <v/>
      </c>
      <c r="T25" s="68" t="str">
        <f t="shared" si="10"/>
        <v/>
      </c>
      <c r="U25" s="69" t="str">
        <f t="shared" si="11"/>
        <v xml:space="preserve">   </v>
      </c>
      <c r="V25" s="103" t="str">
        <f>IF(E25=0," ",IF(E25="H",IF(OR(E25="SEN",H25&lt;1998),VLOOKUP(K25,Minimas!$A$11:$G$29,6),IF(AND(H25&gt;1997,H25&lt;2001),VLOOKUP(K25,Minimas!$A$11:$G$29,5),IF(AND(H25&gt;2000,H25&lt;2003),VLOOKUP(K25,Minimas!$A$11:$G$29,4),IF(AND(H25&gt;2002,H25&lt;2005),VLOOKUP(K25,Minimas!$A$11:$G$29,3),VLOOKUP(K25,Minimas!$A$11:$G$29,2))))),IF(OR(H25="SEN",H25&lt;1998),VLOOKUP(K25,Minimas!$G$11:$L$26,6),IF(AND(H25&gt;1997,H25&lt;2001),VLOOKUP(K25,Minimas!$G$11:$L$26,5),IF(AND(H25&gt;2000,H25&lt;2003),VLOOKUP(K25,Minimas!$G$11:$L$26,4),IF(AND(H25&gt;2002,H25&lt;2005),VLOOKUP(K25,Minimas!$G$11:$L$26,3),VLOOKUP(K25,Minimas!$G$11:$L$26,2)))))))</f>
        <v xml:space="preserve"> </v>
      </c>
      <c r="W25" s="77" t="str">
        <f t="shared" si="12"/>
        <v/>
      </c>
      <c r="X25" s="78"/>
      <c r="AB25" s="107" t="e">
        <f>T25-HLOOKUP(V25,Minimas!$C$1:$BN$10,2,FALSE)</f>
        <v>#VALUE!</v>
      </c>
      <c r="AC25" s="107" t="e">
        <f>T25-HLOOKUP(V25,Minimas!$C$1:$BN$10,3,FALSE)</f>
        <v>#VALUE!</v>
      </c>
      <c r="AD25" s="107" t="e">
        <f>T25-HLOOKUP(V25,Minimas!$C$1:$BN$10,4,FALSE)</f>
        <v>#VALUE!</v>
      </c>
      <c r="AE25" s="107" t="e">
        <f>T25-HLOOKUP(V25,Minimas!$C$1:$BN$10,5,FALSE)</f>
        <v>#VALUE!</v>
      </c>
      <c r="AF25" s="107" t="e">
        <f>T25-HLOOKUP(V25,Minimas!$C$1:$BN$10,6,FALSE)</f>
        <v>#VALUE!</v>
      </c>
      <c r="AG25" s="107" t="e">
        <f>T25-HLOOKUP(V25,Minimas!$C$1:$BN$10,7,FALSE)</f>
        <v>#VALUE!</v>
      </c>
      <c r="AH25" s="107" t="e">
        <f>T25-HLOOKUP(V25,Minimas!$C$1:$BN$10,8,FALSE)</f>
        <v>#VALUE!</v>
      </c>
      <c r="AI25" s="107" t="e">
        <f>T25-HLOOKUP(V25,Minimas!$C$1:$BN$10,9,FALSE)</f>
        <v>#VALUE!</v>
      </c>
      <c r="AJ25" s="107" t="e">
        <f>T25-HLOOKUP(V25,Minimas!$C$1:$BN$10,10,FALSE)</f>
        <v>#VALUE!</v>
      </c>
      <c r="AK25" s="108" t="str">
        <f t="shared" si="13"/>
        <v xml:space="preserve"> </v>
      </c>
      <c r="AM25" s="5" t="str">
        <f t="shared" si="14"/>
        <v xml:space="preserve"> </v>
      </c>
      <c r="AN25" s="5" t="str">
        <f t="shared" si="15"/>
        <v xml:space="preserve"> </v>
      </c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</row>
    <row r="26" spans="2:76" s="5" customFormat="1" ht="30" customHeight="1" x14ac:dyDescent="0.2">
      <c r="B26" s="71"/>
      <c r="C26" s="40"/>
      <c r="D26" s="41"/>
      <c r="E26" s="101"/>
      <c r="F26" s="42" t="s">
        <v>71</v>
      </c>
      <c r="G26" s="43" t="s">
        <v>71</v>
      </c>
      <c r="H26" s="109"/>
      <c r="I26" s="46" t="s">
        <v>71</v>
      </c>
      <c r="J26" s="41" t="s">
        <v>71</v>
      </c>
      <c r="K26" s="152"/>
      <c r="L26" s="44"/>
      <c r="M26" s="45"/>
      <c r="N26" s="45"/>
      <c r="O26" s="67" t="str">
        <f t="shared" si="8"/>
        <v/>
      </c>
      <c r="P26" s="66"/>
      <c r="Q26" s="66"/>
      <c r="R26" s="66"/>
      <c r="S26" s="67" t="str">
        <f t="shared" si="9"/>
        <v/>
      </c>
      <c r="T26" s="68" t="str">
        <f t="shared" si="10"/>
        <v/>
      </c>
      <c r="U26" s="69" t="str">
        <f t="shared" si="11"/>
        <v xml:space="preserve">   </v>
      </c>
      <c r="V26" s="103" t="str">
        <f>IF(E26=0," ",IF(E26="H",IF(OR(E26="SEN",H26&lt;1998),VLOOKUP(K26,Minimas!$A$11:$G$29,6),IF(AND(H26&gt;1997,H26&lt;2001),VLOOKUP(K26,Minimas!$A$11:$G$29,5),IF(AND(H26&gt;2000,H26&lt;2003),VLOOKUP(K26,Minimas!$A$11:$G$29,4),IF(AND(H26&gt;2002,H26&lt;2005),VLOOKUP(K26,Minimas!$A$11:$G$29,3),VLOOKUP(K26,Minimas!$A$11:$G$29,2))))),IF(OR(H26="SEN",H26&lt;1998),VLOOKUP(K26,Minimas!$G$11:$L$26,6),IF(AND(H26&gt;1997,H26&lt;2001),VLOOKUP(K26,Minimas!$G$11:$L$26,5),IF(AND(H26&gt;2000,H26&lt;2003),VLOOKUP(K26,Minimas!$G$11:$L$26,4),IF(AND(H26&gt;2002,H26&lt;2005),VLOOKUP(K26,Minimas!$G$11:$L$26,3),VLOOKUP(K26,Minimas!$G$11:$L$26,2)))))))</f>
        <v xml:space="preserve"> </v>
      </c>
      <c r="W26" s="77" t="str">
        <f t="shared" si="12"/>
        <v/>
      </c>
      <c r="X26" s="78"/>
      <c r="AB26" s="107" t="e">
        <f>T26-HLOOKUP(V26,Minimas!$C$1:$BN$10,2,FALSE)</f>
        <v>#VALUE!</v>
      </c>
      <c r="AC26" s="107" t="e">
        <f>T26-HLOOKUP(V26,Minimas!$C$1:$BN$10,3,FALSE)</f>
        <v>#VALUE!</v>
      </c>
      <c r="AD26" s="107" t="e">
        <f>T26-HLOOKUP(V26,Minimas!$C$1:$BN$10,4,FALSE)</f>
        <v>#VALUE!</v>
      </c>
      <c r="AE26" s="107" t="e">
        <f>T26-HLOOKUP(V26,Minimas!$C$1:$BN$10,5,FALSE)</f>
        <v>#VALUE!</v>
      </c>
      <c r="AF26" s="107" t="e">
        <f>T26-HLOOKUP(V26,Minimas!$C$1:$BN$10,6,FALSE)</f>
        <v>#VALUE!</v>
      </c>
      <c r="AG26" s="107" t="e">
        <f>T26-HLOOKUP(V26,Minimas!$C$1:$BN$10,7,FALSE)</f>
        <v>#VALUE!</v>
      </c>
      <c r="AH26" s="107" t="e">
        <f>T26-HLOOKUP(V26,Minimas!$C$1:$BN$10,8,FALSE)</f>
        <v>#VALUE!</v>
      </c>
      <c r="AI26" s="107" t="e">
        <f>T26-HLOOKUP(V26,Minimas!$C$1:$BN$10,9,FALSE)</f>
        <v>#VALUE!</v>
      </c>
      <c r="AJ26" s="107" t="e">
        <f>T26-HLOOKUP(V26,Minimas!$C$1:$BN$10,10,FALSE)</f>
        <v>#VALUE!</v>
      </c>
      <c r="AK26" s="108" t="str">
        <f t="shared" si="13"/>
        <v xml:space="preserve"> </v>
      </c>
      <c r="AM26" s="5" t="str">
        <f t="shared" si="14"/>
        <v xml:space="preserve"> </v>
      </c>
      <c r="AN26" s="5" t="str">
        <f t="shared" si="15"/>
        <v xml:space="preserve"> </v>
      </c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</row>
    <row r="27" spans="2:76" s="5" customFormat="1" ht="30" customHeight="1" x14ac:dyDescent="0.2">
      <c r="B27" s="71"/>
      <c r="C27" s="40"/>
      <c r="D27" s="41"/>
      <c r="E27" s="101"/>
      <c r="F27" s="42" t="s">
        <v>71</v>
      </c>
      <c r="G27" s="43" t="s">
        <v>71</v>
      </c>
      <c r="H27" s="109"/>
      <c r="I27" s="46"/>
      <c r="J27" s="41"/>
      <c r="K27" s="152"/>
      <c r="L27" s="44"/>
      <c r="M27" s="45"/>
      <c r="N27" s="45"/>
      <c r="O27" s="67" t="str">
        <f t="shared" si="8"/>
        <v/>
      </c>
      <c r="P27" s="66"/>
      <c r="Q27" s="66"/>
      <c r="R27" s="66"/>
      <c r="S27" s="67" t="str">
        <f t="shared" si="9"/>
        <v/>
      </c>
      <c r="T27" s="68" t="str">
        <f t="shared" si="10"/>
        <v/>
      </c>
      <c r="U27" s="69" t="str">
        <f t="shared" si="11"/>
        <v xml:space="preserve">   </v>
      </c>
      <c r="V27" s="103" t="str">
        <f>IF(E27=0," ",IF(E27="H",IF(OR(E27="SEN",H27&lt;1998),VLOOKUP(K27,Minimas!$A$11:$G$29,6),IF(AND(H27&gt;1997,H27&lt;2001),VLOOKUP(K27,Minimas!$A$11:$G$29,5),IF(AND(H27&gt;2000,H27&lt;2003),VLOOKUP(K27,Minimas!$A$11:$G$29,4),IF(AND(H27&gt;2002,H27&lt;2005),VLOOKUP(K27,Minimas!$A$11:$G$29,3),VLOOKUP(K27,Minimas!$A$11:$G$29,2))))),IF(OR(H27="SEN",H27&lt;1998),VLOOKUP(K27,Minimas!$G$11:$L$26,6),IF(AND(H27&gt;1997,H27&lt;2001),VLOOKUP(K27,Minimas!$G$11:$L$26,5),IF(AND(H27&gt;2000,H27&lt;2003),VLOOKUP(K27,Minimas!$G$11:$L$26,4),IF(AND(H27&gt;2002,H27&lt;2005),VLOOKUP(K27,Minimas!$G$11:$L$26,3),VLOOKUP(K27,Minimas!$G$11:$L$26,2)))))))</f>
        <v xml:space="preserve"> </v>
      </c>
      <c r="W27" s="77" t="str">
        <f t="shared" si="12"/>
        <v/>
      </c>
      <c r="X27" s="78"/>
      <c r="AB27" s="107" t="e">
        <f>T27-HLOOKUP(V27,Minimas!$C$1:$BN$10,2,FALSE)</f>
        <v>#VALUE!</v>
      </c>
      <c r="AC27" s="107" t="e">
        <f>T27-HLOOKUP(V27,Minimas!$C$1:$BN$10,3,FALSE)</f>
        <v>#VALUE!</v>
      </c>
      <c r="AD27" s="107" t="e">
        <f>T27-HLOOKUP(V27,Minimas!$C$1:$BN$10,4,FALSE)</f>
        <v>#VALUE!</v>
      </c>
      <c r="AE27" s="107" t="e">
        <f>T27-HLOOKUP(V27,Minimas!$C$1:$BN$10,5,FALSE)</f>
        <v>#VALUE!</v>
      </c>
      <c r="AF27" s="107" t="e">
        <f>T27-HLOOKUP(V27,Minimas!$C$1:$BN$10,6,FALSE)</f>
        <v>#VALUE!</v>
      </c>
      <c r="AG27" s="107" t="e">
        <f>T27-HLOOKUP(V27,Minimas!$C$1:$BN$10,7,FALSE)</f>
        <v>#VALUE!</v>
      </c>
      <c r="AH27" s="107" t="e">
        <f>T27-HLOOKUP(V27,Minimas!$C$1:$BN$10,8,FALSE)</f>
        <v>#VALUE!</v>
      </c>
      <c r="AI27" s="107" t="e">
        <f>T27-HLOOKUP(V27,Minimas!$C$1:$BN$10,9,FALSE)</f>
        <v>#VALUE!</v>
      </c>
      <c r="AJ27" s="107" t="e">
        <f>T27-HLOOKUP(V27,Minimas!$C$1:$BN$10,10,FALSE)</f>
        <v>#VALUE!</v>
      </c>
      <c r="AK27" s="108" t="str">
        <f t="shared" si="13"/>
        <v xml:space="preserve"> </v>
      </c>
      <c r="AM27" s="5" t="str">
        <f t="shared" si="14"/>
        <v xml:space="preserve"> </v>
      </c>
      <c r="AN27" s="5" t="str">
        <f t="shared" si="15"/>
        <v xml:space="preserve"> </v>
      </c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</row>
    <row r="28" spans="2:76" s="5" customFormat="1" ht="30" customHeight="1" x14ac:dyDescent="0.2">
      <c r="B28" s="70"/>
      <c r="C28" s="60"/>
      <c r="D28" s="61"/>
      <c r="E28" s="101"/>
      <c r="F28" s="62" t="s">
        <v>71</v>
      </c>
      <c r="G28" s="63" t="s">
        <v>71</v>
      </c>
      <c r="H28" s="102"/>
      <c r="I28" s="64" t="s">
        <v>71</v>
      </c>
      <c r="J28" s="61" t="s">
        <v>71</v>
      </c>
      <c r="K28" s="151"/>
      <c r="L28" s="65"/>
      <c r="M28" s="66"/>
      <c r="N28" s="66"/>
      <c r="O28" s="67" t="str">
        <f t="shared" si="8"/>
        <v/>
      </c>
      <c r="P28" s="66"/>
      <c r="Q28" s="66"/>
      <c r="R28" s="66"/>
      <c r="S28" s="67" t="str">
        <f t="shared" si="9"/>
        <v/>
      </c>
      <c r="T28" s="68" t="str">
        <f t="shared" si="10"/>
        <v/>
      </c>
      <c r="U28" s="69" t="str">
        <f t="shared" si="11"/>
        <v xml:space="preserve">   </v>
      </c>
      <c r="V28" s="103" t="str">
        <f>IF(E28=0," ",IF(E28="H",IF(OR(E28="SEN",H28&lt;1998),VLOOKUP(K28,Minimas!$A$11:$G$29,6),IF(AND(H28&gt;1997,H28&lt;2001),VLOOKUP(K28,Minimas!$A$11:$G$29,5),IF(AND(H28&gt;2000,H28&lt;2003),VLOOKUP(K28,Minimas!$A$11:$G$29,4),IF(AND(H28&gt;2002,H28&lt;2005),VLOOKUP(K28,Minimas!$A$11:$G$29,3),VLOOKUP(K28,Minimas!$A$11:$G$29,2))))),IF(OR(H28="SEN",H28&lt;1998),VLOOKUP(K28,Minimas!$G$11:$L$26,6),IF(AND(H28&gt;1997,H28&lt;2001),VLOOKUP(K28,Minimas!$G$11:$L$26,5),IF(AND(H28&gt;2000,H28&lt;2003),VLOOKUP(K28,Minimas!$G$11:$L$26,4),IF(AND(H28&gt;2002,H28&lt;2005),VLOOKUP(K28,Minimas!$G$11:$L$26,3),VLOOKUP(K28,Minimas!$G$11:$L$26,2)))))))</f>
        <v xml:space="preserve"> </v>
      </c>
      <c r="W28" s="77" t="str">
        <f t="shared" si="12"/>
        <v/>
      </c>
      <c r="X28" s="78"/>
      <c r="AB28" s="107" t="e">
        <f>T28-HLOOKUP(V28,Minimas!$C$1:$BN$10,2,FALSE)</f>
        <v>#VALUE!</v>
      </c>
      <c r="AC28" s="107" t="e">
        <f>T28-HLOOKUP(V28,Minimas!$C$1:$BN$10,3,FALSE)</f>
        <v>#VALUE!</v>
      </c>
      <c r="AD28" s="107" t="e">
        <f>T28-HLOOKUP(V28,Minimas!$C$1:$BN$10,4,FALSE)</f>
        <v>#VALUE!</v>
      </c>
      <c r="AE28" s="107" t="e">
        <f>T28-HLOOKUP(V28,Minimas!$C$1:$BN$10,5,FALSE)</f>
        <v>#VALUE!</v>
      </c>
      <c r="AF28" s="107" t="e">
        <f>T28-HLOOKUP(V28,Minimas!$C$1:$BN$10,6,FALSE)</f>
        <v>#VALUE!</v>
      </c>
      <c r="AG28" s="107" t="e">
        <f>T28-HLOOKUP(V28,Minimas!$C$1:$BN$10,7,FALSE)</f>
        <v>#VALUE!</v>
      </c>
      <c r="AH28" s="107" t="e">
        <f>T28-HLOOKUP(V28,Minimas!$C$1:$BN$10,8,FALSE)</f>
        <v>#VALUE!</v>
      </c>
      <c r="AI28" s="107" t="e">
        <f>T28-HLOOKUP(V28,Minimas!$C$1:$BN$10,9,FALSE)</f>
        <v>#VALUE!</v>
      </c>
      <c r="AJ28" s="107" t="e">
        <f>T28-HLOOKUP(V28,Minimas!$C$1:$BN$10,10,FALSE)</f>
        <v>#VALUE!</v>
      </c>
      <c r="AK28" s="108" t="str">
        <f t="shared" si="13"/>
        <v xml:space="preserve"> </v>
      </c>
      <c r="AM28" s="5" t="str">
        <f t="shared" si="14"/>
        <v xml:space="preserve"> </v>
      </c>
      <c r="AN28" s="5" t="str">
        <f t="shared" si="15"/>
        <v xml:space="preserve"> </v>
      </c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</row>
    <row r="29" spans="2:76" s="5" customFormat="1" ht="30" customHeight="1" x14ac:dyDescent="0.2">
      <c r="B29" s="71"/>
      <c r="C29" s="40"/>
      <c r="D29" s="41"/>
      <c r="E29" s="101"/>
      <c r="F29" s="42" t="s">
        <v>71</v>
      </c>
      <c r="G29" s="43" t="s">
        <v>71</v>
      </c>
      <c r="H29" s="109"/>
      <c r="I29" s="46" t="s">
        <v>71</v>
      </c>
      <c r="J29" s="41" t="s">
        <v>71</v>
      </c>
      <c r="K29" s="152"/>
      <c r="L29" s="44"/>
      <c r="M29" s="45"/>
      <c r="N29" s="45"/>
      <c r="O29" s="67" t="str">
        <f t="shared" si="8"/>
        <v/>
      </c>
      <c r="P29" s="66"/>
      <c r="Q29" s="66"/>
      <c r="R29" s="66"/>
      <c r="S29" s="67" t="str">
        <f t="shared" si="9"/>
        <v/>
      </c>
      <c r="T29" s="68" t="str">
        <f t="shared" si="10"/>
        <v/>
      </c>
      <c r="U29" s="69" t="str">
        <f t="shared" si="11"/>
        <v xml:space="preserve">   </v>
      </c>
      <c r="V29" s="103" t="str">
        <f>IF(E29=0," ",IF(E29="H",IF(OR(E29="SEN",H29&lt;1998),VLOOKUP(K29,Minimas!$A$11:$G$29,6),IF(AND(H29&gt;1997,H29&lt;2001),VLOOKUP(K29,Minimas!$A$11:$G$29,5),IF(AND(H29&gt;2000,H29&lt;2003),VLOOKUP(K29,Minimas!$A$11:$G$29,4),IF(AND(H29&gt;2002,H29&lt;2005),VLOOKUP(K29,Minimas!$A$11:$G$29,3),VLOOKUP(K29,Minimas!$A$11:$G$29,2))))),IF(OR(H29="SEN",H29&lt;1998),VLOOKUP(K29,Minimas!$G$11:$L$26,6),IF(AND(H29&gt;1997,H29&lt;2001),VLOOKUP(K29,Minimas!$G$11:$L$26,5),IF(AND(H29&gt;2000,H29&lt;2003),VLOOKUP(K29,Minimas!$G$11:$L$26,4),IF(AND(H29&gt;2002,H29&lt;2005),VLOOKUP(K29,Minimas!$G$11:$L$26,3),VLOOKUP(K29,Minimas!$G$11:$L$26,2)))))))</f>
        <v xml:space="preserve"> </v>
      </c>
      <c r="W29" s="77" t="str">
        <f t="shared" si="12"/>
        <v/>
      </c>
      <c r="X29" s="78"/>
      <c r="AB29" s="107" t="e">
        <f>T29-HLOOKUP(V29,Minimas!$C$1:$BN$10,2,FALSE)</f>
        <v>#VALUE!</v>
      </c>
      <c r="AC29" s="107" t="e">
        <f>T29-HLOOKUP(V29,Minimas!$C$1:$BN$10,3,FALSE)</f>
        <v>#VALUE!</v>
      </c>
      <c r="AD29" s="107" t="e">
        <f>T29-HLOOKUP(V29,Minimas!$C$1:$BN$10,4,FALSE)</f>
        <v>#VALUE!</v>
      </c>
      <c r="AE29" s="107" t="e">
        <f>T29-HLOOKUP(V29,Minimas!$C$1:$BN$10,5,FALSE)</f>
        <v>#VALUE!</v>
      </c>
      <c r="AF29" s="107" t="e">
        <f>T29-HLOOKUP(V29,Minimas!$C$1:$BN$10,6,FALSE)</f>
        <v>#VALUE!</v>
      </c>
      <c r="AG29" s="107" t="e">
        <f>T29-HLOOKUP(V29,Minimas!$C$1:$BN$10,7,FALSE)</f>
        <v>#VALUE!</v>
      </c>
      <c r="AH29" s="107" t="e">
        <f>T29-HLOOKUP(V29,Minimas!$C$1:$BN$10,8,FALSE)</f>
        <v>#VALUE!</v>
      </c>
      <c r="AI29" s="107" t="e">
        <f>T29-HLOOKUP(V29,Minimas!$C$1:$BN$10,9,FALSE)</f>
        <v>#VALUE!</v>
      </c>
      <c r="AJ29" s="107" t="e">
        <f>T29-HLOOKUP(V29,Minimas!$C$1:$BN$10,10,FALSE)</f>
        <v>#VALUE!</v>
      </c>
      <c r="AK29" s="108" t="str">
        <f t="shared" si="13"/>
        <v xml:space="preserve"> </v>
      </c>
      <c r="AM29" s="5" t="str">
        <f t="shared" si="14"/>
        <v xml:space="preserve"> </v>
      </c>
      <c r="AN29" s="5" t="str">
        <f t="shared" si="15"/>
        <v xml:space="preserve"> </v>
      </c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</row>
    <row r="30" spans="2:76" s="5" customFormat="1" ht="30" customHeight="1" x14ac:dyDescent="0.2">
      <c r="B30" s="71"/>
      <c r="C30" s="40"/>
      <c r="D30" s="41"/>
      <c r="E30" s="101"/>
      <c r="F30" s="42" t="s">
        <v>71</v>
      </c>
      <c r="G30" s="43" t="s">
        <v>71</v>
      </c>
      <c r="H30" s="109"/>
      <c r="I30" s="46" t="s">
        <v>71</v>
      </c>
      <c r="J30" s="41" t="s">
        <v>71</v>
      </c>
      <c r="K30" s="152"/>
      <c r="L30" s="44"/>
      <c r="M30" s="45"/>
      <c r="N30" s="45"/>
      <c r="O30" s="67" t="str">
        <f t="shared" si="8"/>
        <v/>
      </c>
      <c r="P30" s="66"/>
      <c r="Q30" s="66"/>
      <c r="R30" s="66"/>
      <c r="S30" s="67" t="str">
        <f t="shared" si="9"/>
        <v/>
      </c>
      <c r="T30" s="68" t="str">
        <f t="shared" si="10"/>
        <v/>
      </c>
      <c r="U30" s="69" t="str">
        <f t="shared" si="11"/>
        <v xml:space="preserve">   </v>
      </c>
      <c r="V30" s="103" t="str">
        <f>IF(E30=0," ",IF(E30="H",IF(OR(E30="SEN",H30&lt;1998),VLOOKUP(K30,Minimas!$A$11:$G$29,6),IF(AND(H30&gt;1997,H30&lt;2001),VLOOKUP(K30,Minimas!$A$11:$G$29,5),IF(AND(H30&gt;2000,H30&lt;2003),VLOOKUP(K30,Minimas!$A$11:$G$29,4),IF(AND(H30&gt;2002,H30&lt;2005),VLOOKUP(K30,Minimas!$A$11:$G$29,3),VLOOKUP(K30,Minimas!$A$11:$G$29,2))))),IF(OR(H30="SEN",H30&lt;1998),VLOOKUP(K30,Minimas!$G$11:$L$26,6),IF(AND(H30&gt;1997,H30&lt;2001),VLOOKUP(K30,Minimas!$G$11:$L$26,5),IF(AND(H30&gt;2000,H30&lt;2003),VLOOKUP(K30,Minimas!$G$11:$L$26,4),IF(AND(H30&gt;2002,H30&lt;2005),VLOOKUP(K30,Minimas!$G$11:$L$26,3),VLOOKUP(K30,Minimas!$G$11:$L$26,2)))))))</f>
        <v xml:space="preserve"> </v>
      </c>
      <c r="W30" s="77" t="str">
        <f t="shared" si="12"/>
        <v/>
      </c>
      <c r="X30" s="78"/>
      <c r="AB30" s="107" t="e">
        <f>T30-HLOOKUP(V30,Minimas!$C$1:$BN$10,2,FALSE)</f>
        <v>#VALUE!</v>
      </c>
      <c r="AC30" s="107" t="e">
        <f>T30-HLOOKUP(V30,Minimas!$C$1:$BN$10,3,FALSE)</f>
        <v>#VALUE!</v>
      </c>
      <c r="AD30" s="107" t="e">
        <f>T30-HLOOKUP(V30,Minimas!$C$1:$BN$10,4,FALSE)</f>
        <v>#VALUE!</v>
      </c>
      <c r="AE30" s="107" t="e">
        <f>T30-HLOOKUP(V30,Minimas!$C$1:$BN$10,5,FALSE)</f>
        <v>#VALUE!</v>
      </c>
      <c r="AF30" s="107" t="e">
        <f>T30-HLOOKUP(V30,Minimas!$C$1:$BN$10,6,FALSE)</f>
        <v>#VALUE!</v>
      </c>
      <c r="AG30" s="107" t="e">
        <f>T30-HLOOKUP(V30,Minimas!$C$1:$BN$10,7,FALSE)</f>
        <v>#VALUE!</v>
      </c>
      <c r="AH30" s="107" t="e">
        <f>T30-HLOOKUP(V30,Minimas!$C$1:$BN$10,8,FALSE)</f>
        <v>#VALUE!</v>
      </c>
      <c r="AI30" s="107" t="e">
        <f>T30-HLOOKUP(V30,Minimas!$C$1:$BN$10,9,FALSE)</f>
        <v>#VALUE!</v>
      </c>
      <c r="AJ30" s="107" t="e">
        <f>T30-HLOOKUP(V30,Minimas!$C$1:$BN$10,10,FALSE)</f>
        <v>#VALUE!</v>
      </c>
      <c r="AK30" s="108" t="str">
        <f t="shared" si="13"/>
        <v xml:space="preserve"> </v>
      </c>
      <c r="AM30" s="5" t="str">
        <f t="shared" si="14"/>
        <v xml:space="preserve"> </v>
      </c>
      <c r="AN30" s="5" t="str">
        <f t="shared" si="15"/>
        <v xml:space="preserve"> </v>
      </c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</row>
    <row r="31" spans="2:76" s="5" customFormat="1" ht="30" customHeight="1" x14ac:dyDescent="0.2">
      <c r="B31" s="71"/>
      <c r="C31" s="40"/>
      <c r="D31" s="41"/>
      <c r="E31" s="101"/>
      <c r="F31" s="42" t="s">
        <v>71</v>
      </c>
      <c r="G31" s="43" t="s">
        <v>71</v>
      </c>
      <c r="H31" s="109"/>
      <c r="I31" s="46" t="s">
        <v>71</v>
      </c>
      <c r="J31" s="41" t="s">
        <v>71</v>
      </c>
      <c r="K31" s="152"/>
      <c r="L31" s="44"/>
      <c r="M31" s="45"/>
      <c r="N31" s="45"/>
      <c r="O31" s="67" t="str">
        <f t="shared" si="8"/>
        <v/>
      </c>
      <c r="P31" s="66"/>
      <c r="Q31" s="66"/>
      <c r="R31" s="66"/>
      <c r="S31" s="67" t="str">
        <f t="shared" si="9"/>
        <v/>
      </c>
      <c r="T31" s="68" t="str">
        <f t="shared" si="10"/>
        <v/>
      </c>
      <c r="U31" s="69" t="str">
        <f t="shared" si="11"/>
        <v xml:space="preserve">   </v>
      </c>
      <c r="V31" s="103" t="str">
        <f>IF(E31=0," ",IF(E31="H",IF(OR(E31="SEN",H31&lt;1998),VLOOKUP(K31,Minimas!$A$11:$G$29,6),IF(AND(H31&gt;1997,H31&lt;2001),VLOOKUP(K31,Minimas!$A$11:$G$29,5),IF(AND(H31&gt;2000,H31&lt;2003),VLOOKUP(K31,Minimas!$A$11:$G$29,4),IF(AND(H31&gt;2002,H31&lt;2005),VLOOKUP(K31,Minimas!$A$11:$G$29,3),VLOOKUP(K31,Minimas!$A$11:$G$29,2))))),IF(OR(H31="SEN",H31&lt;1998),VLOOKUP(K31,Minimas!$G$11:$L$26,6),IF(AND(H31&gt;1997,H31&lt;2001),VLOOKUP(K31,Minimas!$G$11:$L$26,5),IF(AND(H31&gt;2000,H31&lt;2003),VLOOKUP(K31,Minimas!$G$11:$L$26,4),IF(AND(H31&gt;2002,H31&lt;2005),VLOOKUP(K31,Minimas!$G$11:$L$26,3),VLOOKUP(K31,Minimas!$G$11:$L$26,2)))))))</f>
        <v xml:space="preserve"> </v>
      </c>
      <c r="W31" s="77" t="str">
        <f t="shared" si="12"/>
        <v/>
      </c>
      <c r="X31" s="78"/>
      <c r="AB31" s="107" t="e">
        <f>T31-HLOOKUP(V31,Minimas!$C$1:$BN$10,2,FALSE)</f>
        <v>#VALUE!</v>
      </c>
      <c r="AC31" s="107" t="e">
        <f>T31-HLOOKUP(V31,Minimas!$C$1:$BN$10,3,FALSE)</f>
        <v>#VALUE!</v>
      </c>
      <c r="AD31" s="107" t="e">
        <f>T31-HLOOKUP(V31,Minimas!$C$1:$BN$10,4,FALSE)</f>
        <v>#VALUE!</v>
      </c>
      <c r="AE31" s="107" t="e">
        <f>T31-HLOOKUP(V31,Minimas!$C$1:$BN$10,5,FALSE)</f>
        <v>#VALUE!</v>
      </c>
      <c r="AF31" s="107" t="e">
        <f>T31-HLOOKUP(V31,Minimas!$C$1:$BN$10,6,FALSE)</f>
        <v>#VALUE!</v>
      </c>
      <c r="AG31" s="107" t="e">
        <f>T31-HLOOKUP(V31,Minimas!$C$1:$BN$10,7,FALSE)</f>
        <v>#VALUE!</v>
      </c>
      <c r="AH31" s="107" t="e">
        <f>T31-HLOOKUP(V31,Minimas!$C$1:$BN$10,8,FALSE)</f>
        <v>#VALUE!</v>
      </c>
      <c r="AI31" s="107" t="e">
        <f>T31-HLOOKUP(V31,Minimas!$C$1:$BN$10,9,FALSE)</f>
        <v>#VALUE!</v>
      </c>
      <c r="AJ31" s="107" t="e">
        <f>T31-HLOOKUP(V31,Minimas!$C$1:$BN$10,10,FALSE)</f>
        <v>#VALUE!</v>
      </c>
      <c r="AK31" s="108" t="str">
        <f t="shared" si="13"/>
        <v xml:space="preserve"> </v>
      </c>
      <c r="AM31" s="5" t="str">
        <f t="shared" si="14"/>
        <v xml:space="preserve"> </v>
      </c>
      <c r="AN31" s="5" t="str">
        <f t="shared" si="15"/>
        <v xml:space="preserve"> </v>
      </c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</row>
    <row r="32" spans="2:76" s="5" customFormat="1" ht="30" customHeight="1" x14ac:dyDescent="0.2">
      <c r="B32" s="71"/>
      <c r="C32" s="40"/>
      <c r="D32" s="41"/>
      <c r="E32" s="101"/>
      <c r="F32" s="42" t="s">
        <v>71</v>
      </c>
      <c r="G32" s="43" t="s">
        <v>71</v>
      </c>
      <c r="H32" s="109"/>
      <c r="I32" s="46" t="s">
        <v>71</v>
      </c>
      <c r="J32" s="41" t="s">
        <v>71</v>
      </c>
      <c r="K32" s="152"/>
      <c r="L32" s="44"/>
      <c r="M32" s="45"/>
      <c r="N32" s="45"/>
      <c r="O32" s="67" t="str">
        <f t="shared" si="8"/>
        <v/>
      </c>
      <c r="P32" s="66"/>
      <c r="Q32" s="66"/>
      <c r="R32" s="66"/>
      <c r="S32" s="67" t="str">
        <f t="shared" si="9"/>
        <v/>
      </c>
      <c r="T32" s="68" t="str">
        <f t="shared" si="10"/>
        <v/>
      </c>
      <c r="U32" s="69" t="str">
        <f t="shared" si="11"/>
        <v xml:space="preserve">   </v>
      </c>
      <c r="V32" s="103" t="str">
        <f>IF(E32=0," ",IF(E32="H",IF(OR(E32="SEN",H32&lt;1998),VLOOKUP(K32,Minimas!$A$11:$G$29,6),IF(AND(H32&gt;1997,H32&lt;2001),VLOOKUP(K32,Minimas!$A$11:$G$29,5),IF(AND(H32&gt;2000,H32&lt;2003),VLOOKUP(K32,Minimas!$A$11:$G$29,4),IF(AND(H32&gt;2002,H32&lt;2005),VLOOKUP(K32,Minimas!$A$11:$G$29,3),VLOOKUP(K32,Minimas!$A$11:$G$29,2))))),IF(OR(H32="SEN",H32&lt;1998),VLOOKUP(K32,Minimas!$G$11:$L$26,6),IF(AND(H32&gt;1997,H32&lt;2001),VLOOKUP(K32,Minimas!$G$11:$L$26,5),IF(AND(H32&gt;2000,H32&lt;2003),VLOOKUP(K32,Minimas!$G$11:$L$26,4),IF(AND(H32&gt;2002,H32&lt;2005),VLOOKUP(K32,Minimas!$G$11:$L$26,3),VLOOKUP(K32,Minimas!$G$11:$L$26,2)))))))</f>
        <v xml:space="preserve"> </v>
      </c>
      <c r="W32" s="77" t="str">
        <f t="shared" si="12"/>
        <v/>
      </c>
      <c r="X32" s="78"/>
      <c r="AB32" s="107" t="e">
        <f>T32-HLOOKUP(V32,Minimas!$C$1:$BN$10,2,FALSE)</f>
        <v>#VALUE!</v>
      </c>
      <c r="AC32" s="107" t="e">
        <f>T32-HLOOKUP(V32,Minimas!$C$1:$BN$10,3,FALSE)</f>
        <v>#VALUE!</v>
      </c>
      <c r="AD32" s="107" t="e">
        <f>T32-HLOOKUP(V32,Minimas!$C$1:$BN$10,4,FALSE)</f>
        <v>#VALUE!</v>
      </c>
      <c r="AE32" s="107" t="e">
        <f>T32-HLOOKUP(V32,Minimas!$C$1:$BN$10,5,FALSE)</f>
        <v>#VALUE!</v>
      </c>
      <c r="AF32" s="107" t="e">
        <f>T32-HLOOKUP(V32,Minimas!$C$1:$BN$10,6,FALSE)</f>
        <v>#VALUE!</v>
      </c>
      <c r="AG32" s="107" t="e">
        <f>T32-HLOOKUP(V32,Minimas!$C$1:$BN$10,7,FALSE)</f>
        <v>#VALUE!</v>
      </c>
      <c r="AH32" s="107" t="e">
        <f>T32-HLOOKUP(V32,Minimas!$C$1:$BN$10,8,FALSE)</f>
        <v>#VALUE!</v>
      </c>
      <c r="AI32" s="107" t="e">
        <f>T32-HLOOKUP(V32,Minimas!$C$1:$BN$10,9,FALSE)</f>
        <v>#VALUE!</v>
      </c>
      <c r="AJ32" s="107" t="e">
        <f>T32-HLOOKUP(V32,Minimas!$C$1:$BN$10,10,FALSE)</f>
        <v>#VALUE!</v>
      </c>
      <c r="AK32" s="108" t="str">
        <f t="shared" si="13"/>
        <v xml:space="preserve"> </v>
      </c>
      <c r="AM32" s="5" t="str">
        <f t="shared" si="14"/>
        <v xml:space="preserve"> </v>
      </c>
      <c r="AN32" s="5" t="str">
        <f t="shared" si="15"/>
        <v xml:space="preserve"> </v>
      </c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</row>
    <row r="33" spans="2:76" s="5" customFormat="1" ht="30" customHeight="1" x14ac:dyDescent="0.2">
      <c r="B33" s="71"/>
      <c r="C33" s="40"/>
      <c r="D33" s="41"/>
      <c r="E33" s="101"/>
      <c r="F33" s="42" t="s">
        <v>71</v>
      </c>
      <c r="G33" s="43" t="s">
        <v>71</v>
      </c>
      <c r="H33" s="109"/>
      <c r="I33" s="46" t="s">
        <v>71</v>
      </c>
      <c r="J33" s="41" t="s">
        <v>71</v>
      </c>
      <c r="K33" s="152"/>
      <c r="L33" s="44"/>
      <c r="M33" s="45"/>
      <c r="N33" s="45"/>
      <c r="O33" s="67" t="str">
        <f t="shared" si="8"/>
        <v/>
      </c>
      <c r="P33" s="66"/>
      <c r="Q33" s="66"/>
      <c r="R33" s="66"/>
      <c r="S33" s="67" t="str">
        <f t="shared" si="9"/>
        <v/>
      </c>
      <c r="T33" s="68" t="str">
        <f t="shared" si="10"/>
        <v/>
      </c>
      <c r="U33" s="69" t="str">
        <f t="shared" si="11"/>
        <v xml:space="preserve">   </v>
      </c>
      <c r="V33" s="103" t="str">
        <f>IF(E33=0," ",IF(E33="H",IF(OR(E33="SEN",H33&lt;1998),VLOOKUP(K33,Minimas!$A$11:$G$29,6),IF(AND(H33&gt;1997,H33&lt;2001),VLOOKUP(K33,Minimas!$A$11:$G$29,5),IF(AND(H33&gt;2000,H33&lt;2003),VLOOKUP(K33,Minimas!$A$11:$G$29,4),IF(AND(H33&gt;2002,H33&lt;2005),VLOOKUP(K33,Minimas!$A$11:$G$29,3),VLOOKUP(K33,Minimas!$A$11:$G$29,2))))),IF(OR(H33="SEN",H33&lt;1998),VLOOKUP(K33,Minimas!$G$11:$L$26,6),IF(AND(H33&gt;1997,H33&lt;2001),VLOOKUP(K33,Minimas!$G$11:$L$26,5),IF(AND(H33&gt;2000,H33&lt;2003),VLOOKUP(K33,Minimas!$G$11:$L$26,4),IF(AND(H33&gt;2002,H33&lt;2005),VLOOKUP(K33,Minimas!$G$11:$L$26,3),VLOOKUP(K33,Minimas!$G$11:$L$26,2)))))))</f>
        <v xml:space="preserve"> </v>
      </c>
      <c r="W33" s="77" t="str">
        <f t="shared" si="12"/>
        <v/>
      </c>
      <c r="X33" s="78"/>
      <c r="AB33" s="107" t="e">
        <f>T33-HLOOKUP(V33,Minimas!$C$1:$BN$10,2,FALSE)</f>
        <v>#VALUE!</v>
      </c>
      <c r="AC33" s="107" t="e">
        <f>T33-HLOOKUP(V33,Minimas!$C$1:$BN$10,3,FALSE)</f>
        <v>#VALUE!</v>
      </c>
      <c r="AD33" s="107" t="e">
        <f>T33-HLOOKUP(V33,Minimas!$C$1:$BN$10,4,FALSE)</f>
        <v>#VALUE!</v>
      </c>
      <c r="AE33" s="107" t="e">
        <f>T33-HLOOKUP(V33,Minimas!$C$1:$BN$10,5,FALSE)</f>
        <v>#VALUE!</v>
      </c>
      <c r="AF33" s="107" t="e">
        <f>T33-HLOOKUP(V33,Minimas!$C$1:$BN$10,6,FALSE)</f>
        <v>#VALUE!</v>
      </c>
      <c r="AG33" s="107" t="e">
        <f>T33-HLOOKUP(V33,Minimas!$C$1:$BN$10,7,FALSE)</f>
        <v>#VALUE!</v>
      </c>
      <c r="AH33" s="107" t="e">
        <f>T33-HLOOKUP(V33,Minimas!$C$1:$BN$10,8,FALSE)</f>
        <v>#VALUE!</v>
      </c>
      <c r="AI33" s="107" t="e">
        <f>T33-HLOOKUP(V33,Minimas!$C$1:$BN$10,9,FALSE)</f>
        <v>#VALUE!</v>
      </c>
      <c r="AJ33" s="107" t="e">
        <f>T33-HLOOKUP(V33,Minimas!$C$1:$BN$10,10,FALSE)</f>
        <v>#VALUE!</v>
      </c>
      <c r="AK33" s="108" t="str">
        <f t="shared" si="13"/>
        <v xml:space="preserve"> </v>
      </c>
      <c r="AM33" s="5" t="str">
        <f t="shared" si="14"/>
        <v xml:space="preserve"> </v>
      </c>
      <c r="AN33" s="5" t="str">
        <f t="shared" si="15"/>
        <v xml:space="preserve"> </v>
      </c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</row>
    <row r="34" spans="2:76" s="5" customFormat="1" ht="30" customHeight="1" x14ac:dyDescent="0.2">
      <c r="B34" s="71"/>
      <c r="C34" s="40"/>
      <c r="D34" s="41"/>
      <c r="E34" s="101"/>
      <c r="F34" s="42" t="s">
        <v>71</v>
      </c>
      <c r="G34" s="43" t="s">
        <v>71</v>
      </c>
      <c r="H34" s="109"/>
      <c r="I34" s="46" t="s">
        <v>71</v>
      </c>
      <c r="J34" s="41" t="s">
        <v>71</v>
      </c>
      <c r="K34" s="152"/>
      <c r="L34" s="44"/>
      <c r="M34" s="45"/>
      <c r="N34" s="45"/>
      <c r="O34" s="67" t="str">
        <f t="shared" si="8"/>
        <v/>
      </c>
      <c r="P34" s="66"/>
      <c r="Q34" s="66"/>
      <c r="R34" s="66"/>
      <c r="S34" s="67" t="str">
        <f t="shared" si="9"/>
        <v/>
      </c>
      <c r="T34" s="68" t="str">
        <f t="shared" si="10"/>
        <v/>
      </c>
      <c r="U34" s="69" t="str">
        <f t="shared" si="11"/>
        <v xml:space="preserve">   </v>
      </c>
      <c r="V34" s="103" t="str">
        <f>IF(E34=0," ",IF(E34="H",IF(OR(E34="SEN",H34&lt;1998),VLOOKUP(K34,Minimas!$A$11:$G$29,6),IF(AND(H34&gt;1997,H34&lt;2001),VLOOKUP(K34,Minimas!$A$11:$G$29,5),IF(AND(H34&gt;2000,H34&lt;2003),VLOOKUP(K34,Minimas!$A$11:$G$29,4),IF(AND(H34&gt;2002,H34&lt;2005),VLOOKUP(K34,Minimas!$A$11:$G$29,3),VLOOKUP(K34,Minimas!$A$11:$G$29,2))))),IF(OR(H34="SEN",H34&lt;1998),VLOOKUP(K34,Minimas!$G$11:$L$26,6),IF(AND(H34&gt;1997,H34&lt;2001),VLOOKUP(K34,Minimas!$G$11:$L$26,5),IF(AND(H34&gt;2000,H34&lt;2003),VLOOKUP(K34,Minimas!$G$11:$L$26,4),IF(AND(H34&gt;2002,H34&lt;2005),VLOOKUP(K34,Minimas!$G$11:$L$26,3),VLOOKUP(K34,Minimas!$G$11:$L$26,2)))))))</f>
        <v xml:space="preserve"> </v>
      </c>
      <c r="W34" s="77" t="str">
        <f t="shared" si="12"/>
        <v/>
      </c>
      <c r="X34" s="78"/>
      <c r="AB34" s="107" t="e">
        <f>T34-HLOOKUP(V34,Minimas!$C$1:$BN$10,2,FALSE)</f>
        <v>#VALUE!</v>
      </c>
      <c r="AC34" s="107" t="e">
        <f>T34-HLOOKUP(V34,Minimas!$C$1:$BN$10,3,FALSE)</f>
        <v>#VALUE!</v>
      </c>
      <c r="AD34" s="107" t="e">
        <f>T34-HLOOKUP(V34,Minimas!$C$1:$BN$10,4,FALSE)</f>
        <v>#VALUE!</v>
      </c>
      <c r="AE34" s="107" t="e">
        <f>T34-HLOOKUP(V34,Minimas!$C$1:$BN$10,5,FALSE)</f>
        <v>#VALUE!</v>
      </c>
      <c r="AF34" s="107" t="e">
        <f>T34-HLOOKUP(V34,Minimas!$C$1:$BN$10,6,FALSE)</f>
        <v>#VALUE!</v>
      </c>
      <c r="AG34" s="107" t="e">
        <f>T34-HLOOKUP(V34,Minimas!$C$1:$BN$10,7,FALSE)</f>
        <v>#VALUE!</v>
      </c>
      <c r="AH34" s="107" t="e">
        <f>T34-HLOOKUP(V34,Minimas!$C$1:$BN$10,8,FALSE)</f>
        <v>#VALUE!</v>
      </c>
      <c r="AI34" s="107" t="e">
        <f>T34-HLOOKUP(V34,Minimas!$C$1:$BN$10,9,FALSE)</f>
        <v>#VALUE!</v>
      </c>
      <c r="AJ34" s="107" t="e">
        <f>T34-HLOOKUP(V34,Minimas!$C$1:$BN$10,10,FALSE)</f>
        <v>#VALUE!</v>
      </c>
      <c r="AK34" s="108" t="str">
        <f t="shared" si="13"/>
        <v xml:space="preserve"> </v>
      </c>
      <c r="AM34" s="5" t="str">
        <f t="shared" si="14"/>
        <v xml:space="preserve"> </v>
      </c>
      <c r="AN34" s="5" t="str">
        <f t="shared" si="15"/>
        <v xml:space="preserve"> </v>
      </c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</row>
    <row r="35" spans="2:76" s="5" customFormat="1" ht="30" customHeight="1" x14ac:dyDescent="0.2">
      <c r="B35" s="71"/>
      <c r="C35" s="40"/>
      <c r="D35" s="41"/>
      <c r="E35" s="101"/>
      <c r="F35" s="42" t="s">
        <v>71</v>
      </c>
      <c r="G35" s="43" t="s">
        <v>71</v>
      </c>
      <c r="H35" s="109"/>
      <c r="I35" s="46" t="s">
        <v>71</v>
      </c>
      <c r="J35" s="41" t="s">
        <v>71</v>
      </c>
      <c r="K35" s="152"/>
      <c r="L35" s="44"/>
      <c r="M35" s="45"/>
      <c r="N35" s="45"/>
      <c r="O35" s="67" t="str">
        <f t="shared" si="8"/>
        <v/>
      </c>
      <c r="P35" s="66"/>
      <c r="Q35" s="66"/>
      <c r="R35" s="66"/>
      <c r="S35" s="67" t="str">
        <f t="shared" si="9"/>
        <v/>
      </c>
      <c r="T35" s="68" t="str">
        <f t="shared" si="10"/>
        <v/>
      </c>
      <c r="U35" s="69" t="str">
        <f t="shared" si="11"/>
        <v xml:space="preserve">   </v>
      </c>
      <c r="V35" s="103" t="str">
        <f>IF(E35=0," ",IF(E35="H",IF(OR(E35="SEN",H35&lt;1998),VLOOKUP(K35,Minimas!$A$11:$G$29,6),IF(AND(H35&gt;1997,H35&lt;2001),VLOOKUP(K35,Minimas!$A$11:$G$29,5),IF(AND(H35&gt;2000,H35&lt;2003),VLOOKUP(K35,Minimas!$A$11:$G$29,4),IF(AND(H35&gt;2002,H35&lt;2005),VLOOKUP(K35,Minimas!$A$11:$G$29,3),VLOOKUP(K35,Minimas!$A$11:$G$29,2))))),IF(OR(H35="SEN",H35&lt;1998),VLOOKUP(K35,Minimas!$G$11:$L$26,6),IF(AND(H35&gt;1997,H35&lt;2001),VLOOKUP(K35,Minimas!$G$11:$L$26,5),IF(AND(H35&gt;2000,H35&lt;2003),VLOOKUP(K35,Minimas!$G$11:$L$26,4),IF(AND(H35&gt;2002,H35&lt;2005),VLOOKUP(K35,Minimas!$G$11:$L$26,3),VLOOKUP(K35,Minimas!$G$11:$L$26,2)))))))</f>
        <v xml:space="preserve"> </v>
      </c>
      <c r="W35" s="77" t="str">
        <f t="shared" si="12"/>
        <v/>
      </c>
      <c r="X35" s="78"/>
      <c r="AB35" s="107" t="e">
        <f>T35-HLOOKUP(V35,Minimas!$C$1:$BN$10,2,FALSE)</f>
        <v>#VALUE!</v>
      </c>
      <c r="AC35" s="107" t="e">
        <f>T35-HLOOKUP(V35,Minimas!$C$1:$BN$10,3,FALSE)</f>
        <v>#VALUE!</v>
      </c>
      <c r="AD35" s="107" t="e">
        <f>T35-HLOOKUP(V35,Minimas!$C$1:$BN$10,4,FALSE)</f>
        <v>#VALUE!</v>
      </c>
      <c r="AE35" s="107" t="e">
        <f>T35-HLOOKUP(V35,Minimas!$C$1:$BN$10,5,FALSE)</f>
        <v>#VALUE!</v>
      </c>
      <c r="AF35" s="107" t="e">
        <f>T35-HLOOKUP(V35,Minimas!$C$1:$BN$10,6,FALSE)</f>
        <v>#VALUE!</v>
      </c>
      <c r="AG35" s="107" t="e">
        <f>T35-HLOOKUP(V35,Minimas!$C$1:$BN$10,7,FALSE)</f>
        <v>#VALUE!</v>
      </c>
      <c r="AH35" s="107" t="e">
        <f>T35-HLOOKUP(V35,Minimas!$C$1:$BN$10,8,FALSE)</f>
        <v>#VALUE!</v>
      </c>
      <c r="AI35" s="107" t="e">
        <f>T35-HLOOKUP(V35,Minimas!$C$1:$BN$10,9,FALSE)</f>
        <v>#VALUE!</v>
      </c>
      <c r="AJ35" s="107" t="e">
        <f>T35-HLOOKUP(V35,Minimas!$C$1:$BN$10,10,FALSE)</f>
        <v>#VALUE!</v>
      </c>
      <c r="AK35" s="108" t="str">
        <f t="shared" si="13"/>
        <v xml:space="preserve"> </v>
      </c>
      <c r="AM35" s="5" t="str">
        <f t="shared" si="14"/>
        <v xml:space="preserve"> </v>
      </c>
      <c r="AN35" s="5" t="str">
        <f t="shared" si="15"/>
        <v xml:space="preserve"> </v>
      </c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</row>
    <row r="36" spans="2:76" s="5" customFormat="1" ht="30" customHeight="1" x14ac:dyDescent="0.2">
      <c r="B36" s="71"/>
      <c r="C36" s="40"/>
      <c r="D36" s="41"/>
      <c r="E36" s="101"/>
      <c r="F36" s="42" t="s">
        <v>71</v>
      </c>
      <c r="G36" s="43" t="s">
        <v>71</v>
      </c>
      <c r="H36" s="109"/>
      <c r="I36" s="46" t="s">
        <v>71</v>
      </c>
      <c r="J36" s="41" t="s">
        <v>71</v>
      </c>
      <c r="K36" s="152"/>
      <c r="L36" s="44"/>
      <c r="M36" s="45"/>
      <c r="N36" s="45"/>
      <c r="O36" s="67" t="str">
        <f t="shared" si="8"/>
        <v/>
      </c>
      <c r="P36" s="66"/>
      <c r="Q36" s="66"/>
      <c r="R36" s="66"/>
      <c r="S36" s="67" t="str">
        <f t="shared" si="9"/>
        <v/>
      </c>
      <c r="T36" s="68" t="str">
        <f t="shared" si="10"/>
        <v/>
      </c>
      <c r="U36" s="69" t="str">
        <f t="shared" si="11"/>
        <v xml:space="preserve">   </v>
      </c>
      <c r="V36" s="103" t="str">
        <f>IF(E36=0," ",IF(E36="H",IF(OR(E36="SEN",H36&lt;1998),VLOOKUP(K36,Minimas!$A$11:$G$29,6),IF(AND(H36&gt;1997,H36&lt;2001),VLOOKUP(K36,Minimas!$A$11:$G$29,5),IF(AND(H36&gt;2000,H36&lt;2003),VLOOKUP(K36,Minimas!$A$11:$G$29,4),IF(AND(H36&gt;2002,H36&lt;2005),VLOOKUP(K36,Minimas!$A$11:$G$29,3),VLOOKUP(K36,Minimas!$A$11:$G$29,2))))),IF(OR(H36="SEN",H36&lt;1998),VLOOKUP(K36,Minimas!$G$11:$L$26,6),IF(AND(H36&gt;1997,H36&lt;2001),VLOOKUP(K36,Minimas!$G$11:$L$26,5),IF(AND(H36&gt;2000,H36&lt;2003),VLOOKUP(K36,Minimas!$G$11:$L$26,4),IF(AND(H36&gt;2002,H36&lt;2005),VLOOKUP(K36,Minimas!$G$11:$L$26,3),VLOOKUP(K36,Minimas!$G$11:$L$26,2)))))))</f>
        <v xml:space="preserve"> </v>
      </c>
      <c r="W36" s="77" t="str">
        <f t="shared" si="12"/>
        <v/>
      </c>
      <c r="X36" s="78"/>
      <c r="AB36" s="107" t="e">
        <f>T36-HLOOKUP(V36,Minimas!$C$1:$BN$10,2,FALSE)</f>
        <v>#VALUE!</v>
      </c>
      <c r="AC36" s="107" t="e">
        <f>T36-HLOOKUP(V36,Minimas!$C$1:$BN$10,3,FALSE)</f>
        <v>#VALUE!</v>
      </c>
      <c r="AD36" s="107" t="e">
        <f>T36-HLOOKUP(V36,Minimas!$C$1:$BN$10,4,FALSE)</f>
        <v>#VALUE!</v>
      </c>
      <c r="AE36" s="107" t="e">
        <f>T36-HLOOKUP(V36,Minimas!$C$1:$BN$10,5,FALSE)</f>
        <v>#VALUE!</v>
      </c>
      <c r="AF36" s="107" t="e">
        <f>T36-HLOOKUP(V36,Minimas!$C$1:$BN$10,6,FALSE)</f>
        <v>#VALUE!</v>
      </c>
      <c r="AG36" s="107" t="e">
        <f>T36-HLOOKUP(V36,Minimas!$C$1:$BN$10,7,FALSE)</f>
        <v>#VALUE!</v>
      </c>
      <c r="AH36" s="107" t="e">
        <f>T36-HLOOKUP(V36,Minimas!$C$1:$BN$10,8,FALSE)</f>
        <v>#VALUE!</v>
      </c>
      <c r="AI36" s="107" t="e">
        <f>T36-HLOOKUP(V36,Minimas!$C$1:$BN$10,9,FALSE)</f>
        <v>#VALUE!</v>
      </c>
      <c r="AJ36" s="107" t="e">
        <f>T36-HLOOKUP(V36,Minimas!$C$1:$BN$10,10,FALSE)</f>
        <v>#VALUE!</v>
      </c>
      <c r="AK36" s="108" t="str">
        <f t="shared" si="13"/>
        <v xml:space="preserve"> </v>
      </c>
      <c r="AM36" s="5" t="str">
        <f t="shared" si="14"/>
        <v xml:space="preserve"> </v>
      </c>
      <c r="AN36" s="5" t="str">
        <f t="shared" si="15"/>
        <v xml:space="preserve"> </v>
      </c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</row>
    <row r="37" spans="2:76" s="5" customFormat="1" ht="30" customHeight="1" x14ac:dyDescent="0.2">
      <c r="B37" s="71"/>
      <c r="C37" s="40"/>
      <c r="D37" s="41"/>
      <c r="E37" s="101"/>
      <c r="F37" s="42" t="s">
        <v>71</v>
      </c>
      <c r="G37" s="43" t="s">
        <v>71</v>
      </c>
      <c r="H37" s="109"/>
      <c r="I37" s="46" t="s">
        <v>71</v>
      </c>
      <c r="J37" s="41" t="s">
        <v>71</v>
      </c>
      <c r="K37" s="152"/>
      <c r="L37" s="44"/>
      <c r="M37" s="45"/>
      <c r="N37" s="45"/>
      <c r="O37" s="67" t="str">
        <f t="shared" si="8"/>
        <v/>
      </c>
      <c r="P37" s="66"/>
      <c r="Q37" s="66"/>
      <c r="R37" s="66"/>
      <c r="S37" s="67" t="str">
        <f t="shared" si="9"/>
        <v/>
      </c>
      <c r="T37" s="68" t="str">
        <f t="shared" si="10"/>
        <v/>
      </c>
      <c r="U37" s="69" t="str">
        <f t="shared" si="11"/>
        <v xml:space="preserve">   </v>
      </c>
      <c r="V37" s="103" t="str">
        <f>IF(E37=0," ",IF(E37="H",IF(OR(E37="SEN",H37&lt;1998),VLOOKUP(K37,Minimas!$A$11:$G$29,6),IF(AND(H37&gt;1997,H37&lt;2001),VLOOKUP(K37,Minimas!$A$11:$G$29,5),IF(AND(H37&gt;2000,H37&lt;2003),VLOOKUP(K37,Minimas!$A$11:$G$29,4),IF(AND(H37&gt;2002,H37&lt;2005),VLOOKUP(K37,Minimas!$A$11:$G$29,3),VLOOKUP(K37,Minimas!$A$11:$G$29,2))))),IF(OR(H37="SEN",H37&lt;1998),VLOOKUP(K37,Minimas!$G$11:$L$26,6),IF(AND(H37&gt;1997,H37&lt;2001),VLOOKUP(K37,Minimas!$G$11:$L$26,5),IF(AND(H37&gt;2000,H37&lt;2003),VLOOKUP(K37,Minimas!$G$11:$L$26,4),IF(AND(H37&gt;2002,H37&lt;2005),VLOOKUP(K37,Minimas!$G$11:$L$26,3),VLOOKUP(K37,Minimas!$G$11:$L$26,2)))))))</f>
        <v xml:space="preserve"> </v>
      </c>
      <c r="W37" s="77" t="str">
        <f t="shared" si="12"/>
        <v/>
      </c>
      <c r="X37" s="78"/>
      <c r="AB37" s="107" t="e">
        <f>T37-HLOOKUP(V37,Minimas!$C$1:$BN$10,2,FALSE)</f>
        <v>#VALUE!</v>
      </c>
      <c r="AC37" s="107" t="e">
        <f>T37-HLOOKUP(V37,Minimas!$C$1:$BN$10,3,FALSE)</f>
        <v>#VALUE!</v>
      </c>
      <c r="AD37" s="107" t="e">
        <f>T37-HLOOKUP(V37,Minimas!$C$1:$BN$10,4,FALSE)</f>
        <v>#VALUE!</v>
      </c>
      <c r="AE37" s="107" t="e">
        <f>T37-HLOOKUP(V37,Minimas!$C$1:$BN$10,5,FALSE)</f>
        <v>#VALUE!</v>
      </c>
      <c r="AF37" s="107" t="e">
        <f>T37-HLOOKUP(V37,Minimas!$C$1:$BN$10,6,FALSE)</f>
        <v>#VALUE!</v>
      </c>
      <c r="AG37" s="107" t="e">
        <f>T37-HLOOKUP(V37,Minimas!$C$1:$BN$10,7,FALSE)</f>
        <v>#VALUE!</v>
      </c>
      <c r="AH37" s="107" t="e">
        <f>T37-HLOOKUP(V37,Minimas!$C$1:$BN$10,8,FALSE)</f>
        <v>#VALUE!</v>
      </c>
      <c r="AI37" s="107" t="e">
        <f>T37-HLOOKUP(V37,Minimas!$C$1:$BN$10,9,FALSE)</f>
        <v>#VALUE!</v>
      </c>
      <c r="AJ37" s="107" t="e">
        <f>T37-HLOOKUP(V37,Minimas!$C$1:$BN$10,10,FALSE)</f>
        <v>#VALUE!</v>
      </c>
      <c r="AK37" s="108" t="str">
        <f t="shared" si="13"/>
        <v xml:space="preserve"> </v>
      </c>
      <c r="AM37" s="5" t="str">
        <f t="shared" si="14"/>
        <v xml:space="preserve"> </v>
      </c>
      <c r="AN37" s="5" t="str">
        <f t="shared" si="15"/>
        <v xml:space="preserve"> </v>
      </c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</row>
    <row r="38" spans="2:76" s="5" customFormat="1" ht="30" customHeight="1" x14ac:dyDescent="0.2">
      <c r="B38" s="71"/>
      <c r="C38" s="40"/>
      <c r="D38" s="41"/>
      <c r="E38" s="101"/>
      <c r="F38" s="42" t="s">
        <v>71</v>
      </c>
      <c r="G38" s="43" t="s">
        <v>71</v>
      </c>
      <c r="H38" s="109"/>
      <c r="I38" s="46" t="s">
        <v>71</v>
      </c>
      <c r="J38" s="41" t="s">
        <v>71</v>
      </c>
      <c r="K38" s="152"/>
      <c r="L38" s="44"/>
      <c r="M38" s="45"/>
      <c r="N38" s="45"/>
      <c r="O38" s="67" t="str">
        <f t="shared" si="8"/>
        <v/>
      </c>
      <c r="P38" s="66"/>
      <c r="Q38" s="66"/>
      <c r="R38" s="66"/>
      <c r="S38" s="67" t="str">
        <f t="shared" si="9"/>
        <v/>
      </c>
      <c r="T38" s="68" t="str">
        <f t="shared" si="10"/>
        <v/>
      </c>
      <c r="U38" s="69" t="str">
        <f t="shared" si="11"/>
        <v xml:space="preserve">   </v>
      </c>
      <c r="V38" s="103" t="str">
        <f>IF(E38=0," ",IF(E38="H",IF(OR(E38="SEN",H38&lt;1998),VLOOKUP(K38,Minimas!$A$11:$G$29,6),IF(AND(H38&gt;1997,H38&lt;2001),VLOOKUP(K38,Minimas!$A$11:$G$29,5),IF(AND(H38&gt;2000,H38&lt;2003),VLOOKUP(K38,Minimas!$A$11:$G$29,4),IF(AND(H38&gt;2002,H38&lt;2005),VLOOKUP(K38,Minimas!$A$11:$G$29,3),VLOOKUP(K38,Minimas!$A$11:$G$29,2))))),IF(OR(H38="SEN",H38&lt;1998),VLOOKUP(K38,Minimas!$G$11:$L$26,6),IF(AND(H38&gt;1997,H38&lt;2001),VLOOKUP(K38,Minimas!$G$11:$L$26,5),IF(AND(H38&gt;2000,H38&lt;2003),VLOOKUP(K38,Minimas!$G$11:$L$26,4),IF(AND(H38&gt;2002,H38&lt;2005),VLOOKUP(K38,Minimas!$G$11:$L$26,3),VLOOKUP(K38,Minimas!$G$11:$L$26,2)))))))</f>
        <v xml:space="preserve"> </v>
      </c>
      <c r="W38" s="77" t="str">
        <f t="shared" si="12"/>
        <v/>
      </c>
      <c r="X38" s="78"/>
      <c r="AB38" s="107" t="e">
        <f>T38-HLOOKUP(V38,Minimas!$C$1:$BN$10,2,FALSE)</f>
        <v>#VALUE!</v>
      </c>
      <c r="AC38" s="107" t="e">
        <f>T38-HLOOKUP(V38,Minimas!$C$1:$BN$10,3,FALSE)</f>
        <v>#VALUE!</v>
      </c>
      <c r="AD38" s="107" t="e">
        <f>T38-HLOOKUP(V38,Minimas!$C$1:$BN$10,4,FALSE)</f>
        <v>#VALUE!</v>
      </c>
      <c r="AE38" s="107" t="e">
        <f>T38-HLOOKUP(V38,Minimas!$C$1:$BN$10,5,FALSE)</f>
        <v>#VALUE!</v>
      </c>
      <c r="AF38" s="107" t="e">
        <f>T38-HLOOKUP(V38,Minimas!$C$1:$BN$10,6,FALSE)</f>
        <v>#VALUE!</v>
      </c>
      <c r="AG38" s="107" t="e">
        <f>T38-HLOOKUP(V38,Minimas!$C$1:$BN$10,7,FALSE)</f>
        <v>#VALUE!</v>
      </c>
      <c r="AH38" s="107" t="e">
        <f>T38-HLOOKUP(V38,Minimas!$C$1:$BN$10,8,FALSE)</f>
        <v>#VALUE!</v>
      </c>
      <c r="AI38" s="107" t="e">
        <f>T38-HLOOKUP(V38,Minimas!$C$1:$BN$10,9,FALSE)</f>
        <v>#VALUE!</v>
      </c>
      <c r="AJ38" s="107" t="e">
        <f>T38-HLOOKUP(V38,Minimas!$C$1:$BN$10,10,FALSE)</f>
        <v>#VALUE!</v>
      </c>
      <c r="AK38" s="108" t="str">
        <f t="shared" si="13"/>
        <v xml:space="preserve"> </v>
      </c>
      <c r="AM38" s="5" t="str">
        <f t="shared" si="14"/>
        <v xml:space="preserve"> </v>
      </c>
      <c r="AN38" s="5" t="str">
        <f t="shared" si="15"/>
        <v xml:space="preserve"> </v>
      </c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</row>
    <row r="39" spans="2:76" s="5" customFormat="1" ht="30" customHeight="1" x14ac:dyDescent="0.2">
      <c r="B39" s="71"/>
      <c r="C39" s="40"/>
      <c r="D39" s="41"/>
      <c r="E39" s="101"/>
      <c r="F39" s="42" t="s">
        <v>71</v>
      </c>
      <c r="G39" s="43" t="s">
        <v>71</v>
      </c>
      <c r="H39" s="109"/>
      <c r="I39" s="46" t="s">
        <v>71</v>
      </c>
      <c r="J39" s="41" t="s">
        <v>71</v>
      </c>
      <c r="K39" s="152"/>
      <c r="L39" s="44"/>
      <c r="M39" s="45"/>
      <c r="N39" s="45"/>
      <c r="O39" s="67" t="str">
        <f t="shared" si="8"/>
        <v/>
      </c>
      <c r="P39" s="66"/>
      <c r="Q39" s="66"/>
      <c r="R39" s="66"/>
      <c r="S39" s="67" t="str">
        <f t="shared" si="9"/>
        <v/>
      </c>
      <c r="T39" s="68" t="str">
        <f t="shared" si="10"/>
        <v/>
      </c>
      <c r="U39" s="69" t="str">
        <f t="shared" si="11"/>
        <v xml:space="preserve">   </v>
      </c>
      <c r="V39" s="103" t="str">
        <f>IF(E39=0," ",IF(E39="H",IF(OR(E39="SEN",H39&lt;1998),VLOOKUP(K39,Minimas!$A$11:$G$29,6),IF(AND(H39&gt;1997,H39&lt;2001),VLOOKUP(K39,Minimas!$A$11:$G$29,5),IF(AND(H39&gt;2000,H39&lt;2003),VLOOKUP(K39,Minimas!$A$11:$G$29,4),IF(AND(H39&gt;2002,H39&lt;2005),VLOOKUP(K39,Minimas!$A$11:$G$29,3),VLOOKUP(K39,Minimas!$A$11:$G$29,2))))),IF(OR(H39="SEN",H39&lt;1998),VLOOKUP(K39,Minimas!$G$11:$L$26,6),IF(AND(H39&gt;1997,H39&lt;2001),VLOOKUP(K39,Minimas!$G$11:$L$26,5),IF(AND(H39&gt;2000,H39&lt;2003),VLOOKUP(K39,Minimas!$G$11:$L$26,4),IF(AND(H39&gt;2002,H39&lt;2005),VLOOKUP(K39,Minimas!$G$11:$L$26,3),VLOOKUP(K39,Minimas!$G$11:$L$26,2)))))))</f>
        <v xml:space="preserve"> </v>
      </c>
      <c r="W39" s="77" t="str">
        <f t="shared" si="12"/>
        <v/>
      </c>
      <c r="X39" s="78"/>
      <c r="AB39" s="107" t="e">
        <f>T39-HLOOKUP(V39,Minimas!$C$1:$BN$10,2,FALSE)</f>
        <v>#VALUE!</v>
      </c>
      <c r="AC39" s="107" t="e">
        <f>T39-HLOOKUP(V39,Minimas!$C$1:$BN$10,3,FALSE)</f>
        <v>#VALUE!</v>
      </c>
      <c r="AD39" s="107" t="e">
        <f>T39-HLOOKUP(V39,Minimas!$C$1:$BN$10,4,FALSE)</f>
        <v>#VALUE!</v>
      </c>
      <c r="AE39" s="107" t="e">
        <f>T39-HLOOKUP(V39,Minimas!$C$1:$BN$10,5,FALSE)</f>
        <v>#VALUE!</v>
      </c>
      <c r="AF39" s="107" t="e">
        <f>T39-HLOOKUP(V39,Minimas!$C$1:$BN$10,6,FALSE)</f>
        <v>#VALUE!</v>
      </c>
      <c r="AG39" s="107" t="e">
        <f>T39-HLOOKUP(V39,Minimas!$C$1:$BN$10,7,FALSE)</f>
        <v>#VALUE!</v>
      </c>
      <c r="AH39" s="107" t="e">
        <f>T39-HLOOKUP(V39,Minimas!$C$1:$BN$10,8,FALSE)</f>
        <v>#VALUE!</v>
      </c>
      <c r="AI39" s="107" t="e">
        <f>T39-HLOOKUP(V39,Minimas!$C$1:$BN$10,9,FALSE)</f>
        <v>#VALUE!</v>
      </c>
      <c r="AJ39" s="107" t="e">
        <f>T39-HLOOKUP(V39,Minimas!$C$1:$BN$10,10,FALSE)</f>
        <v>#VALUE!</v>
      </c>
      <c r="AK39" s="108" t="str">
        <f t="shared" si="13"/>
        <v xml:space="preserve"> </v>
      </c>
      <c r="AM39" s="5" t="str">
        <f t="shared" si="14"/>
        <v xml:space="preserve"> </v>
      </c>
      <c r="AN39" s="5" t="str">
        <f t="shared" si="15"/>
        <v xml:space="preserve"> </v>
      </c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</row>
    <row r="40" spans="2:76" s="5" customFormat="1" ht="30" customHeight="1" x14ac:dyDescent="0.2">
      <c r="B40" s="71"/>
      <c r="C40" s="40"/>
      <c r="D40" s="41"/>
      <c r="E40" s="101"/>
      <c r="F40" s="42" t="s">
        <v>71</v>
      </c>
      <c r="G40" s="43" t="s">
        <v>71</v>
      </c>
      <c r="H40" s="109"/>
      <c r="I40" s="46" t="s">
        <v>71</v>
      </c>
      <c r="J40" s="41" t="s">
        <v>71</v>
      </c>
      <c r="K40" s="152"/>
      <c r="L40" s="44"/>
      <c r="M40" s="45"/>
      <c r="N40" s="45"/>
      <c r="O40" s="67" t="str">
        <f t="shared" si="8"/>
        <v/>
      </c>
      <c r="P40" s="66"/>
      <c r="Q40" s="66"/>
      <c r="R40" s="66"/>
      <c r="S40" s="67" t="str">
        <f t="shared" si="9"/>
        <v/>
      </c>
      <c r="T40" s="68" t="str">
        <f t="shared" si="10"/>
        <v/>
      </c>
      <c r="U40" s="69" t="str">
        <f t="shared" si="11"/>
        <v xml:space="preserve">   </v>
      </c>
      <c r="V40" s="103" t="str">
        <f>IF(E40=0," ",IF(E40="H",IF(OR(E40="SEN",H40&lt;1998),VLOOKUP(K40,Minimas!$A$11:$G$29,6),IF(AND(H40&gt;1997,H40&lt;2001),VLOOKUP(K40,Minimas!$A$11:$G$29,5),IF(AND(H40&gt;2000,H40&lt;2003),VLOOKUP(K40,Minimas!$A$11:$G$29,4),IF(AND(H40&gt;2002,H40&lt;2005),VLOOKUP(K40,Minimas!$A$11:$G$29,3),VLOOKUP(K40,Minimas!$A$11:$G$29,2))))),IF(OR(H40="SEN",H40&lt;1998),VLOOKUP(K40,Minimas!$G$11:$L$26,6),IF(AND(H40&gt;1997,H40&lt;2001),VLOOKUP(K40,Minimas!$G$11:$L$26,5),IF(AND(H40&gt;2000,H40&lt;2003),VLOOKUP(K40,Minimas!$G$11:$L$26,4),IF(AND(H40&gt;2002,H40&lt;2005),VLOOKUP(K40,Minimas!$G$11:$L$26,3),VLOOKUP(K40,Minimas!$G$11:$L$26,2)))))))</f>
        <v xml:space="preserve"> </v>
      </c>
      <c r="W40" s="77" t="str">
        <f t="shared" si="12"/>
        <v/>
      </c>
      <c r="X40" s="78"/>
      <c r="AB40" s="107" t="e">
        <f>T40-HLOOKUP(V40,Minimas!$C$1:$BN$10,2,FALSE)</f>
        <v>#VALUE!</v>
      </c>
      <c r="AC40" s="107" t="e">
        <f>T40-HLOOKUP(V40,Minimas!$C$1:$BN$10,3,FALSE)</f>
        <v>#VALUE!</v>
      </c>
      <c r="AD40" s="107" t="e">
        <f>T40-HLOOKUP(V40,Minimas!$C$1:$BN$10,4,FALSE)</f>
        <v>#VALUE!</v>
      </c>
      <c r="AE40" s="107" t="e">
        <f>T40-HLOOKUP(V40,Minimas!$C$1:$BN$10,5,FALSE)</f>
        <v>#VALUE!</v>
      </c>
      <c r="AF40" s="107" t="e">
        <f>T40-HLOOKUP(V40,Minimas!$C$1:$BN$10,6,FALSE)</f>
        <v>#VALUE!</v>
      </c>
      <c r="AG40" s="107" t="e">
        <f>T40-HLOOKUP(V40,Minimas!$C$1:$BN$10,7,FALSE)</f>
        <v>#VALUE!</v>
      </c>
      <c r="AH40" s="107" t="e">
        <f>T40-HLOOKUP(V40,Minimas!$C$1:$BN$10,8,FALSE)</f>
        <v>#VALUE!</v>
      </c>
      <c r="AI40" s="107" t="e">
        <f>T40-HLOOKUP(V40,Minimas!$C$1:$BN$10,9,FALSE)</f>
        <v>#VALUE!</v>
      </c>
      <c r="AJ40" s="107" t="e">
        <f>T40-HLOOKUP(V40,Minimas!$C$1:$BN$10,10,FALSE)</f>
        <v>#VALUE!</v>
      </c>
      <c r="AK40" s="108" t="str">
        <f t="shared" si="13"/>
        <v xml:space="preserve"> </v>
      </c>
      <c r="AM40" s="5" t="str">
        <f t="shared" si="14"/>
        <v xml:space="preserve"> </v>
      </c>
      <c r="AN40" s="5" t="str">
        <f t="shared" si="15"/>
        <v xml:space="preserve"> </v>
      </c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</row>
    <row r="41" spans="2:76" s="5" customFormat="1" ht="30" customHeight="1" x14ac:dyDescent="0.2">
      <c r="B41" s="71"/>
      <c r="C41" s="40"/>
      <c r="D41" s="41"/>
      <c r="E41" s="101"/>
      <c r="F41" s="42" t="s">
        <v>71</v>
      </c>
      <c r="G41" s="43" t="s">
        <v>71</v>
      </c>
      <c r="H41" s="109"/>
      <c r="I41" s="46" t="s">
        <v>71</v>
      </c>
      <c r="J41" s="41" t="s">
        <v>71</v>
      </c>
      <c r="K41" s="152"/>
      <c r="L41" s="44"/>
      <c r="M41" s="45"/>
      <c r="N41" s="45"/>
      <c r="O41" s="67" t="str">
        <f t="shared" si="8"/>
        <v/>
      </c>
      <c r="P41" s="66"/>
      <c r="Q41" s="66"/>
      <c r="R41" s="66"/>
      <c r="S41" s="67" t="str">
        <f t="shared" si="9"/>
        <v/>
      </c>
      <c r="T41" s="68" t="str">
        <f t="shared" si="10"/>
        <v/>
      </c>
      <c r="U41" s="69" t="str">
        <f t="shared" si="11"/>
        <v xml:space="preserve">   </v>
      </c>
      <c r="V41" s="103" t="str">
        <f>IF(E41=0," ",IF(E41="H",IF(OR(E41="SEN",H41&lt;1998),VLOOKUP(K41,Minimas!$A$11:$G$29,6),IF(AND(H41&gt;1997,H41&lt;2001),VLOOKUP(K41,Minimas!$A$11:$G$29,5),IF(AND(H41&gt;2000,H41&lt;2003),VLOOKUP(K41,Minimas!$A$11:$G$29,4),IF(AND(H41&gt;2002,H41&lt;2005),VLOOKUP(K41,Minimas!$A$11:$G$29,3),VLOOKUP(K41,Minimas!$A$11:$G$29,2))))),IF(OR(H41="SEN",H41&lt;1998),VLOOKUP(K41,Minimas!$G$11:$L$26,6),IF(AND(H41&gt;1997,H41&lt;2001),VLOOKUP(K41,Minimas!$G$11:$L$26,5),IF(AND(H41&gt;2000,H41&lt;2003),VLOOKUP(K41,Minimas!$G$11:$L$26,4),IF(AND(H41&gt;2002,H41&lt;2005),VLOOKUP(K41,Minimas!$G$11:$L$26,3),VLOOKUP(K41,Minimas!$G$11:$L$26,2)))))))</f>
        <v xml:space="preserve"> </v>
      </c>
      <c r="W41" s="77" t="str">
        <f t="shared" si="12"/>
        <v/>
      </c>
      <c r="X41" s="78"/>
      <c r="AB41" s="107" t="e">
        <f>T41-HLOOKUP(V41,Minimas!$C$1:$BN$10,2,FALSE)</f>
        <v>#VALUE!</v>
      </c>
      <c r="AC41" s="107" t="e">
        <f>T41-HLOOKUP(V41,Minimas!$C$1:$BN$10,3,FALSE)</f>
        <v>#VALUE!</v>
      </c>
      <c r="AD41" s="107" t="e">
        <f>T41-HLOOKUP(V41,Minimas!$C$1:$BN$10,4,FALSE)</f>
        <v>#VALUE!</v>
      </c>
      <c r="AE41" s="107" t="e">
        <f>T41-HLOOKUP(V41,Minimas!$C$1:$BN$10,5,FALSE)</f>
        <v>#VALUE!</v>
      </c>
      <c r="AF41" s="107" t="e">
        <f>T41-HLOOKUP(V41,Minimas!$C$1:$BN$10,6,FALSE)</f>
        <v>#VALUE!</v>
      </c>
      <c r="AG41" s="107" t="e">
        <f>T41-HLOOKUP(V41,Minimas!$C$1:$BN$10,7,FALSE)</f>
        <v>#VALUE!</v>
      </c>
      <c r="AH41" s="107" t="e">
        <f>T41-HLOOKUP(V41,Minimas!$C$1:$BN$10,8,FALSE)</f>
        <v>#VALUE!</v>
      </c>
      <c r="AI41" s="107" t="e">
        <f>T41-HLOOKUP(V41,Minimas!$C$1:$BN$10,9,FALSE)</f>
        <v>#VALUE!</v>
      </c>
      <c r="AJ41" s="107" t="e">
        <f>T41-HLOOKUP(V41,Minimas!$C$1:$BN$10,10,FALSE)</f>
        <v>#VALUE!</v>
      </c>
      <c r="AK41" s="108" t="str">
        <f t="shared" si="13"/>
        <v xml:space="preserve"> </v>
      </c>
      <c r="AM41" s="5" t="str">
        <f t="shared" si="14"/>
        <v xml:space="preserve"> </v>
      </c>
      <c r="AN41" s="5" t="str">
        <f t="shared" si="15"/>
        <v xml:space="preserve"> </v>
      </c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</row>
    <row r="42" spans="2:76" s="5" customFormat="1" ht="30" customHeight="1" x14ac:dyDescent="0.2">
      <c r="B42" s="71"/>
      <c r="C42" s="40"/>
      <c r="D42" s="41"/>
      <c r="E42" s="101"/>
      <c r="F42" s="42" t="s">
        <v>71</v>
      </c>
      <c r="G42" s="43" t="s">
        <v>71</v>
      </c>
      <c r="H42" s="109"/>
      <c r="I42" s="46"/>
      <c r="J42" s="41"/>
      <c r="K42" s="152"/>
      <c r="L42" s="44"/>
      <c r="M42" s="45"/>
      <c r="N42" s="45"/>
      <c r="O42" s="67" t="str">
        <f t="shared" si="8"/>
        <v/>
      </c>
      <c r="P42" s="66"/>
      <c r="Q42" s="66"/>
      <c r="R42" s="66"/>
      <c r="S42" s="67" t="str">
        <f t="shared" si="9"/>
        <v/>
      </c>
      <c r="T42" s="68" t="str">
        <f t="shared" si="10"/>
        <v/>
      </c>
      <c r="U42" s="69" t="str">
        <f t="shared" si="11"/>
        <v xml:space="preserve">   </v>
      </c>
      <c r="V42" s="103" t="str">
        <f>IF(E42=0," ",IF(E42="H",IF(OR(E42="SEN",H42&lt;1998),VLOOKUP(K42,Minimas!$A$11:$G$29,6),IF(AND(H42&gt;1997,H42&lt;2001),VLOOKUP(K42,Minimas!$A$11:$G$29,5),IF(AND(H42&gt;2000,H42&lt;2003),VLOOKUP(K42,Minimas!$A$11:$G$29,4),IF(AND(H42&gt;2002,H42&lt;2005),VLOOKUP(K42,Minimas!$A$11:$G$29,3),VLOOKUP(K42,Minimas!$A$11:$G$29,2))))),IF(OR(H42="SEN",H42&lt;1998),VLOOKUP(K42,Minimas!$G$11:$L$26,6),IF(AND(H42&gt;1997,H42&lt;2001),VLOOKUP(K42,Minimas!$G$11:$L$26,5),IF(AND(H42&gt;2000,H42&lt;2003),VLOOKUP(K42,Minimas!$G$11:$L$26,4),IF(AND(H42&gt;2002,H42&lt;2005),VLOOKUP(K42,Minimas!$G$11:$L$26,3),VLOOKUP(K42,Minimas!$G$11:$L$26,2)))))))</f>
        <v xml:space="preserve"> </v>
      </c>
      <c r="W42" s="77" t="str">
        <f t="shared" si="12"/>
        <v/>
      </c>
      <c r="X42" s="78"/>
      <c r="AB42" s="107" t="e">
        <f>T42-HLOOKUP(V42,Minimas!$C$1:$BN$10,2,FALSE)</f>
        <v>#VALUE!</v>
      </c>
      <c r="AC42" s="107" t="e">
        <f>T42-HLOOKUP(V42,Minimas!$C$1:$BN$10,3,FALSE)</f>
        <v>#VALUE!</v>
      </c>
      <c r="AD42" s="107" t="e">
        <f>T42-HLOOKUP(V42,Minimas!$C$1:$BN$10,4,FALSE)</f>
        <v>#VALUE!</v>
      </c>
      <c r="AE42" s="107" t="e">
        <f>T42-HLOOKUP(V42,Minimas!$C$1:$BN$10,5,FALSE)</f>
        <v>#VALUE!</v>
      </c>
      <c r="AF42" s="107" t="e">
        <f>T42-HLOOKUP(V42,Minimas!$C$1:$BN$10,6,FALSE)</f>
        <v>#VALUE!</v>
      </c>
      <c r="AG42" s="107" t="e">
        <f>T42-HLOOKUP(V42,Minimas!$C$1:$BN$10,7,FALSE)</f>
        <v>#VALUE!</v>
      </c>
      <c r="AH42" s="107" t="e">
        <f>T42-HLOOKUP(V42,Minimas!$C$1:$BN$10,8,FALSE)</f>
        <v>#VALUE!</v>
      </c>
      <c r="AI42" s="107" t="e">
        <f>T42-HLOOKUP(V42,Minimas!$C$1:$BN$10,9,FALSE)</f>
        <v>#VALUE!</v>
      </c>
      <c r="AJ42" s="107" t="e">
        <f>T42-HLOOKUP(V42,Minimas!$C$1:$BN$10,10,FALSE)</f>
        <v>#VALUE!</v>
      </c>
      <c r="AK42" s="108" t="str">
        <f t="shared" si="13"/>
        <v xml:space="preserve"> </v>
      </c>
      <c r="AM42" s="5" t="str">
        <f t="shared" si="14"/>
        <v xml:space="preserve"> </v>
      </c>
      <c r="AN42" s="5" t="str">
        <f t="shared" si="15"/>
        <v xml:space="preserve"> </v>
      </c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</row>
    <row r="43" spans="2:76" s="5" customFormat="1" ht="30" customHeight="1" x14ac:dyDescent="0.2">
      <c r="B43" s="70"/>
      <c r="C43" s="60"/>
      <c r="D43" s="61"/>
      <c r="E43" s="101"/>
      <c r="F43" s="62" t="s">
        <v>71</v>
      </c>
      <c r="G43" s="63" t="s">
        <v>71</v>
      </c>
      <c r="H43" s="102"/>
      <c r="I43" s="64" t="s">
        <v>71</v>
      </c>
      <c r="J43" s="61" t="s">
        <v>71</v>
      </c>
      <c r="K43" s="151"/>
      <c r="L43" s="65"/>
      <c r="M43" s="66"/>
      <c r="N43" s="66"/>
      <c r="O43" s="67" t="str">
        <f t="shared" si="8"/>
        <v/>
      </c>
      <c r="P43" s="66"/>
      <c r="Q43" s="66"/>
      <c r="R43" s="66"/>
      <c r="S43" s="67" t="str">
        <f t="shared" si="9"/>
        <v/>
      </c>
      <c r="T43" s="68" t="str">
        <f t="shared" si="10"/>
        <v/>
      </c>
      <c r="U43" s="69" t="str">
        <f t="shared" si="11"/>
        <v xml:space="preserve">   </v>
      </c>
      <c r="V43" s="103" t="str">
        <f>IF(E43=0," ",IF(E43="H",IF(OR(E43="SEN",H43&lt;1998),VLOOKUP(K43,Minimas!$A$11:$G$29,6),IF(AND(H43&gt;1997,H43&lt;2001),VLOOKUP(K43,Minimas!$A$11:$G$29,5),IF(AND(H43&gt;2000,H43&lt;2003),VLOOKUP(K43,Minimas!$A$11:$G$29,4),IF(AND(H43&gt;2002,H43&lt;2005),VLOOKUP(K43,Minimas!$A$11:$G$29,3),VLOOKUP(K43,Minimas!$A$11:$G$29,2))))),IF(OR(H43="SEN",H43&lt;1998),VLOOKUP(K43,Minimas!$G$11:$L$26,6),IF(AND(H43&gt;1997,H43&lt;2001),VLOOKUP(K43,Minimas!$G$11:$L$26,5),IF(AND(H43&gt;2000,H43&lt;2003),VLOOKUP(K43,Minimas!$G$11:$L$26,4),IF(AND(H43&gt;2002,H43&lt;2005),VLOOKUP(K43,Minimas!$G$11:$L$26,3),VLOOKUP(K43,Minimas!$G$11:$L$26,2)))))))</f>
        <v xml:space="preserve"> </v>
      </c>
      <c r="W43" s="77" t="str">
        <f t="shared" si="12"/>
        <v/>
      </c>
      <c r="X43" s="78"/>
      <c r="AB43" s="107" t="e">
        <f>T43-HLOOKUP(V43,Minimas!$C$1:$BN$10,2,FALSE)</f>
        <v>#VALUE!</v>
      </c>
      <c r="AC43" s="107" t="e">
        <f>T43-HLOOKUP(V43,Minimas!$C$1:$BN$10,3,FALSE)</f>
        <v>#VALUE!</v>
      </c>
      <c r="AD43" s="107" t="e">
        <f>T43-HLOOKUP(V43,Minimas!$C$1:$BN$10,4,FALSE)</f>
        <v>#VALUE!</v>
      </c>
      <c r="AE43" s="107" t="e">
        <f>T43-HLOOKUP(V43,Minimas!$C$1:$BN$10,5,FALSE)</f>
        <v>#VALUE!</v>
      </c>
      <c r="AF43" s="107" t="e">
        <f>T43-HLOOKUP(V43,Minimas!$C$1:$BN$10,6,FALSE)</f>
        <v>#VALUE!</v>
      </c>
      <c r="AG43" s="107" t="e">
        <f>T43-HLOOKUP(V43,Minimas!$C$1:$BN$10,7,FALSE)</f>
        <v>#VALUE!</v>
      </c>
      <c r="AH43" s="107" t="e">
        <f>T43-HLOOKUP(V43,Minimas!$C$1:$BN$10,8,FALSE)</f>
        <v>#VALUE!</v>
      </c>
      <c r="AI43" s="107" t="e">
        <f>T43-HLOOKUP(V43,Minimas!$C$1:$BN$10,9,FALSE)</f>
        <v>#VALUE!</v>
      </c>
      <c r="AJ43" s="107" t="e">
        <f>T43-HLOOKUP(V43,Minimas!$C$1:$BN$10,10,FALSE)</f>
        <v>#VALUE!</v>
      </c>
      <c r="AK43" s="108" t="str">
        <f t="shared" si="13"/>
        <v xml:space="preserve"> </v>
      </c>
      <c r="AM43" s="5" t="str">
        <f t="shared" si="14"/>
        <v xml:space="preserve"> </v>
      </c>
      <c r="AN43" s="5" t="str">
        <f t="shared" si="15"/>
        <v xml:space="preserve"> </v>
      </c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</row>
    <row r="44" spans="2:76" s="5" customFormat="1" ht="30" customHeight="1" x14ac:dyDescent="0.2">
      <c r="B44" s="71"/>
      <c r="C44" s="40"/>
      <c r="D44" s="41"/>
      <c r="E44" s="101"/>
      <c r="F44" s="42" t="s">
        <v>71</v>
      </c>
      <c r="G44" s="43" t="s">
        <v>71</v>
      </c>
      <c r="H44" s="109"/>
      <c r="I44" s="46" t="s">
        <v>71</v>
      </c>
      <c r="J44" s="41" t="s">
        <v>71</v>
      </c>
      <c r="K44" s="152"/>
      <c r="L44" s="44"/>
      <c r="M44" s="45"/>
      <c r="N44" s="45"/>
      <c r="O44" s="67" t="str">
        <f t="shared" si="8"/>
        <v/>
      </c>
      <c r="P44" s="66"/>
      <c r="Q44" s="66"/>
      <c r="R44" s="66"/>
      <c r="S44" s="67" t="str">
        <f t="shared" si="9"/>
        <v/>
      </c>
      <c r="T44" s="68" t="str">
        <f t="shared" si="10"/>
        <v/>
      </c>
      <c r="U44" s="69" t="str">
        <f t="shared" si="11"/>
        <v xml:space="preserve">   </v>
      </c>
      <c r="V44" s="103" t="str">
        <f>IF(E44=0," ",IF(E44="H",IF(OR(E44="SEN",H44&lt;1998),VLOOKUP(K44,Minimas!$A$11:$G$29,6),IF(AND(H44&gt;1997,H44&lt;2001),VLOOKUP(K44,Minimas!$A$11:$G$29,5),IF(AND(H44&gt;2000,H44&lt;2003),VLOOKUP(K44,Minimas!$A$11:$G$29,4),IF(AND(H44&gt;2002,H44&lt;2005),VLOOKUP(K44,Minimas!$A$11:$G$29,3),VLOOKUP(K44,Minimas!$A$11:$G$29,2))))),IF(OR(H44="SEN",H44&lt;1998),VLOOKUP(K44,Minimas!$G$11:$L$26,6),IF(AND(H44&gt;1997,H44&lt;2001),VLOOKUP(K44,Minimas!$G$11:$L$26,5),IF(AND(H44&gt;2000,H44&lt;2003),VLOOKUP(K44,Minimas!$G$11:$L$26,4),IF(AND(H44&gt;2002,H44&lt;2005),VLOOKUP(K44,Minimas!$G$11:$L$26,3),VLOOKUP(K44,Minimas!$G$11:$L$26,2)))))))</f>
        <v xml:space="preserve"> </v>
      </c>
      <c r="W44" s="77" t="str">
        <f t="shared" si="12"/>
        <v/>
      </c>
      <c r="X44" s="78"/>
      <c r="AB44" s="107" t="e">
        <f>T44-HLOOKUP(V44,Minimas!$C$1:$BN$10,2,FALSE)</f>
        <v>#VALUE!</v>
      </c>
      <c r="AC44" s="107" t="e">
        <f>T44-HLOOKUP(V44,Minimas!$C$1:$BN$10,3,FALSE)</f>
        <v>#VALUE!</v>
      </c>
      <c r="AD44" s="107" t="e">
        <f>T44-HLOOKUP(V44,Minimas!$C$1:$BN$10,4,FALSE)</f>
        <v>#VALUE!</v>
      </c>
      <c r="AE44" s="107" t="e">
        <f>T44-HLOOKUP(V44,Minimas!$C$1:$BN$10,5,FALSE)</f>
        <v>#VALUE!</v>
      </c>
      <c r="AF44" s="107" t="e">
        <f>T44-HLOOKUP(V44,Minimas!$C$1:$BN$10,6,FALSE)</f>
        <v>#VALUE!</v>
      </c>
      <c r="AG44" s="107" t="e">
        <f>T44-HLOOKUP(V44,Minimas!$C$1:$BN$10,7,FALSE)</f>
        <v>#VALUE!</v>
      </c>
      <c r="AH44" s="107" t="e">
        <f>T44-HLOOKUP(V44,Minimas!$C$1:$BN$10,8,FALSE)</f>
        <v>#VALUE!</v>
      </c>
      <c r="AI44" s="107" t="e">
        <f>T44-HLOOKUP(V44,Minimas!$C$1:$BN$10,9,FALSE)</f>
        <v>#VALUE!</v>
      </c>
      <c r="AJ44" s="107" t="e">
        <f>T44-HLOOKUP(V44,Minimas!$C$1:$BN$10,10,FALSE)</f>
        <v>#VALUE!</v>
      </c>
      <c r="AK44" s="108" t="str">
        <f t="shared" si="13"/>
        <v xml:space="preserve"> </v>
      </c>
      <c r="AM44" s="5" t="str">
        <f t="shared" si="14"/>
        <v xml:space="preserve"> </v>
      </c>
      <c r="AN44" s="5" t="str">
        <f t="shared" si="15"/>
        <v xml:space="preserve"> </v>
      </c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</row>
    <row r="45" spans="2:76" s="5" customFormat="1" ht="30" customHeight="1" x14ac:dyDescent="0.2">
      <c r="B45" s="71"/>
      <c r="C45" s="40"/>
      <c r="D45" s="41"/>
      <c r="E45" s="101"/>
      <c r="F45" s="42" t="s">
        <v>71</v>
      </c>
      <c r="G45" s="43" t="s">
        <v>71</v>
      </c>
      <c r="H45" s="109"/>
      <c r="I45" s="46" t="s">
        <v>71</v>
      </c>
      <c r="J45" s="41" t="s">
        <v>71</v>
      </c>
      <c r="K45" s="152"/>
      <c r="L45" s="44"/>
      <c r="M45" s="45"/>
      <c r="N45" s="45"/>
      <c r="O45" s="67" t="str">
        <f t="shared" si="8"/>
        <v/>
      </c>
      <c r="P45" s="66"/>
      <c r="Q45" s="66"/>
      <c r="R45" s="66"/>
      <c r="S45" s="67" t="str">
        <f t="shared" si="9"/>
        <v/>
      </c>
      <c r="T45" s="68" t="str">
        <f t="shared" si="10"/>
        <v/>
      </c>
      <c r="U45" s="69" t="str">
        <f t="shared" si="11"/>
        <v xml:space="preserve">   </v>
      </c>
      <c r="V45" s="103" t="str">
        <f>IF(E45=0," ",IF(E45="H",IF(OR(E45="SEN",H45&lt;1998),VLOOKUP(K45,Minimas!$A$11:$G$29,6),IF(AND(H45&gt;1997,H45&lt;2001),VLOOKUP(K45,Minimas!$A$11:$G$29,5),IF(AND(H45&gt;2000,H45&lt;2003),VLOOKUP(K45,Minimas!$A$11:$G$29,4),IF(AND(H45&gt;2002,H45&lt;2005),VLOOKUP(K45,Minimas!$A$11:$G$29,3),VLOOKUP(K45,Minimas!$A$11:$G$29,2))))),IF(OR(H45="SEN",H45&lt;1998),VLOOKUP(K45,Minimas!$G$11:$L$26,6),IF(AND(H45&gt;1997,H45&lt;2001),VLOOKUP(K45,Minimas!$G$11:$L$26,5),IF(AND(H45&gt;2000,H45&lt;2003),VLOOKUP(K45,Minimas!$G$11:$L$26,4),IF(AND(H45&gt;2002,H45&lt;2005),VLOOKUP(K45,Minimas!$G$11:$L$26,3),VLOOKUP(K45,Minimas!$G$11:$L$26,2)))))))</f>
        <v xml:space="preserve"> </v>
      </c>
      <c r="W45" s="77" t="str">
        <f t="shared" si="12"/>
        <v/>
      </c>
      <c r="X45" s="78"/>
      <c r="AB45" s="107" t="e">
        <f>T45-HLOOKUP(V45,Minimas!$C$1:$BN$10,2,FALSE)</f>
        <v>#VALUE!</v>
      </c>
      <c r="AC45" s="107" t="e">
        <f>T45-HLOOKUP(V45,Minimas!$C$1:$BN$10,3,FALSE)</f>
        <v>#VALUE!</v>
      </c>
      <c r="AD45" s="107" t="e">
        <f>T45-HLOOKUP(V45,Minimas!$C$1:$BN$10,4,FALSE)</f>
        <v>#VALUE!</v>
      </c>
      <c r="AE45" s="107" t="e">
        <f>T45-HLOOKUP(V45,Minimas!$C$1:$BN$10,5,FALSE)</f>
        <v>#VALUE!</v>
      </c>
      <c r="AF45" s="107" t="e">
        <f>T45-HLOOKUP(V45,Minimas!$C$1:$BN$10,6,FALSE)</f>
        <v>#VALUE!</v>
      </c>
      <c r="AG45" s="107" t="e">
        <f>T45-HLOOKUP(V45,Minimas!$C$1:$BN$10,7,FALSE)</f>
        <v>#VALUE!</v>
      </c>
      <c r="AH45" s="107" t="e">
        <f>T45-HLOOKUP(V45,Minimas!$C$1:$BN$10,8,FALSE)</f>
        <v>#VALUE!</v>
      </c>
      <c r="AI45" s="107" t="e">
        <f>T45-HLOOKUP(V45,Minimas!$C$1:$BN$10,9,FALSE)</f>
        <v>#VALUE!</v>
      </c>
      <c r="AJ45" s="107" t="e">
        <f>T45-HLOOKUP(V45,Minimas!$C$1:$BN$10,10,FALSE)</f>
        <v>#VALUE!</v>
      </c>
      <c r="AK45" s="108" t="str">
        <f t="shared" si="13"/>
        <v xml:space="preserve"> </v>
      </c>
      <c r="AM45" s="5" t="str">
        <f t="shared" si="14"/>
        <v xml:space="preserve"> </v>
      </c>
      <c r="AN45" s="5" t="str">
        <f t="shared" si="15"/>
        <v xml:space="preserve"> </v>
      </c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</row>
    <row r="46" spans="2:76" s="5" customFormat="1" ht="30" customHeight="1" x14ac:dyDescent="0.2">
      <c r="B46" s="71"/>
      <c r="C46" s="40"/>
      <c r="D46" s="41"/>
      <c r="E46" s="101"/>
      <c r="F46" s="42" t="s">
        <v>71</v>
      </c>
      <c r="G46" s="43" t="s">
        <v>71</v>
      </c>
      <c r="H46" s="109"/>
      <c r="I46" s="46" t="s">
        <v>71</v>
      </c>
      <c r="J46" s="41" t="s">
        <v>71</v>
      </c>
      <c r="K46" s="152"/>
      <c r="L46" s="44"/>
      <c r="M46" s="45"/>
      <c r="N46" s="45"/>
      <c r="O46" s="67" t="str">
        <f t="shared" si="8"/>
        <v/>
      </c>
      <c r="P46" s="66"/>
      <c r="Q46" s="66"/>
      <c r="R46" s="66"/>
      <c r="S46" s="67" t="str">
        <f t="shared" si="9"/>
        <v/>
      </c>
      <c r="T46" s="68" t="str">
        <f t="shared" si="10"/>
        <v/>
      </c>
      <c r="U46" s="69" t="str">
        <f t="shared" si="11"/>
        <v xml:space="preserve">   </v>
      </c>
      <c r="V46" s="103" t="str">
        <f>IF(E46=0," ",IF(E46="H",IF(OR(E46="SEN",H46&lt;1998),VLOOKUP(K46,Minimas!$A$11:$G$29,6),IF(AND(H46&gt;1997,H46&lt;2001),VLOOKUP(K46,Minimas!$A$11:$G$29,5),IF(AND(H46&gt;2000,H46&lt;2003),VLOOKUP(K46,Minimas!$A$11:$G$29,4),IF(AND(H46&gt;2002,H46&lt;2005),VLOOKUP(K46,Minimas!$A$11:$G$29,3),VLOOKUP(K46,Minimas!$A$11:$G$29,2))))),IF(OR(H46="SEN",H46&lt;1998),VLOOKUP(K46,Minimas!$G$11:$L$26,6),IF(AND(H46&gt;1997,H46&lt;2001),VLOOKUP(K46,Minimas!$G$11:$L$26,5),IF(AND(H46&gt;2000,H46&lt;2003),VLOOKUP(K46,Minimas!$G$11:$L$26,4),IF(AND(H46&gt;2002,H46&lt;2005),VLOOKUP(K46,Minimas!$G$11:$L$26,3),VLOOKUP(K46,Minimas!$G$11:$L$26,2)))))))</f>
        <v xml:space="preserve"> </v>
      </c>
      <c r="W46" s="77" t="str">
        <f t="shared" si="12"/>
        <v/>
      </c>
      <c r="X46" s="78"/>
      <c r="AB46" s="107" t="e">
        <f>T46-HLOOKUP(V46,Minimas!$C$1:$BN$10,2,FALSE)</f>
        <v>#VALUE!</v>
      </c>
      <c r="AC46" s="107" t="e">
        <f>T46-HLOOKUP(V46,Minimas!$C$1:$BN$10,3,FALSE)</f>
        <v>#VALUE!</v>
      </c>
      <c r="AD46" s="107" t="e">
        <f>T46-HLOOKUP(V46,Minimas!$C$1:$BN$10,4,FALSE)</f>
        <v>#VALUE!</v>
      </c>
      <c r="AE46" s="107" t="e">
        <f>T46-HLOOKUP(V46,Minimas!$C$1:$BN$10,5,FALSE)</f>
        <v>#VALUE!</v>
      </c>
      <c r="AF46" s="107" t="e">
        <f>T46-HLOOKUP(V46,Minimas!$C$1:$BN$10,6,FALSE)</f>
        <v>#VALUE!</v>
      </c>
      <c r="AG46" s="107" t="e">
        <f>T46-HLOOKUP(V46,Minimas!$C$1:$BN$10,7,FALSE)</f>
        <v>#VALUE!</v>
      </c>
      <c r="AH46" s="107" t="e">
        <f>T46-HLOOKUP(V46,Minimas!$C$1:$BN$10,8,FALSE)</f>
        <v>#VALUE!</v>
      </c>
      <c r="AI46" s="107" t="e">
        <f>T46-HLOOKUP(V46,Minimas!$C$1:$BN$10,9,FALSE)</f>
        <v>#VALUE!</v>
      </c>
      <c r="AJ46" s="107" t="e">
        <f>T46-HLOOKUP(V46,Minimas!$C$1:$BN$10,10,FALSE)</f>
        <v>#VALUE!</v>
      </c>
      <c r="AK46" s="108" t="str">
        <f t="shared" si="13"/>
        <v xml:space="preserve"> </v>
      </c>
      <c r="AM46" s="5" t="str">
        <f t="shared" si="14"/>
        <v xml:space="preserve"> </v>
      </c>
      <c r="AN46" s="5" t="str">
        <f t="shared" si="15"/>
        <v xml:space="preserve"> </v>
      </c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</row>
    <row r="47" spans="2:76" s="5" customFormat="1" ht="30" customHeight="1" x14ac:dyDescent="0.2">
      <c r="B47" s="71"/>
      <c r="C47" s="40"/>
      <c r="D47" s="41"/>
      <c r="E47" s="101"/>
      <c r="F47" s="42" t="s">
        <v>71</v>
      </c>
      <c r="G47" s="43" t="s">
        <v>71</v>
      </c>
      <c r="H47" s="109"/>
      <c r="I47" s="46" t="s">
        <v>71</v>
      </c>
      <c r="J47" s="41" t="s">
        <v>71</v>
      </c>
      <c r="K47" s="152"/>
      <c r="L47" s="44"/>
      <c r="M47" s="45"/>
      <c r="N47" s="45"/>
      <c r="O47" s="67" t="str">
        <f t="shared" si="8"/>
        <v/>
      </c>
      <c r="P47" s="66"/>
      <c r="Q47" s="66"/>
      <c r="R47" s="66"/>
      <c r="S47" s="67" t="str">
        <f t="shared" si="9"/>
        <v/>
      </c>
      <c r="T47" s="68" t="str">
        <f t="shared" si="10"/>
        <v/>
      </c>
      <c r="U47" s="69" t="str">
        <f t="shared" si="11"/>
        <v xml:space="preserve">   </v>
      </c>
      <c r="V47" s="103" t="str">
        <f>IF(E47=0," ",IF(E47="H",IF(OR(E47="SEN",H47&lt;1998),VLOOKUP(K47,Minimas!$A$11:$G$29,6),IF(AND(H47&gt;1997,H47&lt;2001),VLOOKUP(K47,Minimas!$A$11:$G$29,5),IF(AND(H47&gt;2000,H47&lt;2003),VLOOKUP(K47,Minimas!$A$11:$G$29,4),IF(AND(H47&gt;2002,H47&lt;2005),VLOOKUP(K47,Minimas!$A$11:$G$29,3),VLOOKUP(K47,Minimas!$A$11:$G$29,2))))),IF(OR(H47="SEN",H47&lt;1998),VLOOKUP(K47,Minimas!$G$11:$L$26,6),IF(AND(H47&gt;1997,H47&lt;2001),VLOOKUP(K47,Minimas!$G$11:$L$26,5),IF(AND(H47&gt;2000,H47&lt;2003),VLOOKUP(K47,Minimas!$G$11:$L$26,4),IF(AND(H47&gt;2002,H47&lt;2005),VLOOKUP(K47,Minimas!$G$11:$L$26,3),VLOOKUP(K47,Minimas!$G$11:$L$26,2)))))))</f>
        <v xml:space="preserve"> </v>
      </c>
      <c r="W47" s="77" t="str">
        <f t="shared" si="12"/>
        <v/>
      </c>
      <c r="X47" s="78"/>
      <c r="AB47" s="107" t="e">
        <f>T47-HLOOKUP(V47,Minimas!$C$1:$BN$10,2,FALSE)</f>
        <v>#VALUE!</v>
      </c>
      <c r="AC47" s="107" t="e">
        <f>T47-HLOOKUP(V47,Minimas!$C$1:$BN$10,3,FALSE)</f>
        <v>#VALUE!</v>
      </c>
      <c r="AD47" s="107" t="e">
        <f>T47-HLOOKUP(V47,Minimas!$C$1:$BN$10,4,FALSE)</f>
        <v>#VALUE!</v>
      </c>
      <c r="AE47" s="107" t="e">
        <f>T47-HLOOKUP(V47,Minimas!$C$1:$BN$10,5,FALSE)</f>
        <v>#VALUE!</v>
      </c>
      <c r="AF47" s="107" t="e">
        <f>T47-HLOOKUP(V47,Minimas!$C$1:$BN$10,6,FALSE)</f>
        <v>#VALUE!</v>
      </c>
      <c r="AG47" s="107" t="e">
        <f>T47-HLOOKUP(V47,Minimas!$C$1:$BN$10,7,FALSE)</f>
        <v>#VALUE!</v>
      </c>
      <c r="AH47" s="107" t="e">
        <f>T47-HLOOKUP(V47,Minimas!$C$1:$BN$10,8,FALSE)</f>
        <v>#VALUE!</v>
      </c>
      <c r="AI47" s="107" t="e">
        <f>T47-HLOOKUP(V47,Minimas!$C$1:$BN$10,9,FALSE)</f>
        <v>#VALUE!</v>
      </c>
      <c r="AJ47" s="107" t="e">
        <f>T47-HLOOKUP(V47,Minimas!$C$1:$BN$10,10,FALSE)</f>
        <v>#VALUE!</v>
      </c>
      <c r="AK47" s="108" t="str">
        <f t="shared" si="13"/>
        <v xml:space="preserve"> </v>
      </c>
      <c r="AM47" s="5" t="str">
        <f t="shared" si="14"/>
        <v xml:space="preserve"> </v>
      </c>
      <c r="AN47" s="5" t="str">
        <f t="shared" si="15"/>
        <v xml:space="preserve"> </v>
      </c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</row>
    <row r="48" spans="2:76" s="5" customFormat="1" ht="30" customHeight="1" x14ac:dyDescent="0.2">
      <c r="B48" s="71"/>
      <c r="C48" s="40"/>
      <c r="D48" s="41"/>
      <c r="E48" s="101"/>
      <c r="F48" s="42" t="s">
        <v>71</v>
      </c>
      <c r="G48" s="43" t="s">
        <v>71</v>
      </c>
      <c r="H48" s="109"/>
      <c r="I48" s="46" t="s">
        <v>71</v>
      </c>
      <c r="J48" s="41" t="s">
        <v>71</v>
      </c>
      <c r="K48" s="152"/>
      <c r="L48" s="44"/>
      <c r="M48" s="45"/>
      <c r="N48" s="45"/>
      <c r="O48" s="67" t="str">
        <f t="shared" si="8"/>
        <v/>
      </c>
      <c r="P48" s="66"/>
      <c r="Q48" s="66"/>
      <c r="R48" s="66"/>
      <c r="S48" s="67" t="str">
        <f t="shared" si="9"/>
        <v/>
      </c>
      <c r="T48" s="68" t="str">
        <f t="shared" si="10"/>
        <v/>
      </c>
      <c r="U48" s="69" t="str">
        <f t="shared" si="11"/>
        <v xml:space="preserve">   </v>
      </c>
      <c r="V48" s="103" t="str">
        <f>IF(E48=0," ",IF(E48="H",IF(OR(E48="SEN",H48&lt;1998),VLOOKUP(K48,Minimas!$A$11:$G$29,6),IF(AND(H48&gt;1997,H48&lt;2001),VLOOKUP(K48,Minimas!$A$11:$G$29,5),IF(AND(H48&gt;2000,H48&lt;2003),VLOOKUP(K48,Minimas!$A$11:$G$29,4),IF(AND(H48&gt;2002,H48&lt;2005),VLOOKUP(K48,Minimas!$A$11:$G$29,3),VLOOKUP(K48,Minimas!$A$11:$G$29,2))))),IF(OR(H48="SEN",H48&lt;1998),VLOOKUP(K48,Minimas!$G$11:$L$26,6),IF(AND(H48&gt;1997,H48&lt;2001),VLOOKUP(K48,Minimas!$G$11:$L$26,5),IF(AND(H48&gt;2000,H48&lt;2003),VLOOKUP(K48,Minimas!$G$11:$L$26,4),IF(AND(H48&gt;2002,H48&lt;2005),VLOOKUP(K48,Minimas!$G$11:$L$26,3),VLOOKUP(K48,Minimas!$G$11:$L$26,2)))))))</f>
        <v xml:space="preserve"> </v>
      </c>
      <c r="W48" s="77" t="str">
        <f t="shared" si="12"/>
        <v/>
      </c>
      <c r="X48" s="78"/>
      <c r="AB48" s="107" t="e">
        <f>T48-HLOOKUP(V48,Minimas!$C$1:$BN$10,2,FALSE)</f>
        <v>#VALUE!</v>
      </c>
      <c r="AC48" s="107" t="e">
        <f>T48-HLOOKUP(V48,Minimas!$C$1:$BN$10,3,FALSE)</f>
        <v>#VALUE!</v>
      </c>
      <c r="AD48" s="107" t="e">
        <f>T48-HLOOKUP(V48,Minimas!$C$1:$BN$10,4,FALSE)</f>
        <v>#VALUE!</v>
      </c>
      <c r="AE48" s="107" t="e">
        <f>T48-HLOOKUP(V48,Minimas!$C$1:$BN$10,5,FALSE)</f>
        <v>#VALUE!</v>
      </c>
      <c r="AF48" s="107" t="e">
        <f>T48-HLOOKUP(V48,Minimas!$C$1:$BN$10,6,FALSE)</f>
        <v>#VALUE!</v>
      </c>
      <c r="AG48" s="107" t="e">
        <f>T48-HLOOKUP(V48,Minimas!$C$1:$BN$10,7,FALSE)</f>
        <v>#VALUE!</v>
      </c>
      <c r="AH48" s="107" t="e">
        <f>T48-HLOOKUP(V48,Minimas!$C$1:$BN$10,8,FALSE)</f>
        <v>#VALUE!</v>
      </c>
      <c r="AI48" s="107" t="e">
        <f>T48-HLOOKUP(V48,Minimas!$C$1:$BN$10,9,FALSE)</f>
        <v>#VALUE!</v>
      </c>
      <c r="AJ48" s="107" t="e">
        <f>T48-HLOOKUP(V48,Minimas!$C$1:$BN$10,10,FALSE)</f>
        <v>#VALUE!</v>
      </c>
      <c r="AK48" s="108" t="str">
        <f t="shared" si="13"/>
        <v xml:space="preserve"> </v>
      </c>
      <c r="AM48" s="5" t="str">
        <f t="shared" si="14"/>
        <v xml:space="preserve"> </v>
      </c>
      <c r="AN48" s="5" t="str">
        <f t="shared" si="15"/>
        <v xml:space="preserve"> </v>
      </c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</row>
    <row r="49" spans="2:76" s="5" customFormat="1" ht="30" customHeight="1" x14ac:dyDescent="0.2">
      <c r="B49" s="71"/>
      <c r="C49" s="40"/>
      <c r="D49" s="41"/>
      <c r="E49" s="101"/>
      <c r="F49" s="42" t="s">
        <v>71</v>
      </c>
      <c r="G49" s="43" t="s">
        <v>71</v>
      </c>
      <c r="H49" s="109"/>
      <c r="I49" s="46" t="s">
        <v>71</v>
      </c>
      <c r="J49" s="41" t="s">
        <v>71</v>
      </c>
      <c r="K49" s="152"/>
      <c r="L49" s="44"/>
      <c r="M49" s="45"/>
      <c r="N49" s="45"/>
      <c r="O49" s="67" t="str">
        <f t="shared" si="8"/>
        <v/>
      </c>
      <c r="P49" s="66"/>
      <c r="Q49" s="66"/>
      <c r="R49" s="66"/>
      <c r="S49" s="67" t="str">
        <f t="shared" si="9"/>
        <v/>
      </c>
      <c r="T49" s="68" t="str">
        <f t="shared" si="10"/>
        <v/>
      </c>
      <c r="U49" s="69" t="str">
        <f t="shared" si="11"/>
        <v xml:space="preserve">   </v>
      </c>
      <c r="V49" s="103" t="str">
        <f>IF(E49=0," ",IF(E49="H",IF(OR(E49="SEN",H49&lt;1998),VLOOKUP(K49,Minimas!$A$11:$G$29,6),IF(AND(H49&gt;1997,H49&lt;2001),VLOOKUP(K49,Minimas!$A$11:$G$29,5),IF(AND(H49&gt;2000,H49&lt;2003),VLOOKUP(K49,Minimas!$A$11:$G$29,4),IF(AND(H49&gt;2002,H49&lt;2005),VLOOKUP(K49,Minimas!$A$11:$G$29,3),VLOOKUP(K49,Minimas!$A$11:$G$29,2))))),IF(OR(H49="SEN",H49&lt;1998),VLOOKUP(K49,Minimas!$G$11:$L$26,6),IF(AND(H49&gt;1997,H49&lt;2001),VLOOKUP(K49,Minimas!$G$11:$L$26,5),IF(AND(H49&gt;2000,H49&lt;2003),VLOOKUP(K49,Minimas!$G$11:$L$26,4),IF(AND(H49&gt;2002,H49&lt;2005),VLOOKUP(K49,Minimas!$G$11:$L$26,3),VLOOKUP(K49,Minimas!$G$11:$L$26,2)))))))</f>
        <v xml:space="preserve"> </v>
      </c>
      <c r="W49" s="77" t="str">
        <f t="shared" si="12"/>
        <v/>
      </c>
      <c r="X49" s="78"/>
      <c r="AB49" s="107" t="e">
        <f>T49-HLOOKUP(V49,Minimas!$C$1:$BN$10,2,FALSE)</f>
        <v>#VALUE!</v>
      </c>
      <c r="AC49" s="107" t="e">
        <f>T49-HLOOKUP(V49,Minimas!$C$1:$BN$10,3,FALSE)</f>
        <v>#VALUE!</v>
      </c>
      <c r="AD49" s="107" t="e">
        <f>T49-HLOOKUP(V49,Minimas!$C$1:$BN$10,4,FALSE)</f>
        <v>#VALUE!</v>
      </c>
      <c r="AE49" s="107" t="e">
        <f>T49-HLOOKUP(V49,Minimas!$C$1:$BN$10,5,FALSE)</f>
        <v>#VALUE!</v>
      </c>
      <c r="AF49" s="107" t="e">
        <f>T49-HLOOKUP(V49,Minimas!$C$1:$BN$10,6,FALSE)</f>
        <v>#VALUE!</v>
      </c>
      <c r="AG49" s="107" t="e">
        <f>T49-HLOOKUP(V49,Minimas!$C$1:$BN$10,7,FALSE)</f>
        <v>#VALUE!</v>
      </c>
      <c r="AH49" s="107" t="e">
        <f>T49-HLOOKUP(V49,Minimas!$C$1:$BN$10,8,FALSE)</f>
        <v>#VALUE!</v>
      </c>
      <c r="AI49" s="107" t="e">
        <f>T49-HLOOKUP(V49,Minimas!$C$1:$BN$10,9,FALSE)</f>
        <v>#VALUE!</v>
      </c>
      <c r="AJ49" s="107" t="e">
        <f>T49-HLOOKUP(V49,Minimas!$C$1:$BN$10,10,FALSE)</f>
        <v>#VALUE!</v>
      </c>
      <c r="AK49" s="108" t="str">
        <f t="shared" si="13"/>
        <v xml:space="preserve"> </v>
      </c>
      <c r="AM49" s="5" t="str">
        <f t="shared" si="14"/>
        <v xml:space="preserve"> </v>
      </c>
      <c r="AN49" s="5" t="str">
        <f t="shared" si="15"/>
        <v xml:space="preserve"> </v>
      </c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</row>
    <row r="50" spans="2:76" s="5" customFormat="1" ht="30" customHeight="1" x14ac:dyDescent="0.2">
      <c r="B50" s="71"/>
      <c r="C50" s="40"/>
      <c r="D50" s="41"/>
      <c r="E50" s="101"/>
      <c r="F50" s="42" t="s">
        <v>71</v>
      </c>
      <c r="G50" s="43" t="s">
        <v>71</v>
      </c>
      <c r="H50" s="109"/>
      <c r="I50" s="46" t="s">
        <v>71</v>
      </c>
      <c r="J50" s="41" t="s">
        <v>71</v>
      </c>
      <c r="K50" s="152"/>
      <c r="L50" s="44"/>
      <c r="M50" s="45"/>
      <c r="N50" s="45"/>
      <c r="O50" s="67" t="str">
        <f t="shared" si="8"/>
        <v/>
      </c>
      <c r="P50" s="66"/>
      <c r="Q50" s="66"/>
      <c r="R50" s="66"/>
      <c r="S50" s="67" t="str">
        <f t="shared" si="9"/>
        <v/>
      </c>
      <c r="T50" s="68" t="str">
        <f t="shared" si="10"/>
        <v/>
      </c>
      <c r="U50" s="69" t="str">
        <f t="shared" si="11"/>
        <v xml:space="preserve">   </v>
      </c>
      <c r="V50" s="103" t="str">
        <f>IF(E50=0," ",IF(E50="H",IF(OR(E50="SEN",H50&lt;1998),VLOOKUP(K50,Minimas!$A$11:$G$29,6),IF(AND(H50&gt;1997,H50&lt;2001),VLOOKUP(K50,Minimas!$A$11:$G$29,5),IF(AND(H50&gt;2000,H50&lt;2003),VLOOKUP(K50,Minimas!$A$11:$G$29,4),IF(AND(H50&gt;2002,H50&lt;2005),VLOOKUP(K50,Minimas!$A$11:$G$29,3),VLOOKUP(K50,Minimas!$A$11:$G$29,2))))),IF(OR(H50="SEN",H50&lt;1998),VLOOKUP(K50,Minimas!$G$11:$L$26,6),IF(AND(H50&gt;1997,H50&lt;2001),VLOOKUP(K50,Minimas!$G$11:$L$26,5),IF(AND(H50&gt;2000,H50&lt;2003),VLOOKUP(K50,Minimas!$G$11:$L$26,4),IF(AND(H50&gt;2002,H50&lt;2005),VLOOKUP(K50,Minimas!$G$11:$L$26,3),VLOOKUP(K50,Minimas!$G$11:$L$26,2)))))))</f>
        <v xml:space="preserve"> </v>
      </c>
      <c r="W50" s="77" t="str">
        <f t="shared" si="12"/>
        <v/>
      </c>
      <c r="X50" s="78"/>
      <c r="AB50" s="107" t="e">
        <f>T50-HLOOKUP(V50,Minimas!$C$1:$BN$10,2,FALSE)</f>
        <v>#VALUE!</v>
      </c>
      <c r="AC50" s="107" t="e">
        <f>T50-HLOOKUP(V50,Minimas!$C$1:$BN$10,3,FALSE)</f>
        <v>#VALUE!</v>
      </c>
      <c r="AD50" s="107" t="e">
        <f>T50-HLOOKUP(V50,Minimas!$C$1:$BN$10,4,FALSE)</f>
        <v>#VALUE!</v>
      </c>
      <c r="AE50" s="107" t="e">
        <f>T50-HLOOKUP(V50,Minimas!$C$1:$BN$10,5,FALSE)</f>
        <v>#VALUE!</v>
      </c>
      <c r="AF50" s="107" t="e">
        <f>T50-HLOOKUP(V50,Minimas!$C$1:$BN$10,6,FALSE)</f>
        <v>#VALUE!</v>
      </c>
      <c r="AG50" s="107" t="e">
        <f>T50-HLOOKUP(V50,Minimas!$C$1:$BN$10,7,FALSE)</f>
        <v>#VALUE!</v>
      </c>
      <c r="AH50" s="107" t="e">
        <f>T50-HLOOKUP(V50,Minimas!$C$1:$BN$10,8,FALSE)</f>
        <v>#VALUE!</v>
      </c>
      <c r="AI50" s="107" t="e">
        <f>T50-HLOOKUP(V50,Minimas!$C$1:$BN$10,9,FALSE)</f>
        <v>#VALUE!</v>
      </c>
      <c r="AJ50" s="107" t="e">
        <f>T50-HLOOKUP(V50,Minimas!$C$1:$BN$10,10,FALSE)</f>
        <v>#VALUE!</v>
      </c>
      <c r="AK50" s="108" t="str">
        <f t="shared" si="13"/>
        <v xml:space="preserve"> </v>
      </c>
      <c r="AM50" s="5" t="str">
        <f t="shared" si="14"/>
        <v xml:space="preserve"> </v>
      </c>
      <c r="AN50" s="5" t="str">
        <f t="shared" si="15"/>
        <v xml:space="preserve"> </v>
      </c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</row>
    <row r="51" spans="2:76" s="5" customFormat="1" ht="30" customHeight="1" x14ac:dyDescent="0.2">
      <c r="B51" s="71"/>
      <c r="C51" s="40"/>
      <c r="D51" s="41"/>
      <c r="E51" s="101"/>
      <c r="F51" s="42" t="s">
        <v>71</v>
      </c>
      <c r="G51" s="43" t="s">
        <v>71</v>
      </c>
      <c r="H51" s="109"/>
      <c r="I51" s="46" t="s">
        <v>71</v>
      </c>
      <c r="J51" s="41" t="s">
        <v>71</v>
      </c>
      <c r="K51" s="152"/>
      <c r="L51" s="44"/>
      <c r="M51" s="45"/>
      <c r="N51" s="45"/>
      <c r="O51" s="67" t="str">
        <f t="shared" si="8"/>
        <v/>
      </c>
      <c r="P51" s="66"/>
      <c r="Q51" s="66"/>
      <c r="R51" s="66"/>
      <c r="S51" s="67" t="str">
        <f t="shared" si="9"/>
        <v/>
      </c>
      <c r="T51" s="68" t="str">
        <f t="shared" si="10"/>
        <v/>
      </c>
      <c r="U51" s="69" t="str">
        <f t="shared" si="11"/>
        <v xml:space="preserve">   </v>
      </c>
      <c r="V51" s="103" t="str">
        <f>IF(E51=0," ",IF(E51="H",IF(OR(E51="SEN",H51&lt;1998),VLOOKUP(K51,Minimas!$A$11:$G$29,6),IF(AND(H51&gt;1997,H51&lt;2001),VLOOKUP(K51,Minimas!$A$11:$G$29,5),IF(AND(H51&gt;2000,H51&lt;2003),VLOOKUP(K51,Minimas!$A$11:$G$29,4),IF(AND(H51&gt;2002,H51&lt;2005),VLOOKUP(K51,Minimas!$A$11:$G$29,3),VLOOKUP(K51,Minimas!$A$11:$G$29,2))))),IF(OR(H51="SEN",H51&lt;1998),VLOOKUP(K51,Minimas!$G$11:$L$26,6),IF(AND(H51&gt;1997,H51&lt;2001),VLOOKUP(K51,Minimas!$G$11:$L$26,5),IF(AND(H51&gt;2000,H51&lt;2003),VLOOKUP(K51,Minimas!$G$11:$L$26,4),IF(AND(H51&gt;2002,H51&lt;2005),VLOOKUP(K51,Minimas!$G$11:$L$26,3),VLOOKUP(K51,Minimas!$G$11:$L$26,2)))))))</f>
        <v xml:space="preserve"> </v>
      </c>
      <c r="W51" s="77" t="str">
        <f t="shared" si="12"/>
        <v/>
      </c>
      <c r="X51" s="78"/>
      <c r="AB51" s="107" t="e">
        <f>T51-HLOOKUP(V51,Minimas!$C$1:$BN$10,2,FALSE)</f>
        <v>#VALUE!</v>
      </c>
      <c r="AC51" s="107" t="e">
        <f>T51-HLOOKUP(V51,Minimas!$C$1:$BN$10,3,FALSE)</f>
        <v>#VALUE!</v>
      </c>
      <c r="AD51" s="107" t="e">
        <f>T51-HLOOKUP(V51,Minimas!$C$1:$BN$10,4,FALSE)</f>
        <v>#VALUE!</v>
      </c>
      <c r="AE51" s="107" t="e">
        <f>T51-HLOOKUP(V51,Minimas!$C$1:$BN$10,5,FALSE)</f>
        <v>#VALUE!</v>
      </c>
      <c r="AF51" s="107" t="e">
        <f>T51-HLOOKUP(V51,Minimas!$C$1:$BN$10,6,FALSE)</f>
        <v>#VALUE!</v>
      </c>
      <c r="AG51" s="107" t="e">
        <f>T51-HLOOKUP(V51,Minimas!$C$1:$BN$10,7,FALSE)</f>
        <v>#VALUE!</v>
      </c>
      <c r="AH51" s="107" t="e">
        <f>T51-HLOOKUP(V51,Minimas!$C$1:$BN$10,8,FALSE)</f>
        <v>#VALUE!</v>
      </c>
      <c r="AI51" s="107" t="e">
        <f>T51-HLOOKUP(V51,Minimas!$C$1:$BN$10,9,FALSE)</f>
        <v>#VALUE!</v>
      </c>
      <c r="AJ51" s="107" t="e">
        <f>T51-HLOOKUP(V51,Minimas!$C$1:$BN$10,10,FALSE)</f>
        <v>#VALUE!</v>
      </c>
      <c r="AK51" s="108" t="str">
        <f t="shared" si="13"/>
        <v xml:space="preserve"> </v>
      </c>
      <c r="AM51" s="5" t="str">
        <f t="shared" si="14"/>
        <v xml:space="preserve"> </v>
      </c>
      <c r="AN51" s="5" t="str">
        <f t="shared" si="15"/>
        <v xml:space="preserve"> </v>
      </c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</row>
    <row r="52" spans="2:76" s="5" customFormat="1" ht="30" customHeight="1" x14ac:dyDescent="0.2">
      <c r="B52" s="71"/>
      <c r="C52" s="40"/>
      <c r="D52" s="41"/>
      <c r="E52" s="101"/>
      <c r="F52" s="42" t="s">
        <v>71</v>
      </c>
      <c r="G52" s="43" t="s">
        <v>71</v>
      </c>
      <c r="H52" s="109"/>
      <c r="I52" s="46" t="s">
        <v>71</v>
      </c>
      <c r="J52" s="41" t="s">
        <v>71</v>
      </c>
      <c r="K52" s="152"/>
      <c r="L52" s="44"/>
      <c r="M52" s="45"/>
      <c r="N52" s="45"/>
      <c r="O52" s="67" t="str">
        <f t="shared" si="8"/>
        <v/>
      </c>
      <c r="P52" s="66"/>
      <c r="Q52" s="66"/>
      <c r="R52" s="66"/>
      <c r="S52" s="67" t="str">
        <f t="shared" si="9"/>
        <v/>
      </c>
      <c r="T52" s="68" t="str">
        <f t="shared" si="10"/>
        <v/>
      </c>
      <c r="U52" s="69" t="str">
        <f t="shared" si="11"/>
        <v xml:space="preserve">   </v>
      </c>
      <c r="V52" s="103" t="str">
        <f>IF(E52=0," ",IF(E52="H",IF(OR(E52="SEN",H52&lt;1998),VLOOKUP(K52,Minimas!$A$11:$G$29,6),IF(AND(H52&gt;1997,H52&lt;2001),VLOOKUP(K52,Minimas!$A$11:$G$29,5),IF(AND(H52&gt;2000,H52&lt;2003),VLOOKUP(K52,Minimas!$A$11:$G$29,4),IF(AND(H52&gt;2002,H52&lt;2005),VLOOKUP(K52,Minimas!$A$11:$G$29,3),VLOOKUP(K52,Minimas!$A$11:$G$29,2))))),IF(OR(H52="SEN",H52&lt;1998),VLOOKUP(K52,Minimas!$G$11:$L$26,6),IF(AND(H52&gt;1997,H52&lt;2001),VLOOKUP(K52,Minimas!$G$11:$L$26,5),IF(AND(H52&gt;2000,H52&lt;2003),VLOOKUP(K52,Minimas!$G$11:$L$26,4),IF(AND(H52&gt;2002,H52&lt;2005),VLOOKUP(K52,Minimas!$G$11:$L$26,3),VLOOKUP(K52,Minimas!$G$11:$L$26,2)))))))</f>
        <v xml:space="preserve"> </v>
      </c>
      <c r="W52" s="77" t="str">
        <f t="shared" si="12"/>
        <v/>
      </c>
      <c r="X52" s="78"/>
      <c r="AB52" s="107" t="e">
        <f>T52-HLOOKUP(V52,Minimas!$C$1:$BN$10,2,FALSE)</f>
        <v>#VALUE!</v>
      </c>
      <c r="AC52" s="107" t="e">
        <f>T52-HLOOKUP(V52,Minimas!$C$1:$BN$10,3,FALSE)</f>
        <v>#VALUE!</v>
      </c>
      <c r="AD52" s="107" t="e">
        <f>T52-HLOOKUP(V52,Minimas!$C$1:$BN$10,4,FALSE)</f>
        <v>#VALUE!</v>
      </c>
      <c r="AE52" s="107" t="e">
        <f>T52-HLOOKUP(V52,Minimas!$C$1:$BN$10,5,FALSE)</f>
        <v>#VALUE!</v>
      </c>
      <c r="AF52" s="107" t="e">
        <f>T52-HLOOKUP(V52,Minimas!$C$1:$BN$10,6,FALSE)</f>
        <v>#VALUE!</v>
      </c>
      <c r="AG52" s="107" t="e">
        <f>T52-HLOOKUP(V52,Minimas!$C$1:$BN$10,7,FALSE)</f>
        <v>#VALUE!</v>
      </c>
      <c r="AH52" s="107" t="e">
        <f>T52-HLOOKUP(V52,Minimas!$C$1:$BN$10,8,FALSE)</f>
        <v>#VALUE!</v>
      </c>
      <c r="AI52" s="107" t="e">
        <f>T52-HLOOKUP(V52,Minimas!$C$1:$BN$10,9,FALSE)</f>
        <v>#VALUE!</v>
      </c>
      <c r="AJ52" s="107" t="e">
        <f>T52-HLOOKUP(V52,Minimas!$C$1:$BN$10,10,FALSE)</f>
        <v>#VALUE!</v>
      </c>
      <c r="AK52" s="108" t="str">
        <f t="shared" si="13"/>
        <v xml:space="preserve"> </v>
      </c>
      <c r="AM52" s="5" t="str">
        <f t="shared" si="14"/>
        <v xml:space="preserve"> </v>
      </c>
      <c r="AN52" s="5" t="str">
        <f t="shared" si="15"/>
        <v xml:space="preserve"> </v>
      </c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</row>
    <row r="53" spans="2:76" s="5" customFormat="1" ht="30" customHeight="1" x14ac:dyDescent="0.2">
      <c r="B53" s="71"/>
      <c r="C53" s="40"/>
      <c r="D53" s="41"/>
      <c r="E53" s="101"/>
      <c r="F53" s="42" t="s">
        <v>71</v>
      </c>
      <c r="G53" s="43" t="s">
        <v>71</v>
      </c>
      <c r="H53" s="109"/>
      <c r="I53" s="46" t="s">
        <v>71</v>
      </c>
      <c r="J53" s="41" t="s">
        <v>71</v>
      </c>
      <c r="K53" s="152"/>
      <c r="L53" s="44"/>
      <c r="M53" s="45"/>
      <c r="N53" s="45"/>
      <c r="O53" s="67" t="str">
        <f t="shared" si="8"/>
        <v/>
      </c>
      <c r="P53" s="66"/>
      <c r="Q53" s="66"/>
      <c r="R53" s="66"/>
      <c r="S53" s="67" t="str">
        <f t="shared" si="9"/>
        <v/>
      </c>
      <c r="T53" s="68" t="str">
        <f t="shared" si="10"/>
        <v/>
      </c>
      <c r="U53" s="69" t="str">
        <f t="shared" si="11"/>
        <v xml:space="preserve">   </v>
      </c>
      <c r="V53" s="103" t="str">
        <f>IF(E53=0," ",IF(E53="H",IF(OR(E53="SEN",H53&lt;1998),VLOOKUP(K53,Minimas!$A$11:$G$29,6),IF(AND(H53&gt;1997,H53&lt;2001),VLOOKUP(K53,Minimas!$A$11:$G$29,5),IF(AND(H53&gt;2000,H53&lt;2003),VLOOKUP(K53,Minimas!$A$11:$G$29,4),IF(AND(H53&gt;2002,H53&lt;2005),VLOOKUP(K53,Minimas!$A$11:$G$29,3),VLOOKUP(K53,Minimas!$A$11:$G$29,2))))),IF(OR(H53="SEN",H53&lt;1998),VLOOKUP(K53,Minimas!$G$11:$L$26,6),IF(AND(H53&gt;1997,H53&lt;2001),VLOOKUP(K53,Minimas!$G$11:$L$26,5),IF(AND(H53&gt;2000,H53&lt;2003),VLOOKUP(K53,Minimas!$G$11:$L$26,4),IF(AND(H53&gt;2002,H53&lt;2005),VLOOKUP(K53,Minimas!$G$11:$L$26,3),VLOOKUP(K53,Minimas!$G$11:$L$26,2)))))))</f>
        <v xml:space="preserve"> </v>
      </c>
      <c r="W53" s="77" t="str">
        <f t="shared" si="12"/>
        <v/>
      </c>
      <c r="X53" s="78"/>
      <c r="AB53" s="107" t="e">
        <f>T53-HLOOKUP(V53,Minimas!$C$1:$BN$10,2,FALSE)</f>
        <v>#VALUE!</v>
      </c>
      <c r="AC53" s="107" t="e">
        <f>T53-HLOOKUP(V53,Minimas!$C$1:$BN$10,3,FALSE)</f>
        <v>#VALUE!</v>
      </c>
      <c r="AD53" s="107" t="e">
        <f>T53-HLOOKUP(V53,Minimas!$C$1:$BN$10,4,FALSE)</f>
        <v>#VALUE!</v>
      </c>
      <c r="AE53" s="107" t="e">
        <f>T53-HLOOKUP(V53,Minimas!$C$1:$BN$10,5,FALSE)</f>
        <v>#VALUE!</v>
      </c>
      <c r="AF53" s="107" t="e">
        <f>T53-HLOOKUP(V53,Minimas!$C$1:$BN$10,6,FALSE)</f>
        <v>#VALUE!</v>
      </c>
      <c r="AG53" s="107" t="e">
        <f>T53-HLOOKUP(V53,Minimas!$C$1:$BN$10,7,FALSE)</f>
        <v>#VALUE!</v>
      </c>
      <c r="AH53" s="107" t="e">
        <f>T53-HLOOKUP(V53,Minimas!$C$1:$BN$10,8,FALSE)</f>
        <v>#VALUE!</v>
      </c>
      <c r="AI53" s="107" t="e">
        <f>T53-HLOOKUP(V53,Minimas!$C$1:$BN$10,9,FALSE)</f>
        <v>#VALUE!</v>
      </c>
      <c r="AJ53" s="107" t="e">
        <f>T53-HLOOKUP(V53,Minimas!$C$1:$BN$10,10,FALSE)</f>
        <v>#VALUE!</v>
      </c>
      <c r="AK53" s="108" t="str">
        <f t="shared" si="13"/>
        <v xml:space="preserve"> </v>
      </c>
      <c r="AM53" s="5" t="str">
        <f t="shared" si="14"/>
        <v xml:space="preserve"> </v>
      </c>
      <c r="AN53" s="5" t="str">
        <f t="shared" si="15"/>
        <v xml:space="preserve"> </v>
      </c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</row>
    <row r="54" spans="2:76" s="5" customFormat="1" ht="30" customHeight="1" x14ac:dyDescent="0.2">
      <c r="B54" s="71"/>
      <c r="C54" s="40"/>
      <c r="D54" s="41"/>
      <c r="E54" s="101"/>
      <c r="F54" s="42" t="s">
        <v>71</v>
      </c>
      <c r="G54" s="43" t="s">
        <v>71</v>
      </c>
      <c r="H54" s="109"/>
      <c r="I54" s="46" t="s">
        <v>71</v>
      </c>
      <c r="J54" s="41" t="s">
        <v>71</v>
      </c>
      <c r="K54" s="152"/>
      <c r="L54" s="44"/>
      <c r="M54" s="45"/>
      <c r="N54" s="45"/>
      <c r="O54" s="67" t="str">
        <f t="shared" si="8"/>
        <v/>
      </c>
      <c r="P54" s="66"/>
      <c r="Q54" s="66"/>
      <c r="R54" s="66"/>
      <c r="S54" s="67" t="str">
        <f t="shared" si="9"/>
        <v/>
      </c>
      <c r="T54" s="68" t="str">
        <f t="shared" si="10"/>
        <v/>
      </c>
      <c r="U54" s="69" t="str">
        <f t="shared" si="11"/>
        <v xml:space="preserve">   </v>
      </c>
      <c r="V54" s="103" t="str">
        <f>IF(E54=0," ",IF(E54="H",IF(OR(E54="SEN",H54&lt;1998),VLOOKUP(K54,Minimas!$A$11:$G$29,6),IF(AND(H54&gt;1997,H54&lt;2001),VLOOKUP(K54,Minimas!$A$11:$G$29,5),IF(AND(H54&gt;2000,H54&lt;2003),VLOOKUP(K54,Minimas!$A$11:$G$29,4),IF(AND(H54&gt;2002,H54&lt;2005),VLOOKUP(K54,Minimas!$A$11:$G$29,3),VLOOKUP(K54,Minimas!$A$11:$G$29,2))))),IF(OR(H54="SEN",H54&lt;1998),VLOOKUP(K54,Minimas!$G$11:$L$26,6),IF(AND(H54&gt;1997,H54&lt;2001),VLOOKUP(K54,Minimas!$G$11:$L$26,5),IF(AND(H54&gt;2000,H54&lt;2003),VLOOKUP(K54,Minimas!$G$11:$L$26,4),IF(AND(H54&gt;2002,H54&lt;2005),VLOOKUP(K54,Minimas!$G$11:$L$26,3),VLOOKUP(K54,Minimas!$G$11:$L$26,2)))))))</f>
        <v xml:space="preserve"> </v>
      </c>
      <c r="W54" s="77" t="str">
        <f t="shared" si="12"/>
        <v/>
      </c>
      <c r="X54" s="78"/>
      <c r="AB54" s="107" t="e">
        <f>T54-HLOOKUP(V54,Minimas!$C$1:$BN$10,2,FALSE)</f>
        <v>#VALUE!</v>
      </c>
      <c r="AC54" s="107" t="e">
        <f>T54-HLOOKUP(V54,Minimas!$C$1:$BN$10,3,FALSE)</f>
        <v>#VALUE!</v>
      </c>
      <c r="AD54" s="107" t="e">
        <f>T54-HLOOKUP(V54,Minimas!$C$1:$BN$10,4,FALSE)</f>
        <v>#VALUE!</v>
      </c>
      <c r="AE54" s="107" t="e">
        <f>T54-HLOOKUP(V54,Minimas!$C$1:$BN$10,5,FALSE)</f>
        <v>#VALUE!</v>
      </c>
      <c r="AF54" s="107" t="e">
        <f>T54-HLOOKUP(V54,Minimas!$C$1:$BN$10,6,FALSE)</f>
        <v>#VALUE!</v>
      </c>
      <c r="AG54" s="107" t="e">
        <f>T54-HLOOKUP(V54,Minimas!$C$1:$BN$10,7,FALSE)</f>
        <v>#VALUE!</v>
      </c>
      <c r="AH54" s="107" t="e">
        <f>T54-HLOOKUP(V54,Minimas!$C$1:$BN$10,8,FALSE)</f>
        <v>#VALUE!</v>
      </c>
      <c r="AI54" s="107" t="e">
        <f>T54-HLOOKUP(V54,Minimas!$C$1:$BN$10,9,FALSE)</f>
        <v>#VALUE!</v>
      </c>
      <c r="AJ54" s="107" t="e">
        <f>T54-HLOOKUP(V54,Minimas!$C$1:$BN$10,10,FALSE)</f>
        <v>#VALUE!</v>
      </c>
      <c r="AK54" s="108" t="str">
        <f t="shared" si="13"/>
        <v xml:space="preserve"> </v>
      </c>
      <c r="AM54" s="5" t="str">
        <f t="shared" si="14"/>
        <v xml:space="preserve"> </v>
      </c>
      <c r="AN54" s="5" t="str">
        <f t="shared" si="15"/>
        <v xml:space="preserve"> </v>
      </c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</row>
    <row r="55" spans="2:76" s="5" customFormat="1" ht="30" customHeight="1" x14ac:dyDescent="0.2">
      <c r="B55" s="71"/>
      <c r="C55" s="40"/>
      <c r="D55" s="41"/>
      <c r="E55" s="101"/>
      <c r="F55" s="42" t="s">
        <v>71</v>
      </c>
      <c r="G55" s="43" t="s">
        <v>71</v>
      </c>
      <c r="H55" s="109"/>
      <c r="I55" s="46" t="s">
        <v>71</v>
      </c>
      <c r="J55" s="41" t="s">
        <v>71</v>
      </c>
      <c r="K55" s="152"/>
      <c r="L55" s="44"/>
      <c r="M55" s="45"/>
      <c r="N55" s="45"/>
      <c r="O55" s="67" t="str">
        <f t="shared" si="8"/>
        <v/>
      </c>
      <c r="P55" s="66"/>
      <c r="Q55" s="66"/>
      <c r="R55" s="66"/>
      <c r="S55" s="67" t="str">
        <f t="shared" si="9"/>
        <v/>
      </c>
      <c r="T55" s="68" t="str">
        <f t="shared" si="10"/>
        <v/>
      </c>
      <c r="U55" s="69" t="str">
        <f t="shared" si="11"/>
        <v xml:space="preserve">   </v>
      </c>
      <c r="V55" s="103" t="str">
        <f>IF(E55=0," ",IF(E55="H",IF(OR(E55="SEN",H55&lt;1998),VLOOKUP(K55,Minimas!$A$11:$G$29,6),IF(AND(H55&gt;1997,H55&lt;2001),VLOOKUP(K55,Minimas!$A$11:$G$29,5),IF(AND(H55&gt;2000,H55&lt;2003),VLOOKUP(K55,Minimas!$A$11:$G$29,4),IF(AND(H55&gt;2002,H55&lt;2005),VLOOKUP(K55,Minimas!$A$11:$G$29,3),VLOOKUP(K55,Minimas!$A$11:$G$29,2))))),IF(OR(H55="SEN",H55&lt;1998),VLOOKUP(K55,Minimas!$G$11:$L$26,6),IF(AND(H55&gt;1997,H55&lt;2001),VLOOKUP(K55,Minimas!$G$11:$L$26,5),IF(AND(H55&gt;2000,H55&lt;2003),VLOOKUP(K55,Minimas!$G$11:$L$26,4),IF(AND(H55&gt;2002,H55&lt;2005),VLOOKUP(K55,Minimas!$G$11:$L$26,3),VLOOKUP(K55,Minimas!$G$11:$L$26,2)))))))</f>
        <v xml:space="preserve"> </v>
      </c>
      <c r="W55" s="77" t="str">
        <f t="shared" si="12"/>
        <v/>
      </c>
      <c r="X55" s="78"/>
      <c r="AB55" s="107" t="e">
        <f>T55-HLOOKUP(V55,Minimas!$C$1:$BN$10,2,FALSE)</f>
        <v>#VALUE!</v>
      </c>
      <c r="AC55" s="107" t="e">
        <f>T55-HLOOKUP(V55,Minimas!$C$1:$BN$10,3,FALSE)</f>
        <v>#VALUE!</v>
      </c>
      <c r="AD55" s="107" t="e">
        <f>T55-HLOOKUP(V55,Minimas!$C$1:$BN$10,4,FALSE)</f>
        <v>#VALUE!</v>
      </c>
      <c r="AE55" s="107" t="e">
        <f>T55-HLOOKUP(V55,Minimas!$C$1:$BN$10,5,FALSE)</f>
        <v>#VALUE!</v>
      </c>
      <c r="AF55" s="107" t="e">
        <f>T55-HLOOKUP(V55,Minimas!$C$1:$BN$10,6,FALSE)</f>
        <v>#VALUE!</v>
      </c>
      <c r="AG55" s="107" t="e">
        <f>T55-HLOOKUP(V55,Minimas!$C$1:$BN$10,7,FALSE)</f>
        <v>#VALUE!</v>
      </c>
      <c r="AH55" s="107" t="e">
        <f>T55-HLOOKUP(V55,Minimas!$C$1:$BN$10,8,FALSE)</f>
        <v>#VALUE!</v>
      </c>
      <c r="AI55" s="107" t="e">
        <f>T55-HLOOKUP(V55,Minimas!$C$1:$BN$10,9,FALSE)</f>
        <v>#VALUE!</v>
      </c>
      <c r="AJ55" s="107" t="e">
        <f>T55-HLOOKUP(V55,Minimas!$C$1:$BN$10,10,FALSE)</f>
        <v>#VALUE!</v>
      </c>
      <c r="AK55" s="108" t="str">
        <f t="shared" si="13"/>
        <v xml:space="preserve"> </v>
      </c>
      <c r="AM55" s="5" t="str">
        <f t="shared" si="14"/>
        <v xml:space="preserve"> </v>
      </c>
      <c r="AN55" s="5" t="str">
        <f t="shared" si="15"/>
        <v xml:space="preserve"> </v>
      </c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</row>
    <row r="56" spans="2:76" s="5" customFormat="1" ht="30" customHeight="1" x14ac:dyDescent="0.2">
      <c r="B56" s="71"/>
      <c r="C56" s="40"/>
      <c r="D56" s="41"/>
      <c r="E56" s="101"/>
      <c r="F56" s="42" t="s">
        <v>71</v>
      </c>
      <c r="G56" s="43" t="s">
        <v>71</v>
      </c>
      <c r="H56" s="109"/>
      <c r="I56" s="46" t="s">
        <v>71</v>
      </c>
      <c r="J56" s="41" t="s">
        <v>71</v>
      </c>
      <c r="K56" s="152"/>
      <c r="L56" s="44"/>
      <c r="M56" s="45"/>
      <c r="N56" s="45"/>
      <c r="O56" s="67" t="str">
        <f t="shared" si="8"/>
        <v/>
      </c>
      <c r="P56" s="66"/>
      <c r="Q56" s="66"/>
      <c r="R56" s="66"/>
      <c r="S56" s="67" t="str">
        <f t="shared" si="9"/>
        <v/>
      </c>
      <c r="T56" s="68" t="str">
        <f t="shared" si="10"/>
        <v/>
      </c>
      <c r="U56" s="69" t="str">
        <f t="shared" si="11"/>
        <v xml:space="preserve">   </v>
      </c>
      <c r="V56" s="103" t="str">
        <f>IF(E56=0," ",IF(E56="H",IF(OR(E56="SEN",H56&lt;1998),VLOOKUP(K56,Minimas!$A$11:$G$29,6),IF(AND(H56&gt;1997,H56&lt;2001),VLOOKUP(K56,Minimas!$A$11:$G$29,5),IF(AND(H56&gt;2000,H56&lt;2003),VLOOKUP(K56,Minimas!$A$11:$G$29,4),IF(AND(H56&gt;2002,H56&lt;2005),VLOOKUP(K56,Minimas!$A$11:$G$29,3),VLOOKUP(K56,Minimas!$A$11:$G$29,2))))),IF(OR(H56="SEN",H56&lt;1998),VLOOKUP(K56,Minimas!$G$11:$L$26,6),IF(AND(H56&gt;1997,H56&lt;2001),VLOOKUP(K56,Minimas!$G$11:$L$26,5),IF(AND(H56&gt;2000,H56&lt;2003),VLOOKUP(K56,Minimas!$G$11:$L$26,4),IF(AND(H56&gt;2002,H56&lt;2005),VLOOKUP(K56,Minimas!$G$11:$L$26,3),VLOOKUP(K56,Minimas!$G$11:$L$26,2)))))))</f>
        <v xml:space="preserve"> </v>
      </c>
      <c r="W56" s="77" t="str">
        <f t="shared" si="12"/>
        <v/>
      </c>
      <c r="X56" s="78"/>
      <c r="AB56" s="107" t="e">
        <f>T56-HLOOKUP(V56,Minimas!$C$1:$BN$10,2,FALSE)</f>
        <v>#VALUE!</v>
      </c>
      <c r="AC56" s="107" t="e">
        <f>T56-HLOOKUP(V56,Minimas!$C$1:$BN$10,3,FALSE)</f>
        <v>#VALUE!</v>
      </c>
      <c r="AD56" s="107" t="e">
        <f>T56-HLOOKUP(V56,Minimas!$C$1:$BN$10,4,FALSE)</f>
        <v>#VALUE!</v>
      </c>
      <c r="AE56" s="107" t="e">
        <f>T56-HLOOKUP(V56,Minimas!$C$1:$BN$10,5,FALSE)</f>
        <v>#VALUE!</v>
      </c>
      <c r="AF56" s="107" t="e">
        <f>T56-HLOOKUP(V56,Minimas!$C$1:$BN$10,6,FALSE)</f>
        <v>#VALUE!</v>
      </c>
      <c r="AG56" s="107" t="e">
        <f>T56-HLOOKUP(V56,Minimas!$C$1:$BN$10,7,FALSE)</f>
        <v>#VALUE!</v>
      </c>
      <c r="AH56" s="107" t="e">
        <f>T56-HLOOKUP(V56,Minimas!$C$1:$BN$10,8,FALSE)</f>
        <v>#VALUE!</v>
      </c>
      <c r="AI56" s="107" t="e">
        <f>T56-HLOOKUP(V56,Minimas!$C$1:$BN$10,9,FALSE)</f>
        <v>#VALUE!</v>
      </c>
      <c r="AJ56" s="107" t="e">
        <f>T56-HLOOKUP(V56,Minimas!$C$1:$BN$10,10,FALSE)</f>
        <v>#VALUE!</v>
      </c>
      <c r="AK56" s="108" t="str">
        <f t="shared" si="13"/>
        <v xml:space="preserve"> </v>
      </c>
      <c r="AM56" s="5" t="str">
        <f t="shared" si="14"/>
        <v xml:space="preserve"> </v>
      </c>
      <c r="AN56" s="5" t="str">
        <f t="shared" si="15"/>
        <v xml:space="preserve"> </v>
      </c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</row>
    <row r="57" spans="2:76" s="5" customFormat="1" ht="30" customHeight="1" x14ac:dyDescent="0.2">
      <c r="B57" s="71"/>
      <c r="C57" s="40"/>
      <c r="D57" s="41"/>
      <c r="E57" s="101"/>
      <c r="F57" s="42" t="s">
        <v>71</v>
      </c>
      <c r="G57" s="43" t="s">
        <v>71</v>
      </c>
      <c r="H57" s="109"/>
      <c r="I57" s="46"/>
      <c r="J57" s="41"/>
      <c r="K57" s="152"/>
      <c r="L57" s="44"/>
      <c r="M57" s="45"/>
      <c r="N57" s="45"/>
      <c r="O57" s="67" t="str">
        <f t="shared" si="8"/>
        <v/>
      </c>
      <c r="P57" s="66"/>
      <c r="Q57" s="66"/>
      <c r="R57" s="66"/>
      <c r="S57" s="67" t="str">
        <f t="shared" si="9"/>
        <v/>
      </c>
      <c r="T57" s="68" t="str">
        <f t="shared" si="10"/>
        <v/>
      </c>
      <c r="U57" s="69" t="str">
        <f t="shared" si="11"/>
        <v xml:space="preserve">   </v>
      </c>
      <c r="V57" s="103" t="str">
        <f>IF(E57=0," ",IF(E57="H",IF(OR(E57="SEN",H57&lt;1998),VLOOKUP(K57,Minimas!$A$11:$G$29,6),IF(AND(H57&gt;1997,H57&lt;2001),VLOOKUP(K57,Minimas!$A$11:$G$29,5),IF(AND(H57&gt;2000,H57&lt;2003),VLOOKUP(K57,Minimas!$A$11:$G$29,4),IF(AND(H57&gt;2002,H57&lt;2005),VLOOKUP(K57,Minimas!$A$11:$G$29,3),VLOOKUP(K57,Minimas!$A$11:$G$29,2))))),IF(OR(H57="SEN",H57&lt;1998),VLOOKUP(K57,Minimas!$G$11:$L$26,6),IF(AND(H57&gt;1997,H57&lt;2001),VLOOKUP(K57,Minimas!$G$11:$L$26,5),IF(AND(H57&gt;2000,H57&lt;2003),VLOOKUP(K57,Minimas!$G$11:$L$26,4),IF(AND(H57&gt;2002,H57&lt;2005),VLOOKUP(K57,Minimas!$G$11:$L$26,3),VLOOKUP(K57,Minimas!$G$11:$L$26,2)))))))</f>
        <v xml:space="preserve"> </v>
      </c>
      <c r="W57" s="77" t="str">
        <f t="shared" si="12"/>
        <v/>
      </c>
      <c r="X57" s="78"/>
      <c r="AB57" s="107" t="e">
        <f>T57-HLOOKUP(V57,Minimas!$C$1:$BN$10,2,FALSE)</f>
        <v>#VALUE!</v>
      </c>
      <c r="AC57" s="107" t="e">
        <f>T57-HLOOKUP(V57,Minimas!$C$1:$BN$10,3,FALSE)</f>
        <v>#VALUE!</v>
      </c>
      <c r="AD57" s="107" t="e">
        <f>T57-HLOOKUP(V57,Minimas!$C$1:$BN$10,4,FALSE)</f>
        <v>#VALUE!</v>
      </c>
      <c r="AE57" s="107" t="e">
        <f>T57-HLOOKUP(V57,Minimas!$C$1:$BN$10,5,FALSE)</f>
        <v>#VALUE!</v>
      </c>
      <c r="AF57" s="107" t="e">
        <f>T57-HLOOKUP(V57,Minimas!$C$1:$BN$10,6,FALSE)</f>
        <v>#VALUE!</v>
      </c>
      <c r="AG57" s="107" t="e">
        <f>T57-HLOOKUP(V57,Minimas!$C$1:$BN$10,7,FALSE)</f>
        <v>#VALUE!</v>
      </c>
      <c r="AH57" s="107" t="e">
        <f>T57-HLOOKUP(V57,Minimas!$C$1:$BN$10,8,FALSE)</f>
        <v>#VALUE!</v>
      </c>
      <c r="AI57" s="107" t="e">
        <f>T57-HLOOKUP(V57,Minimas!$C$1:$BN$10,9,FALSE)</f>
        <v>#VALUE!</v>
      </c>
      <c r="AJ57" s="107" t="e">
        <f>T57-HLOOKUP(V57,Minimas!$C$1:$BN$10,10,FALSE)</f>
        <v>#VALUE!</v>
      </c>
      <c r="AK57" s="108" t="str">
        <f t="shared" si="13"/>
        <v xml:space="preserve"> </v>
      </c>
      <c r="AM57" s="5" t="str">
        <f t="shared" si="14"/>
        <v xml:space="preserve"> </v>
      </c>
      <c r="AN57" s="5" t="str">
        <f t="shared" si="15"/>
        <v xml:space="preserve"> </v>
      </c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</row>
    <row r="58" spans="2:76" s="5" customFormat="1" ht="30" customHeight="1" x14ac:dyDescent="0.2">
      <c r="B58" s="70"/>
      <c r="C58" s="60"/>
      <c r="D58" s="61"/>
      <c r="E58" s="101"/>
      <c r="F58" s="62" t="s">
        <v>71</v>
      </c>
      <c r="G58" s="63" t="s">
        <v>71</v>
      </c>
      <c r="H58" s="102"/>
      <c r="I58" s="64" t="s">
        <v>71</v>
      </c>
      <c r="J58" s="61" t="s">
        <v>71</v>
      </c>
      <c r="K58" s="151"/>
      <c r="L58" s="65"/>
      <c r="M58" s="66"/>
      <c r="N58" s="66"/>
      <c r="O58" s="67" t="str">
        <f t="shared" si="8"/>
        <v/>
      </c>
      <c r="P58" s="66"/>
      <c r="Q58" s="66"/>
      <c r="R58" s="66"/>
      <c r="S58" s="67" t="str">
        <f t="shared" si="9"/>
        <v/>
      </c>
      <c r="T58" s="68" t="str">
        <f t="shared" si="10"/>
        <v/>
      </c>
      <c r="U58" s="69" t="str">
        <f t="shared" si="11"/>
        <v xml:space="preserve">   </v>
      </c>
      <c r="V58" s="103" t="str">
        <f>IF(E58=0," ",IF(E58="H",IF(OR(E58="SEN",H58&lt;1998),VLOOKUP(K58,Minimas!$A$11:$G$29,6),IF(AND(H58&gt;1997,H58&lt;2001),VLOOKUP(K58,Minimas!$A$11:$G$29,5),IF(AND(H58&gt;2000,H58&lt;2003),VLOOKUP(K58,Minimas!$A$11:$G$29,4),IF(AND(H58&gt;2002,H58&lt;2005),VLOOKUP(K58,Minimas!$A$11:$G$29,3),VLOOKUP(K58,Minimas!$A$11:$G$29,2))))),IF(OR(H58="SEN",H58&lt;1998),VLOOKUP(K58,Minimas!$G$11:$L$26,6),IF(AND(H58&gt;1997,H58&lt;2001),VLOOKUP(K58,Minimas!$G$11:$L$26,5),IF(AND(H58&gt;2000,H58&lt;2003),VLOOKUP(K58,Minimas!$G$11:$L$26,4),IF(AND(H58&gt;2002,H58&lt;2005),VLOOKUP(K58,Minimas!$G$11:$L$26,3),VLOOKUP(K58,Minimas!$G$11:$L$26,2)))))))</f>
        <v xml:space="preserve"> </v>
      </c>
      <c r="W58" s="77" t="str">
        <f t="shared" si="12"/>
        <v/>
      </c>
      <c r="X58" s="78"/>
      <c r="AB58" s="107" t="e">
        <f>T58-HLOOKUP(V58,Minimas!$C$1:$BN$10,2,FALSE)</f>
        <v>#VALUE!</v>
      </c>
      <c r="AC58" s="107" t="e">
        <f>T58-HLOOKUP(V58,Minimas!$C$1:$BN$10,3,FALSE)</f>
        <v>#VALUE!</v>
      </c>
      <c r="AD58" s="107" t="e">
        <f>T58-HLOOKUP(V58,Minimas!$C$1:$BN$10,4,FALSE)</f>
        <v>#VALUE!</v>
      </c>
      <c r="AE58" s="107" t="e">
        <f>T58-HLOOKUP(V58,Minimas!$C$1:$BN$10,5,FALSE)</f>
        <v>#VALUE!</v>
      </c>
      <c r="AF58" s="107" t="e">
        <f>T58-HLOOKUP(V58,Minimas!$C$1:$BN$10,6,FALSE)</f>
        <v>#VALUE!</v>
      </c>
      <c r="AG58" s="107" t="e">
        <f>T58-HLOOKUP(V58,Minimas!$C$1:$BN$10,7,FALSE)</f>
        <v>#VALUE!</v>
      </c>
      <c r="AH58" s="107" t="e">
        <f>T58-HLOOKUP(V58,Minimas!$C$1:$BN$10,8,FALSE)</f>
        <v>#VALUE!</v>
      </c>
      <c r="AI58" s="107" t="e">
        <f>T58-HLOOKUP(V58,Minimas!$C$1:$BN$10,9,FALSE)</f>
        <v>#VALUE!</v>
      </c>
      <c r="AJ58" s="107" t="e">
        <f>T58-HLOOKUP(V58,Minimas!$C$1:$BN$10,10,FALSE)</f>
        <v>#VALUE!</v>
      </c>
      <c r="AK58" s="108" t="str">
        <f t="shared" si="13"/>
        <v xml:space="preserve"> </v>
      </c>
      <c r="AM58" s="5" t="str">
        <f t="shared" si="14"/>
        <v xml:space="preserve"> </v>
      </c>
      <c r="AN58" s="5" t="str">
        <f t="shared" si="15"/>
        <v xml:space="preserve"> </v>
      </c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</row>
    <row r="59" spans="2:76" s="5" customFormat="1" ht="30" customHeight="1" x14ac:dyDescent="0.2">
      <c r="B59" s="71"/>
      <c r="C59" s="40"/>
      <c r="D59" s="41"/>
      <c r="E59" s="101"/>
      <c r="F59" s="42" t="s">
        <v>71</v>
      </c>
      <c r="G59" s="43" t="s">
        <v>71</v>
      </c>
      <c r="H59" s="109"/>
      <c r="I59" s="46" t="s">
        <v>71</v>
      </c>
      <c r="J59" s="41" t="s">
        <v>71</v>
      </c>
      <c r="K59" s="152"/>
      <c r="L59" s="44"/>
      <c r="M59" s="45"/>
      <c r="N59" s="45"/>
      <c r="O59" s="67" t="str">
        <f t="shared" si="8"/>
        <v/>
      </c>
      <c r="P59" s="66"/>
      <c r="Q59" s="66"/>
      <c r="R59" s="66"/>
      <c r="S59" s="67" t="str">
        <f t="shared" si="9"/>
        <v/>
      </c>
      <c r="T59" s="68" t="str">
        <f t="shared" si="10"/>
        <v/>
      </c>
      <c r="U59" s="69" t="str">
        <f t="shared" si="11"/>
        <v xml:space="preserve">   </v>
      </c>
      <c r="V59" s="103" t="str">
        <f>IF(E59=0," ",IF(E59="H",IF(OR(E59="SEN",H59&lt;1998),VLOOKUP(K59,Minimas!$A$11:$G$29,6),IF(AND(H59&gt;1997,H59&lt;2001),VLOOKUP(K59,Minimas!$A$11:$G$29,5),IF(AND(H59&gt;2000,H59&lt;2003),VLOOKUP(K59,Minimas!$A$11:$G$29,4),IF(AND(H59&gt;2002,H59&lt;2005),VLOOKUP(K59,Minimas!$A$11:$G$29,3),VLOOKUP(K59,Minimas!$A$11:$G$29,2))))),IF(OR(H59="SEN",H59&lt;1998),VLOOKUP(K59,Minimas!$G$11:$L$26,6),IF(AND(H59&gt;1997,H59&lt;2001),VLOOKUP(K59,Minimas!$G$11:$L$26,5),IF(AND(H59&gt;2000,H59&lt;2003),VLOOKUP(K59,Minimas!$G$11:$L$26,4),IF(AND(H59&gt;2002,H59&lt;2005),VLOOKUP(K59,Minimas!$G$11:$L$26,3),VLOOKUP(K59,Minimas!$G$11:$L$26,2)))))))</f>
        <v xml:space="preserve"> </v>
      </c>
      <c r="W59" s="77" t="str">
        <f t="shared" si="12"/>
        <v/>
      </c>
      <c r="X59" s="78"/>
      <c r="AB59" s="107" t="e">
        <f>T59-HLOOKUP(V59,Minimas!$C$1:$BN$10,2,FALSE)</f>
        <v>#VALUE!</v>
      </c>
      <c r="AC59" s="107" t="e">
        <f>T59-HLOOKUP(V59,Minimas!$C$1:$BN$10,3,FALSE)</f>
        <v>#VALUE!</v>
      </c>
      <c r="AD59" s="107" t="e">
        <f>T59-HLOOKUP(V59,Minimas!$C$1:$BN$10,4,FALSE)</f>
        <v>#VALUE!</v>
      </c>
      <c r="AE59" s="107" t="e">
        <f>T59-HLOOKUP(V59,Minimas!$C$1:$BN$10,5,FALSE)</f>
        <v>#VALUE!</v>
      </c>
      <c r="AF59" s="107" t="e">
        <f>T59-HLOOKUP(V59,Minimas!$C$1:$BN$10,6,FALSE)</f>
        <v>#VALUE!</v>
      </c>
      <c r="AG59" s="107" t="e">
        <f>T59-HLOOKUP(V59,Minimas!$C$1:$BN$10,7,FALSE)</f>
        <v>#VALUE!</v>
      </c>
      <c r="AH59" s="107" t="e">
        <f>T59-HLOOKUP(V59,Minimas!$C$1:$BN$10,8,FALSE)</f>
        <v>#VALUE!</v>
      </c>
      <c r="AI59" s="107" t="e">
        <f>T59-HLOOKUP(V59,Minimas!$C$1:$BN$10,9,FALSE)</f>
        <v>#VALUE!</v>
      </c>
      <c r="AJ59" s="107" t="e">
        <f>T59-HLOOKUP(V59,Minimas!$C$1:$BN$10,10,FALSE)</f>
        <v>#VALUE!</v>
      </c>
      <c r="AK59" s="108" t="str">
        <f t="shared" si="13"/>
        <v xml:space="preserve"> </v>
      </c>
      <c r="AM59" s="5" t="str">
        <f t="shared" si="14"/>
        <v xml:space="preserve"> </v>
      </c>
      <c r="AN59" s="5" t="str">
        <f t="shared" si="15"/>
        <v xml:space="preserve"> </v>
      </c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</row>
    <row r="60" spans="2:76" s="5" customFormat="1" ht="30" customHeight="1" x14ac:dyDescent="0.2">
      <c r="B60" s="71"/>
      <c r="C60" s="40"/>
      <c r="D60" s="41"/>
      <c r="E60" s="101"/>
      <c r="F60" s="42" t="s">
        <v>71</v>
      </c>
      <c r="G60" s="43" t="s">
        <v>71</v>
      </c>
      <c r="H60" s="109"/>
      <c r="I60" s="46" t="s">
        <v>71</v>
      </c>
      <c r="J60" s="41" t="s">
        <v>71</v>
      </c>
      <c r="K60" s="152"/>
      <c r="L60" s="44"/>
      <c r="M60" s="45"/>
      <c r="N60" s="45"/>
      <c r="O60" s="67" t="str">
        <f t="shared" si="8"/>
        <v/>
      </c>
      <c r="P60" s="66"/>
      <c r="Q60" s="66"/>
      <c r="R60" s="66"/>
      <c r="S60" s="67" t="str">
        <f t="shared" si="9"/>
        <v/>
      </c>
      <c r="T60" s="68" t="str">
        <f t="shared" si="10"/>
        <v/>
      </c>
      <c r="U60" s="69" t="str">
        <f t="shared" si="11"/>
        <v xml:space="preserve">   </v>
      </c>
      <c r="V60" s="103" t="str">
        <f>IF(E60=0," ",IF(E60="H",IF(OR(E60="SEN",H60&lt;1998),VLOOKUP(K60,Minimas!$A$11:$G$29,6),IF(AND(H60&gt;1997,H60&lt;2001),VLOOKUP(K60,Minimas!$A$11:$G$29,5),IF(AND(H60&gt;2000,H60&lt;2003),VLOOKUP(K60,Minimas!$A$11:$G$29,4),IF(AND(H60&gt;2002,H60&lt;2005),VLOOKUP(K60,Minimas!$A$11:$G$29,3),VLOOKUP(K60,Minimas!$A$11:$G$29,2))))),IF(OR(H60="SEN",H60&lt;1998),VLOOKUP(K60,Minimas!$G$11:$L$26,6),IF(AND(H60&gt;1997,H60&lt;2001),VLOOKUP(K60,Minimas!$G$11:$L$26,5),IF(AND(H60&gt;2000,H60&lt;2003),VLOOKUP(K60,Minimas!$G$11:$L$26,4),IF(AND(H60&gt;2002,H60&lt;2005),VLOOKUP(K60,Minimas!$G$11:$L$26,3),VLOOKUP(K60,Minimas!$G$11:$L$26,2)))))))</f>
        <v xml:space="preserve"> </v>
      </c>
      <c r="W60" s="77" t="str">
        <f t="shared" si="12"/>
        <v/>
      </c>
      <c r="X60" s="78"/>
      <c r="AB60" s="107" t="e">
        <f>T60-HLOOKUP(V60,Minimas!$C$1:$BN$10,2,FALSE)</f>
        <v>#VALUE!</v>
      </c>
      <c r="AC60" s="107" t="e">
        <f>T60-HLOOKUP(V60,Minimas!$C$1:$BN$10,3,FALSE)</f>
        <v>#VALUE!</v>
      </c>
      <c r="AD60" s="107" t="e">
        <f>T60-HLOOKUP(V60,Minimas!$C$1:$BN$10,4,FALSE)</f>
        <v>#VALUE!</v>
      </c>
      <c r="AE60" s="107" t="e">
        <f>T60-HLOOKUP(V60,Minimas!$C$1:$BN$10,5,FALSE)</f>
        <v>#VALUE!</v>
      </c>
      <c r="AF60" s="107" t="e">
        <f>T60-HLOOKUP(V60,Minimas!$C$1:$BN$10,6,FALSE)</f>
        <v>#VALUE!</v>
      </c>
      <c r="AG60" s="107" t="e">
        <f>T60-HLOOKUP(V60,Minimas!$C$1:$BN$10,7,FALSE)</f>
        <v>#VALUE!</v>
      </c>
      <c r="AH60" s="107" t="e">
        <f>T60-HLOOKUP(V60,Minimas!$C$1:$BN$10,8,FALSE)</f>
        <v>#VALUE!</v>
      </c>
      <c r="AI60" s="107" t="e">
        <f>T60-HLOOKUP(V60,Minimas!$C$1:$BN$10,9,FALSE)</f>
        <v>#VALUE!</v>
      </c>
      <c r="AJ60" s="107" t="e">
        <f>T60-HLOOKUP(V60,Minimas!$C$1:$BN$10,10,FALSE)</f>
        <v>#VALUE!</v>
      </c>
      <c r="AK60" s="108" t="str">
        <f t="shared" si="13"/>
        <v xml:space="preserve"> </v>
      </c>
      <c r="AM60" s="5" t="str">
        <f t="shared" si="14"/>
        <v xml:space="preserve"> </v>
      </c>
      <c r="AN60" s="5" t="str">
        <f t="shared" si="15"/>
        <v xml:space="preserve"> </v>
      </c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</row>
    <row r="61" spans="2:76" s="5" customFormat="1" ht="30" customHeight="1" x14ac:dyDescent="0.2">
      <c r="B61" s="71"/>
      <c r="C61" s="40"/>
      <c r="D61" s="41"/>
      <c r="E61" s="101"/>
      <c r="F61" s="42" t="s">
        <v>71</v>
      </c>
      <c r="G61" s="43" t="s">
        <v>71</v>
      </c>
      <c r="H61" s="109"/>
      <c r="I61" s="46" t="s">
        <v>71</v>
      </c>
      <c r="J61" s="41" t="s">
        <v>71</v>
      </c>
      <c r="K61" s="152"/>
      <c r="L61" s="44"/>
      <c r="M61" s="45"/>
      <c r="N61" s="45"/>
      <c r="O61" s="67" t="str">
        <f t="shared" si="8"/>
        <v/>
      </c>
      <c r="P61" s="66"/>
      <c r="Q61" s="66"/>
      <c r="R61" s="66"/>
      <c r="S61" s="67" t="str">
        <f t="shared" si="9"/>
        <v/>
      </c>
      <c r="T61" s="68" t="str">
        <f t="shared" si="10"/>
        <v/>
      </c>
      <c r="U61" s="69" t="str">
        <f t="shared" si="11"/>
        <v xml:space="preserve">   </v>
      </c>
      <c r="V61" s="103" t="str">
        <f>IF(E61=0," ",IF(E61="H",IF(OR(E61="SEN",H61&lt;1998),VLOOKUP(K61,Minimas!$A$11:$G$29,6),IF(AND(H61&gt;1997,H61&lt;2001),VLOOKUP(K61,Minimas!$A$11:$G$29,5),IF(AND(H61&gt;2000,H61&lt;2003),VLOOKUP(K61,Minimas!$A$11:$G$29,4),IF(AND(H61&gt;2002,H61&lt;2005),VLOOKUP(K61,Minimas!$A$11:$G$29,3),VLOOKUP(K61,Minimas!$A$11:$G$29,2))))),IF(OR(H61="SEN",H61&lt;1998),VLOOKUP(K61,Minimas!$G$11:$L$26,6),IF(AND(H61&gt;1997,H61&lt;2001),VLOOKUP(K61,Minimas!$G$11:$L$26,5),IF(AND(H61&gt;2000,H61&lt;2003),VLOOKUP(K61,Minimas!$G$11:$L$26,4),IF(AND(H61&gt;2002,H61&lt;2005),VLOOKUP(K61,Minimas!$G$11:$L$26,3),VLOOKUP(K61,Minimas!$G$11:$L$26,2)))))))</f>
        <v xml:space="preserve"> </v>
      </c>
      <c r="W61" s="77" t="str">
        <f t="shared" si="12"/>
        <v/>
      </c>
      <c r="X61" s="78"/>
      <c r="AB61" s="107" t="e">
        <f>T61-HLOOKUP(V61,Minimas!$C$1:$BN$10,2,FALSE)</f>
        <v>#VALUE!</v>
      </c>
      <c r="AC61" s="107" t="e">
        <f>T61-HLOOKUP(V61,Minimas!$C$1:$BN$10,3,FALSE)</f>
        <v>#VALUE!</v>
      </c>
      <c r="AD61" s="107" t="e">
        <f>T61-HLOOKUP(V61,Minimas!$C$1:$BN$10,4,FALSE)</f>
        <v>#VALUE!</v>
      </c>
      <c r="AE61" s="107" t="e">
        <f>T61-HLOOKUP(V61,Minimas!$C$1:$BN$10,5,FALSE)</f>
        <v>#VALUE!</v>
      </c>
      <c r="AF61" s="107" t="e">
        <f>T61-HLOOKUP(V61,Minimas!$C$1:$BN$10,6,FALSE)</f>
        <v>#VALUE!</v>
      </c>
      <c r="AG61" s="107" t="e">
        <f>T61-HLOOKUP(V61,Minimas!$C$1:$BN$10,7,FALSE)</f>
        <v>#VALUE!</v>
      </c>
      <c r="AH61" s="107" t="e">
        <f>T61-HLOOKUP(V61,Minimas!$C$1:$BN$10,8,FALSE)</f>
        <v>#VALUE!</v>
      </c>
      <c r="AI61" s="107" t="e">
        <f>T61-HLOOKUP(V61,Minimas!$C$1:$BN$10,9,FALSE)</f>
        <v>#VALUE!</v>
      </c>
      <c r="AJ61" s="107" t="e">
        <f>T61-HLOOKUP(V61,Minimas!$C$1:$BN$10,10,FALSE)</f>
        <v>#VALUE!</v>
      </c>
      <c r="AK61" s="108" t="str">
        <f t="shared" si="13"/>
        <v xml:space="preserve"> </v>
      </c>
      <c r="AM61" s="5" t="str">
        <f t="shared" si="14"/>
        <v xml:space="preserve"> </v>
      </c>
      <c r="AN61" s="5" t="str">
        <f t="shared" si="15"/>
        <v xml:space="preserve"> </v>
      </c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</row>
    <row r="62" spans="2:76" s="5" customFormat="1" ht="30" customHeight="1" x14ac:dyDescent="0.2">
      <c r="B62" s="71"/>
      <c r="C62" s="40"/>
      <c r="D62" s="41"/>
      <c r="E62" s="101"/>
      <c r="F62" s="42" t="s">
        <v>71</v>
      </c>
      <c r="G62" s="43" t="s">
        <v>71</v>
      </c>
      <c r="H62" s="109"/>
      <c r="I62" s="46" t="s">
        <v>71</v>
      </c>
      <c r="J62" s="41" t="s">
        <v>71</v>
      </c>
      <c r="K62" s="152"/>
      <c r="L62" s="44"/>
      <c r="M62" s="45"/>
      <c r="N62" s="45"/>
      <c r="O62" s="67" t="str">
        <f t="shared" si="8"/>
        <v/>
      </c>
      <c r="P62" s="66"/>
      <c r="Q62" s="66"/>
      <c r="R62" s="66"/>
      <c r="S62" s="67" t="str">
        <f t="shared" si="9"/>
        <v/>
      </c>
      <c r="T62" s="68" t="str">
        <f t="shared" si="10"/>
        <v/>
      </c>
      <c r="U62" s="69" t="str">
        <f t="shared" si="11"/>
        <v xml:space="preserve">   </v>
      </c>
      <c r="V62" s="103" t="str">
        <f>IF(E62=0," ",IF(E62="H",IF(OR(E62="SEN",H62&lt;1998),VLOOKUP(K62,Minimas!$A$11:$G$29,6),IF(AND(H62&gt;1997,H62&lt;2001),VLOOKUP(K62,Minimas!$A$11:$G$29,5),IF(AND(H62&gt;2000,H62&lt;2003),VLOOKUP(K62,Minimas!$A$11:$G$29,4),IF(AND(H62&gt;2002,H62&lt;2005),VLOOKUP(K62,Minimas!$A$11:$G$29,3),VLOOKUP(K62,Minimas!$A$11:$G$29,2))))),IF(OR(H62="SEN",H62&lt;1998),VLOOKUP(K62,Minimas!$G$11:$L$26,6),IF(AND(H62&gt;1997,H62&lt;2001),VLOOKUP(K62,Minimas!$G$11:$L$26,5),IF(AND(H62&gt;2000,H62&lt;2003),VLOOKUP(K62,Minimas!$G$11:$L$26,4),IF(AND(H62&gt;2002,H62&lt;2005),VLOOKUP(K62,Minimas!$G$11:$L$26,3),VLOOKUP(K62,Minimas!$G$11:$L$26,2)))))))</f>
        <v xml:space="preserve"> </v>
      </c>
      <c r="W62" s="77" t="str">
        <f t="shared" si="12"/>
        <v/>
      </c>
      <c r="X62" s="78"/>
      <c r="AB62" s="107" t="e">
        <f>T62-HLOOKUP(V62,Minimas!$C$1:$BN$10,2,FALSE)</f>
        <v>#VALUE!</v>
      </c>
      <c r="AC62" s="107" t="e">
        <f>T62-HLOOKUP(V62,Minimas!$C$1:$BN$10,3,FALSE)</f>
        <v>#VALUE!</v>
      </c>
      <c r="AD62" s="107" t="e">
        <f>T62-HLOOKUP(V62,Minimas!$C$1:$BN$10,4,FALSE)</f>
        <v>#VALUE!</v>
      </c>
      <c r="AE62" s="107" t="e">
        <f>T62-HLOOKUP(V62,Minimas!$C$1:$BN$10,5,FALSE)</f>
        <v>#VALUE!</v>
      </c>
      <c r="AF62" s="107" t="e">
        <f>T62-HLOOKUP(V62,Minimas!$C$1:$BN$10,6,FALSE)</f>
        <v>#VALUE!</v>
      </c>
      <c r="AG62" s="107" t="e">
        <f>T62-HLOOKUP(V62,Minimas!$C$1:$BN$10,7,FALSE)</f>
        <v>#VALUE!</v>
      </c>
      <c r="AH62" s="107" t="e">
        <f>T62-HLOOKUP(V62,Minimas!$C$1:$BN$10,8,FALSE)</f>
        <v>#VALUE!</v>
      </c>
      <c r="AI62" s="107" t="e">
        <f>T62-HLOOKUP(V62,Minimas!$C$1:$BN$10,9,FALSE)</f>
        <v>#VALUE!</v>
      </c>
      <c r="AJ62" s="107" t="e">
        <f>T62-HLOOKUP(V62,Minimas!$C$1:$BN$10,10,FALSE)</f>
        <v>#VALUE!</v>
      </c>
      <c r="AK62" s="108" t="str">
        <f t="shared" si="13"/>
        <v xml:space="preserve"> </v>
      </c>
      <c r="AM62" s="5" t="str">
        <f t="shared" si="14"/>
        <v xml:space="preserve"> </v>
      </c>
      <c r="AN62" s="5" t="str">
        <f t="shared" si="15"/>
        <v xml:space="preserve"> </v>
      </c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</row>
    <row r="63" spans="2:76" s="5" customFormat="1" ht="30" customHeight="1" x14ac:dyDescent="0.2">
      <c r="B63" s="71"/>
      <c r="C63" s="40"/>
      <c r="D63" s="41"/>
      <c r="E63" s="101"/>
      <c r="F63" s="42" t="s">
        <v>71</v>
      </c>
      <c r="G63" s="43" t="s">
        <v>71</v>
      </c>
      <c r="H63" s="109"/>
      <c r="I63" s="46" t="s">
        <v>71</v>
      </c>
      <c r="J63" s="41" t="s">
        <v>71</v>
      </c>
      <c r="K63" s="152"/>
      <c r="L63" s="44"/>
      <c r="M63" s="45"/>
      <c r="N63" s="45"/>
      <c r="O63" s="67" t="str">
        <f t="shared" si="8"/>
        <v/>
      </c>
      <c r="P63" s="66"/>
      <c r="Q63" s="66"/>
      <c r="R63" s="66"/>
      <c r="S63" s="67" t="str">
        <f t="shared" si="9"/>
        <v/>
      </c>
      <c r="T63" s="68" t="str">
        <f t="shared" si="10"/>
        <v/>
      </c>
      <c r="U63" s="69" t="str">
        <f t="shared" si="11"/>
        <v xml:space="preserve">   </v>
      </c>
      <c r="V63" s="103" t="str">
        <f>IF(E63=0," ",IF(E63="H",IF(OR(E63="SEN",H63&lt;1998),VLOOKUP(K63,Minimas!$A$11:$G$29,6),IF(AND(H63&gt;1997,H63&lt;2001),VLOOKUP(K63,Minimas!$A$11:$G$29,5),IF(AND(H63&gt;2000,H63&lt;2003),VLOOKUP(K63,Minimas!$A$11:$G$29,4),IF(AND(H63&gt;2002,H63&lt;2005),VLOOKUP(K63,Minimas!$A$11:$G$29,3),VLOOKUP(K63,Minimas!$A$11:$G$29,2))))),IF(OR(H63="SEN",H63&lt;1998),VLOOKUP(K63,Minimas!$G$11:$L$26,6),IF(AND(H63&gt;1997,H63&lt;2001),VLOOKUP(K63,Minimas!$G$11:$L$26,5),IF(AND(H63&gt;2000,H63&lt;2003),VLOOKUP(K63,Minimas!$G$11:$L$26,4),IF(AND(H63&gt;2002,H63&lt;2005),VLOOKUP(K63,Minimas!$G$11:$L$26,3),VLOOKUP(K63,Minimas!$G$11:$L$26,2)))))))</f>
        <v xml:space="preserve"> </v>
      </c>
      <c r="W63" s="77" t="str">
        <f t="shared" si="12"/>
        <v/>
      </c>
      <c r="X63" s="78"/>
      <c r="AB63" s="107" t="e">
        <f>T63-HLOOKUP(V63,Minimas!$C$1:$BN$10,2,FALSE)</f>
        <v>#VALUE!</v>
      </c>
      <c r="AC63" s="107" t="e">
        <f>T63-HLOOKUP(V63,Minimas!$C$1:$BN$10,3,FALSE)</f>
        <v>#VALUE!</v>
      </c>
      <c r="AD63" s="107" t="e">
        <f>T63-HLOOKUP(V63,Minimas!$C$1:$BN$10,4,FALSE)</f>
        <v>#VALUE!</v>
      </c>
      <c r="AE63" s="107" t="e">
        <f>T63-HLOOKUP(V63,Minimas!$C$1:$BN$10,5,FALSE)</f>
        <v>#VALUE!</v>
      </c>
      <c r="AF63" s="107" t="e">
        <f>T63-HLOOKUP(V63,Minimas!$C$1:$BN$10,6,FALSE)</f>
        <v>#VALUE!</v>
      </c>
      <c r="AG63" s="107" t="e">
        <f>T63-HLOOKUP(V63,Minimas!$C$1:$BN$10,7,FALSE)</f>
        <v>#VALUE!</v>
      </c>
      <c r="AH63" s="107" t="e">
        <f>T63-HLOOKUP(V63,Minimas!$C$1:$BN$10,8,FALSE)</f>
        <v>#VALUE!</v>
      </c>
      <c r="AI63" s="107" t="e">
        <f>T63-HLOOKUP(V63,Minimas!$C$1:$BN$10,9,FALSE)</f>
        <v>#VALUE!</v>
      </c>
      <c r="AJ63" s="107" t="e">
        <f>T63-HLOOKUP(V63,Minimas!$C$1:$BN$10,10,FALSE)</f>
        <v>#VALUE!</v>
      </c>
      <c r="AK63" s="108" t="str">
        <f t="shared" si="13"/>
        <v xml:space="preserve"> </v>
      </c>
      <c r="AM63" s="5" t="str">
        <f t="shared" si="14"/>
        <v xml:space="preserve"> </v>
      </c>
      <c r="AN63" s="5" t="str">
        <f t="shared" si="15"/>
        <v xml:space="preserve"> </v>
      </c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</row>
    <row r="64" spans="2:76" s="5" customFormat="1" ht="30" customHeight="1" x14ac:dyDescent="0.2">
      <c r="B64" s="71"/>
      <c r="C64" s="40"/>
      <c r="D64" s="41"/>
      <c r="E64" s="101"/>
      <c r="F64" s="42" t="s">
        <v>71</v>
      </c>
      <c r="G64" s="43" t="s">
        <v>71</v>
      </c>
      <c r="H64" s="109"/>
      <c r="I64" s="46" t="s">
        <v>71</v>
      </c>
      <c r="J64" s="41" t="s">
        <v>71</v>
      </c>
      <c r="K64" s="152"/>
      <c r="L64" s="44"/>
      <c r="M64" s="45"/>
      <c r="N64" s="45"/>
      <c r="O64" s="67" t="str">
        <f t="shared" si="8"/>
        <v/>
      </c>
      <c r="P64" s="66"/>
      <c r="Q64" s="66"/>
      <c r="R64" s="66"/>
      <c r="S64" s="67" t="str">
        <f t="shared" si="9"/>
        <v/>
      </c>
      <c r="T64" s="68" t="str">
        <f t="shared" si="10"/>
        <v/>
      </c>
      <c r="U64" s="69" t="str">
        <f t="shared" si="11"/>
        <v xml:space="preserve">   </v>
      </c>
      <c r="V64" s="103" t="str">
        <f>IF(E64=0," ",IF(E64="H",IF(OR(E64="SEN",H64&lt;1998),VLOOKUP(K64,Minimas!$A$11:$G$29,6),IF(AND(H64&gt;1997,H64&lt;2001),VLOOKUP(K64,Minimas!$A$11:$G$29,5),IF(AND(H64&gt;2000,H64&lt;2003),VLOOKUP(K64,Minimas!$A$11:$G$29,4),IF(AND(H64&gt;2002,H64&lt;2005),VLOOKUP(K64,Minimas!$A$11:$G$29,3),VLOOKUP(K64,Minimas!$A$11:$G$29,2))))),IF(OR(H64="SEN",H64&lt;1998),VLOOKUP(K64,Minimas!$G$11:$L$26,6),IF(AND(H64&gt;1997,H64&lt;2001),VLOOKUP(K64,Minimas!$G$11:$L$26,5),IF(AND(H64&gt;2000,H64&lt;2003),VLOOKUP(K64,Minimas!$G$11:$L$26,4),IF(AND(H64&gt;2002,H64&lt;2005),VLOOKUP(K64,Minimas!$G$11:$L$26,3),VLOOKUP(K64,Minimas!$G$11:$L$26,2)))))))</f>
        <v xml:space="preserve"> </v>
      </c>
      <c r="W64" s="77" t="str">
        <f t="shared" si="12"/>
        <v/>
      </c>
      <c r="X64" s="78"/>
      <c r="AB64" s="107" t="e">
        <f>T64-HLOOKUP(V64,Minimas!$C$1:$BN$10,2,FALSE)</f>
        <v>#VALUE!</v>
      </c>
      <c r="AC64" s="107" t="e">
        <f>T64-HLOOKUP(V64,Minimas!$C$1:$BN$10,3,FALSE)</f>
        <v>#VALUE!</v>
      </c>
      <c r="AD64" s="107" t="e">
        <f>T64-HLOOKUP(V64,Minimas!$C$1:$BN$10,4,FALSE)</f>
        <v>#VALUE!</v>
      </c>
      <c r="AE64" s="107" t="e">
        <f>T64-HLOOKUP(V64,Minimas!$C$1:$BN$10,5,FALSE)</f>
        <v>#VALUE!</v>
      </c>
      <c r="AF64" s="107" t="e">
        <f>T64-HLOOKUP(V64,Minimas!$C$1:$BN$10,6,FALSE)</f>
        <v>#VALUE!</v>
      </c>
      <c r="AG64" s="107" t="e">
        <f>T64-HLOOKUP(V64,Minimas!$C$1:$BN$10,7,FALSE)</f>
        <v>#VALUE!</v>
      </c>
      <c r="AH64" s="107" t="e">
        <f>T64-HLOOKUP(V64,Minimas!$C$1:$BN$10,8,FALSE)</f>
        <v>#VALUE!</v>
      </c>
      <c r="AI64" s="107" t="e">
        <f>T64-HLOOKUP(V64,Minimas!$C$1:$BN$10,9,FALSE)</f>
        <v>#VALUE!</v>
      </c>
      <c r="AJ64" s="107" t="e">
        <f>T64-HLOOKUP(V64,Minimas!$C$1:$BN$10,10,FALSE)</f>
        <v>#VALUE!</v>
      </c>
      <c r="AK64" s="108" t="str">
        <f t="shared" si="13"/>
        <v xml:space="preserve"> </v>
      </c>
      <c r="AM64" s="5" t="str">
        <f t="shared" si="14"/>
        <v xml:space="preserve"> </v>
      </c>
      <c r="AN64" s="5" t="str">
        <f t="shared" si="15"/>
        <v xml:space="preserve"> </v>
      </c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</row>
    <row r="65" spans="2:76" s="5" customFormat="1" ht="30" customHeight="1" x14ac:dyDescent="0.2">
      <c r="B65" s="71"/>
      <c r="C65" s="40"/>
      <c r="D65" s="41"/>
      <c r="E65" s="101"/>
      <c r="F65" s="42" t="s">
        <v>71</v>
      </c>
      <c r="G65" s="43" t="s">
        <v>71</v>
      </c>
      <c r="H65" s="109"/>
      <c r="I65" s="46" t="s">
        <v>71</v>
      </c>
      <c r="J65" s="41" t="s">
        <v>71</v>
      </c>
      <c r="K65" s="152"/>
      <c r="L65" s="44"/>
      <c r="M65" s="45"/>
      <c r="N65" s="45"/>
      <c r="O65" s="67" t="str">
        <f t="shared" si="8"/>
        <v/>
      </c>
      <c r="P65" s="66"/>
      <c r="Q65" s="66"/>
      <c r="R65" s="66"/>
      <c r="S65" s="67" t="str">
        <f t="shared" si="9"/>
        <v/>
      </c>
      <c r="T65" s="68" t="str">
        <f t="shared" si="10"/>
        <v/>
      </c>
      <c r="U65" s="69" t="str">
        <f t="shared" si="11"/>
        <v xml:space="preserve">   </v>
      </c>
      <c r="V65" s="103" t="str">
        <f>IF(E65=0," ",IF(E65="H",IF(OR(E65="SEN",H65&lt;1998),VLOOKUP(K65,Minimas!$A$11:$G$29,6),IF(AND(H65&gt;1997,H65&lt;2001),VLOOKUP(K65,Minimas!$A$11:$G$29,5),IF(AND(H65&gt;2000,H65&lt;2003),VLOOKUP(K65,Minimas!$A$11:$G$29,4),IF(AND(H65&gt;2002,H65&lt;2005),VLOOKUP(K65,Minimas!$A$11:$G$29,3),VLOOKUP(K65,Minimas!$A$11:$G$29,2))))),IF(OR(H65="SEN",H65&lt;1998),VLOOKUP(K65,Minimas!$G$11:$L$26,6),IF(AND(H65&gt;1997,H65&lt;2001),VLOOKUP(K65,Minimas!$G$11:$L$26,5),IF(AND(H65&gt;2000,H65&lt;2003),VLOOKUP(K65,Minimas!$G$11:$L$26,4),IF(AND(H65&gt;2002,H65&lt;2005),VLOOKUP(K65,Minimas!$G$11:$L$26,3),VLOOKUP(K65,Minimas!$G$11:$L$26,2)))))))</f>
        <v xml:space="preserve"> </v>
      </c>
      <c r="W65" s="77" t="str">
        <f t="shared" si="12"/>
        <v/>
      </c>
      <c r="X65" s="78"/>
      <c r="AB65" s="107" t="e">
        <f>T65-HLOOKUP(V65,Minimas!$C$1:$BN$10,2,FALSE)</f>
        <v>#VALUE!</v>
      </c>
      <c r="AC65" s="107" t="e">
        <f>T65-HLOOKUP(V65,Minimas!$C$1:$BN$10,3,FALSE)</f>
        <v>#VALUE!</v>
      </c>
      <c r="AD65" s="107" t="e">
        <f>T65-HLOOKUP(V65,Minimas!$C$1:$BN$10,4,FALSE)</f>
        <v>#VALUE!</v>
      </c>
      <c r="AE65" s="107" t="e">
        <f>T65-HLOOKUP(V65,Minimas!$C$1:$BN$10,5,FALSE)</f>
        <v>#VALUE!</v>
      </c>
      <c r="AF65" s="107" t="e">
        <f>T65-HLOOKUP(V65,Minimas!$C$1:$BN$10,6,FALSE)</f>
        <v>#VALUE!</v>
      </c>
      <c r="AG65" s="107" t="e">
        <f>T65-HLOOKUP(V65,Minimas!$C$1:$BN$10,7,FALSE)</f>
        <v>#VALUE!</v>
      </c>
      <c r="AH65" s="107" t="e">
        <f>T65-HLOOKUP(V65,Minimas!$C$1:$BN$10,8,FALSE)</f>
        <v>#VALUE!</v>
      </c>
      <c r="AI65" s="107" t="e">
        <f>T65-HLOOKUP(V65,Minimas!$C$1:$BN$10,9,FALSE)</f>
        <v>#VALUE!</v>
      </c>
      <c r="AJ65" s="107" t="e">
        <f>T65-HLOOKUP(V65,Minimas!$C$1:$BN$10,10,FALSE)</f>
        <v>#VALUE!</v>
      </c>
      <c r="AK65" s="108" t="str">
        <f t="shared" si="13"/>
        <v xml:space="preserve"> </v>
      </c>
      <c r="AM65" s="5" t="str">
        <f t="shared" si="14"/>
        <v xml:space="preserve"> </v>
      </c>
      <c r="AN65" s="5" t="str">
        <f t="shared" si="15"/>
        <v xml:space="preserve"> </v>
      </c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</row>
    <row r="66" spans="2:76" s="5" customFormat="1" ht="30" customHeight="1" x14ac:dyDescent="0.2">
      <c r="B66" s="71"/>
      <c r="C66" s="40"/>
      <c r="D66" s="41"/>
      <c r="E66" s="101"/>
      <c r="F66" s="42" t="s">
        <v>71</v>
      </c>
      <c r="G66" s="43" t="s">
        <v>71</v>
      </c>
      <c r="H66" s="109"/>
      <c r="I66" s="46" t="s">
        <v>71</v>
      </c>
      <c r="J66" s="41" t="s">
        <v>71</v>
      </c>
      <c r="K66" s="152"/>
      <c r="L66" s="44"/>
      <c r="M66" s="45"/>
      <c r="N66" s="45"/>
      <c r="O66" s="67" t="str">
        <f t="shared" si="8"/>
        <v/>
      </c>
      <c r="P66" s="66"/>
      <c r="Q66" s="66"/>
      <c r="R66" s="66"/>
      <c r="S66" s="67" t="str">
        <f t="shared" si="9"/>
        <v/>
      </c>
      <c r="T66" s="68" t="str">
        <f t="shared" si="10"/>
        <v/>
      </c>
      <c r="U66" s="69" t="str">
        <f t="shared" si="11"/>
        <v xml:space="preserve">   </v>
      </c>
      <c r="V66" s="103" t="str">
        <f>IF(E66=0," ",IF(E66="H",IF(OR(E66="SEN",H66&lt;1998),VLOOKUP(K66,Minimas!$A$11:$G$29,6),IF(AND(H66&gt;1997,H66&lt;2001),VLOOKUP(K66,Minimas!$A$11:$G$29,5),IF(AND(H66&gt;2000,H66&lt;2003),VLOOKUP(K66,Minimas!$A$11:$G$29,4),IF(AND(H66&gt;2002,H66&lt;2005),VLOOKUP(K66,Minimas!$A$11:$G$29,3),VLOOKUP(K66,Minimas!$A$11:$G$29,2))))),IF(OR(H66="SEN",H66&lt;1998),VLOOKUP(K66,Minimas!$G$11:$L$26,6),IF(AND(H66&gt;1997,H66&lt;2001),VLOOKUP(K66,Minimas!$G$11:$L$26,5),IF(AND(H66&gt;2000,H66&lt;2003),VLOOKUP(K66,Minimas!$G$11:$L$26,4),IF(AND(H66&gt;2002,H66&lt;2005),VLOOKUP(K66,Minimas!$G$11:$L$26,3),VLOOKUP(K66,Minimas!$G$11:$L$26,2)))))))</f>
        <v xml:space="preserve"> </v>
      </c>
      <c r="W66" s="77" t="str">
        <f t="shared" si="12"/>
        <v/>
      </c>
      <c r="X66" s="78"/>
      <c r="AB66" s="107" t="e">
        <f>T66-HLOOKUP(V66,Minimas!$C$1:$BN$10,2,FALSE)</f>
        <v>#VALUE!</v>
      </c>
      <c r="AC66" s="107" t="e">
        <f>T66-HLOOKUP(V66,Minimas!$C$1:$BN$10,3,FALSE)</f>
        <v>#VALUE!</v>
      </c>
      <c r="AD66" s="107" t="e">
        <f>T66-HLOOKUP(V66,Minimas!$C$1:$BN$10,4,FALSE)</f>
        <v>#VALUE!</v>
      </c>
      <c r="AE66" s="107" t="e">
        <f>T66-HLOOKUP(V66,Minimas!$C$1:$BN$10,5,FALSE)</f>
        <v>#VALUE!</v>
      </c>
      <c r="AF66" s="107" t="e">
        <f>T66-HLOOKUP(V66,Minimas!$C$1:$BN$10,6,FALSE)</f>
        <v>#VALUE!</v>
      </c>
      <c r="AG66" s="107" t="e">
        <f>T66-HLOOKUP(V66,Minimas!$C$1:$BN$10,7,FALSE)</f>
        <v>#VALUE!</v>
      </c>
      <c r="AH66" s="107" t="e">
        <f>T66-HLOOKUP(V66,Minimas!$C$1:$BN$10,8,FALSE)</f>
        <v>#VALUE!</v>
      </c>
      <c r="AI66" s="107" t="e">
        <f>T66-HLOOKUP(V66,Minimas!$C$1:$BN$10,9,FALSE)</f>
        <v>#VALUE!</v>
      </c>
      <c r="AJ66" s="107" t="e">
        <f>T66-HLOOKUP(V66,Minimas!$C$1:$BN$10,10,FALSE)</f>
        <v>#VALUE!</v>
      </c>
      <c r="AK66" s="108" t="str">
        <f t="shared" si="13"/>
        <v xml:space="preserve"> </v>
      </c>
      <c r="AM66" s="5" t="str">
        <f t="shared" si="14"/>
        <v xml:space="preserve"> </v>
      </c>
      <c r="AN66" s="5" t="str">
        <f t="shared" si="15"/>
        <v xml:space="preserve"> </v>
      </c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</row>
    <row r="67" spans="2:76" s="5" customFormat="1" ht="30" customHeight="1" x14ac:dyDescent="0.2">
      <c r="B67" s="71"/>
      <c r="C67" s="40"/>
      <c r="D67" s="41"/>
      <c r="E67" s="101"/>
      <c r="F67" s="42" t="s">
        <v>71</v>
      </c>
      <c r="G67" s="43" t="s">
        <v>71</v>
      </c>
      <c r="H67" s="109"/>
      <c r="I67" s="46" t="s">
        <v>71</v>
      </c>
      <c r="J67" s="41" t="s">
        <v>71</v>
      </c>
      <c r="K67" s="152"/>
      <c r="L67" s="44"/>
      <c r="M67" s="45"/>
      <c r="N67" s="45"/>
      <c r="O67" s="67" t="str">
        <f t="shared" si="8"/>
        <v/>
      </c>
      <c r="P67" s="66"/>
      <c r="Q67" s="66"/>
      <c r="R67" s="66"/>
      <c r="S67" s="67" t="str">
        <f t="shared" si="9"/>
        <v/>
      </c>
      <c r="T67" s="68" t="str">
        <f t="shared" si="10"/>
        <v/>
      </c>
      <c r="U67" s="69" t="str">
        <f t="shared" si="11"/>
        <v xml:space="preserve">   </v>
      </c>
      <c r="V67" s="103" t="str">
        <f>IF(E67=0," ",IF(E67="H",IF(OR(E67="SEN",H67&lt;1998),VLOOKUP(K67,Minimas!$A$11:$G$29,6),IF(AND(H67&gt;1997,H67&lt;2001),VLOOKUP(K67,Minimas!$A$11:$G$29,5),IF(AND(H67&gt;2000,H67&lt;2003),VLOOKUP(K67,Minimas!$A$11:$G$29,4),IF(AND(H67&gt;2002,H67&lt;2005),VLOOKUP(K67,Minimas!$A$11:$G$29,3),VLOOKUP(K67,Minimas!$A$11:$G$29,2))))),IF(OR(H67="SEN",H67&lt;1998),VLOOKUP(K67,Minimas!$G$11:$L$26,6),IF(AND(H67&gt;1997,H67&lt;2001),VLOOKUP(K67,Minimas!$G$11:$L$26,5),IF(AND(H67&gt;2000,H67&lt;2003),VLOOKUP(K67,Minimas!$G$11:$L$26,4),IF(AND(H67&gt;2002,H67&lt;2005),VLOOKUP(K67,Minimas!$G$11:$L$26,3),VLOOKUP(K67,Minimas!$G$11:$L$26,2)))))))</f>
        <v xml:space="preserve"> </v>
      </c>
      <c r="W67" s="77" t="str">
        <f t="shared" si="12"/>
        <v/>
      </c>
      <c r="X67" s="78"/>
      <c r="AB67" s="107" t="e">
        <f>T67-HLOOKUP(V67,Minimas!$C$1:$BN$10,2,FALSE)</f>
        <v>#VALUE!</v>
      </c>
      <c r="AC67" s="107" t="e">
        <f>T67-HLOOKUP(V67,Minimas!$C$1:$BN$10,3,FALSE)</f>
        <v>#VALUE!</v>
      </c>
      <c r="AD67" s="107" t="e">
        <f>T67-HLOOKUP(V67,Minimas!$C$1:$BN$10,4,FALSE)</f>
        <v>#VALUE!</v>
      </c>
      <c r="AE67" s="107" t="e">
        <f>T67-HLOOKUP(V67,Minimas!$C$1:$BN$10,5,FALSE)</f>
        <v>#VALUE!</v>
      </c>
      <c r="AF67" s="107" t="e">
        <f>T67-HLOOKUP(V67,Minimas!$C$1:$BN$10,6,FALSE)</f>
        <v>#VALUE!</v>
      </c>
      <c r="AG67" s="107" t="e">
        <f>T67-HLOOKUP(V67,Minimas!$C$1:$BN$10,7,FALSE)</f>
        <v>#VALUE!</v>
      </c>
      <c r="AH67" s="107" t="e">
        <f>T67-HLOOKUP(V67,Minimas!$C$1:$BN$10,8,FALSE)</f>
        <v>#VALUE!</v>
      </c>
      <c r="AI67" s="107" t="e">
        <f>T67-HLOOKUP(V67,Minimas!$C$1:$BN$10,9,FALSE)</f>
        <v>#VALUE!</v>
      </c>
      <c r="AJ67" s="107" t="e">
        <f>T67-HLOOKUP(V67,Minimas!$C$1:$BN$10,10,FALSE)</f>
        <v>#VALUE!</v>
      </c>
      <c r="AK67" s="108" t="str">
        <f t="shared" si="13"/>
        <v xml:space="preserve"> </v>
      </c>
      <c r="AM67" s="5" t="str">
        <f t="shared" si="14"/>
        <v xml:space="preserve"> </v>
      </c>
      <c r="AN67" s="5" t="str">
        <f t="shared" si="15"/>
        <v xml:space="preserve"> </v>
      </c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</row>
    <row r="68" spans="2:76" s="5" customFormat="1" ht="30" customHeight="1" x14ac:dyDescent="0.2">
      <c r="B68" s="71"/>
      <c r="C68" s="40"/>
      <c r="D68" s="41"/>
      <c r="E68" s="101"/>
      <c r="F68" s="42" t="s">
        <v>71</v>
      </c>
      <c r="G68" s="43" t="s">
        <v>71</v>
      </c>
      <c r="H68" s="109"/>
      <c r="I68" s="46" t="s">
        <v>71</v>
      </c>
      <c r="J68" s="41" t="s">
        <v>71</v>
      </c>
      <c r="K68" s="152"/>
      <c r="L68" s="44"/>
      <c r="M68" s="45"/>
      <c r="N68" s="45"/>
      <c r="O68" s="67" t="str">
        <f t="shared" si="8"/>
        <v/>
      </c>
      <c r="P68" s="66"/>
      <c r="Q68" s="66"/>
      <c r="R68" s="66"/>
      <c r="S68" s="67" t="str">
        <f t="shared" si="9"/>
        <v/>
      </c>
      <c r="T68" s="68" t="str">
        <f t="shared" si="10"/>
        <v/>
      </c>
      <c r="U68" s="69" t="str">
        <f t="shared" si="11"/>
        <v xml:space="preserve">   </v>
      </c>
      <c r="V68" s="103" t="str">
        <f>IF(E68=0," ",IF(E68="H",IF(OR(E68="SEN",H68&lt;1998),VLOOKUP(K68,Minimas!$A$11:$G$29,6),IF(AND(H68&gt;1997,H68&lt;2001),VLOOKUP(K68,Minimas!$A$11:$G$29,5),IF(AND(H68&gt;2000,H68&lt;2003),VLOOKUP(K68,Minimas!$A$11:$G$29,4),IF(AND(H68&gt;2002,H68&lt;2005),VLOOKUP(K68,Minimas!$A$11:$G$29,3),VLOOKUP(K68,Minimas!$A$11:$G$29,2))))),IF(OR(H68="SEN",H68&lt;1998),VLOOKUP(K68,Minimas!$G$11:$L$26,6),IF(AND(H68&gt;1997,H68&lt;2001),VLOOKUP(K68,Minimas!$G$11:$L$26,5),IF(AND(H68&gt;2000,H68&lt;2003),VLOOKUP(K68,Minimas!$G$11:$L$26,4),IF(AND(H68&gt;2002,H68&lt;2005),VLOOKUP(K68,Minimas!$G$11:$L$26,3),VLOOKUP(K68,Minimas!$G$11:$L$26,2)))))))</f>
        <v xml:space="preserve"> </v>
      </c>
      <c r="W68" s="77" t="str">
        <f t="shared" si="12"/>
        <v/>
      </c>
      <c r="X68" s="78"/>
      <c r="AB68" s="107" t="e">
        <f>T68-HLOOKUP(V68,Minimas!$C$1:$BN$10,2,FALSE)</f>
        <v>#VALUE!</v>
      </c>
      <c r="AC68" s="107" t="e">
        <f>T68-HLOOKUP(V68,Minimas!$C$1:$BN$10,3,FALSE)</f>
        <v>#VALUE!</v>
      </c>
      <c r="AD68" s="107" t="e">
        <f>T68-HLOOKUP(V68,Minimas!$C$1:$BN$10,4,FALSE)</f>
        <v>#VALUE!</v>
      </c>
      <c r="AE68" s="107" t="e">
        <f>T68-HLOOKUP(V68,Minimas!$C$1:$BN$10,5,FALSE)</f>
        <v>#VALUE!</v>
      </c>
      <c r="AF68" s="107" t="e">
        <f>T68-HLOOKUP(V68,Minimas!$C$1:$BN$10,6,FALSE)</f>
        <v>#VALUE!</v>
      </c>
      <c r="AG68" s="107" t="e">
        <f>T68-HLOOKUP(V68,Minimas!$C$1:$BN$10,7,FALSE)</f>
        <v>#VALUE!</v>
      </c>
      <c r="AH68" s="107" t="e">
        <f>T68-HLOOKUP(V68,Minimas!$C$1:$BN$10,8,FALSE)</f>
        <v>#VALUE!</v>
      </c>
      <c r="AI68" s="107" t="e">
        <f>T68-HLOOKUP(V68,Minimas!$C$1:$BN$10,9,FALSE)</f>
        <v>#VALUE!</v>
      </c>
      <c r="AJ68" s="107" t="e">
        <f>T68-HLOOKUP(V68,Minimas!$C$1:$BN$10,10,FALSE)</f>
        <v>#VALUE!</v>
      </c>
      <c r="AK68" s="108" t="str">
        <f t="shared" si="13"/>
        <v xml:space="preserve"> </v>
      </c>
      <c r="AM68" s="5" t="str">
        <f t="shared" si="14"/>
        <v xml:space="preserve"> </v>
      </c>
      <c r="AN68" s="5" t="str">
        <f t="shared" si="15"/>
        <v xml:space="preserve"> </v>
      </c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</row>
    <row r="69" spans="2:76" s="5" customFormat="1" ht="30" customHeight="1" x14ac:dyDescent="0.2">
      <c r="B69" s="71"/>
      <c r="C69" s="40"/>
      <c r="D69" s="41"/>
      <c r="E69" s="101"/>
      <c r="F69" s="42" t="s">
        <v>71</v>
      </c>
      <c r="G69" s="43" t="s">
        <v>71</v>
      </c>
      <c r="H69" s="109"/>
      <c r="I69" s="46" t="s">
        <v>71</v>
      </c>
      <c r="J69" s="41" t="s">
        <v>71</v>
      </c>
      <c r="K69" s="152"/>
      <c r="L69" s="44"/>
      <c r="M69" s="45"/>
      <c r="N69" s="45"/>
      <c r="O69" s="67" t="str">
        <f t="shared" si="8"/>
        <v/>
      </c>
      <c r="P69" s="66"/>
      <c r="Q69" s="66"/>
      <c r="R69" s="66"/>
      <c r="S69" s="67" t="str">
        <f t="shared" si="9"/>
        <v/>
      </c>
      <c r="T69" s="68" t="str">
        <f t="shared" si="10"/>
        <v/>
      </c>
      <c r="U69" s="69" t="str">
        <f t="shared" si="11"/>
        <v xml:space="preserve">   </v>
      </c>
      <c r="V69" s="103" t="str">
        <f>IF(E69=0," ",IF(E69="H",IF(OR(E69="SEN",H69&lt;1998),VLOOKUP(K69,Minimas!$A$11:$G$29,6),IF(AND(H69&gt;1997,H69&lt;2001),VLOOKUP(K69,Minimas!$A$11:$G$29,5),IF(AND(H69&gt;2000,H69&lt;2003),VLOOKUP(K69,Minimas!$A$11:$G$29,4),IF(AND(H69&gt;2002,H69&lt;2005),VLOOKUP(K69,Minimas!$A$11:$G$29,3),VLOOKUP(K69,Minimas!$A$11:$G$29,2))))),IF(OR(H69="SEN",H69&lt;1998),VLOOKUP(K69,Minimas!$G$11:$L$26,6),IF(AND(H69&gt;1997,H69&lt;2001),VLOOKUP(K69,Minimas!$G$11:$L$26,5),IF(AND(H69&gt;2000,H69&lt;2003),VLOOKUP(K69,Minimas!$G$11:$L$26,4),IF(AND(H69&gt;2002,H69&lt;2005),VLOOKUP(K69,Minimas!$G$11:$L$26,3),VLOOKUP(K69,Minimas!$G$11:$L$26,2)))))))</f>
        <v xml:space="preserve"> </v>
      </c>
      <c r="W69" s="77" t="str">
        <f t="shared" si="12"/>
        <v/>
      </c>
      <c r="X69" s="78"/>
      <c r="AB69" s="107" t="e">
        <f>T69-HLOOKUP(V69,Minimas!$C$1:$BN$10,2,FALSE)</f>
        <v>#VALUE!</v>
      </c>
      <c r="AC69" s="107" t="e">
        <f>T69-HLOOKUP(V69,Minimas!$C$1:$BN$10,3,FALSE)</f>
        <v>#VALUE!</v>
      </c>
      <c r="AD69" s="107" t="e">
        <f>T69-HLOOKUP(V69,Minimas!$C$1:$BN$10,4,FALSE)</f>
        <v>#VALUE!</v>
      </c>
      <c r="AE69" s="107" t="e">
        <f>T69-HLOOKUP(V69,Minimas!$C$1:$BN$10,5,FALSE)</f>
        <v>#VALUE!</v>
      </c>
      <c r="AF69" s="107" t="e">
        <f>T69-HLOOKUP(V69,Minimas!$C$1:$BN$10,6,FALSE)</f>
        <v>#VALUE!</v>
      </c>
      <c r="AG69" s="107" t="e">
        <f>T69-HLOOKUP(V69,Minimas!$C$1:$BN$10,7,FALSE)</f>
        <v>#VALUE!</v>
      </c>
      <c r="AH69" s="107" t="e">
        <f>T69-HLOOKUP(V69,Minimas!$C$1:$BN$10,8,FALSE)</f>
        <v>#VALUE!</v>
      </c>
      <c r="AI69" s="107" t="e">
        <f>T69-HLOOKUP(V69,Minimas!$C$1:$BN$10,9,FALSE)</f>
        <v>#VALUE!</v>
      </c>
      <c r="AJ69" s="107" t="e">
        <f>T69-HLOOKUP(V69,Minimas!$C$1:$BN$10,10,FALSE)</f>
        <v>#VALUE!</v>
      </c>
      <c r="AK69" s="108" t="str">
        <f t="shared" si="13"/>
        <v xml:space="preserve"> </v>
      </c>
      <c r="AM69" s="5" t="str">
        <f t="shared" si="14"/>
        <v xml:space="preserve"> </v>
      </c>
      <c r="AN69" s="5" t="str">
        <f t="shared" si="15"/>
        <v xml:space="preserve"> </v>
      </c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</row>
    <row r="70" spans="2:76" s="5" customFormat="1" ht="30" customHeight="1" x14ac:dyDescent="0.2">
      <c r="B70" s="71"/>
      <c r="C70" s="40"/>
      <c r="D70" s="41"/>
      <c r="E70" s="101"/>
      <c r="F70" s="42" t="s">
        <v>71</v>
      </c>
      <c r="G70" s="43" t="s">
        <v>71</v>
      </c>
      <c r="H70" s="109"/>
      <c r="I70" s="46" t="s">
        <v>71</v>
      </c>
      <c r="J70" s="41" t="s">
        <v>71</v>
      </c>
      <c r="K70" s="152"/>
      <c r="L70" s="44"/>
      <c r="M70" s="45"/>
      <c r="N70" s="45"/>
      <c r="O70" s="67" t="str">
        <f t="shared" si="8"/>
        <v/>
      </c>
      <c r="P70" s="66"/>
      <c r="Q70" s="66"/>
      <c r="R70" s="66"/>
      <c r="S70" s="67" t="str">
        <f t="shared" si="9"/>
        <v/>
      </c>
      <c r="T70" s="68" t="str">
        <f t="shared" si="10"/>
        <v/>
      </c>
      <c r="U70" s="69" t="str">
        <f t="shared" si="11"/>
        <v xml:space="preserve">   </v>
      </c>
      <c r="V70" s="103" t="str">
        <f>IF(E70=0," ",IF(E70="H",IF(OR(E70="SEN",H70&lt;1998),VLOOKUP(K70,Minimas!$A$11:$G$29,6),IF(AND(H70&gt;1997,H70&lt;2001),VLOOKUP(K70,Minimas!$A$11:$G$29,5),IF(AND(H70&gt;2000,H70&lt;2003),VLOOKUP(K70,Minimas!$A$11:$G$29,4),IF(AND(H70&gt;2002,H70&lt;2005),VLOOKUP(K70,Minimas!$A$11:$G$29,3),VLOOKUP(K70,Minimas!$A$11:$G$29,2))))),IF(OR(H70="SEN",H70&lt;1998),VLOOKUP(K70,Minimas!$G$11:$L$26,6),IF(AND(H70&gt;1997,H70&lt;2001),VLOOKUP(K70,Minimas!$G$11:$L$26,5),IF(AND(H70&gt;2000,H70&lt;2003),VLOOKUP(K70,Minimas!$G$11:$L$26,4),IF(AND(H70&gt;2002,H70&lt;2005),VLOOKUP(K70,Minimas!$G$11:$L$26,3),VLOOKUP(K70,Minimas!$G$11:$L$26,2)))))))</f>
        <v xml:space="preserve"> </v>
      </c>
      <c r="W70" s="77" t="str">
        <f t="shared" si="12"/>
        <v/>
      </c>
      <c r="X70" s="78"/>
      <c r="AB70" s="107" t="e">
        <f>T70-HLOOKUP(V70,Minimas!$C$1:$BN$10,2,FALSE)</f>
        <v>#VALUE!</v>
      </c>
      <c r="AC70" s="107" t="e">
        <f>T70-HLOOKUP(V70,Minimas!$C$1:$BN$10,3,FALSE)</f>
        <v>#VALUE!</v>
      </c>
      <c r="AD70" s="107" t="e">
        <f>T70-HLOOKUP(V70,Minimas!$C$1:$BN$10,4,FALSE)</f>
        <v>#VALUE!</v>
      </c>
      <c r="AE70" s="107" t="e">
        <f>T70-HLOOKUP(V70,Minimas!$C$1:$BN$10,5,FALSE)</f>
        <v>#VALUE!</v>
      </c>
      <c r="AF70" s="107" t="e">
        <f>T70-HLOOKUP(V70,Minimas!$C$1:$BN$10,6,FALSE)</f>
        <v>#VALUE!</v>
      </c>
      <c r="AG70" s="107" t="e">
        <f>T70-HLOOKUP(V70,Minimas!$C$1:$BN$10,7,FALSE)</f>
        <v>#VALUE!</v>
      </c>
      <c r="AH70" s="107" t="e">
        <f>T70-HLOOKUP(V70,Minimas!$C$1:$BN$10,8,FALSE)</f>
        <v>#VALUE!</v>
      </c>
      <c r="AI70" s="107" t="e">
        <f>T70-HLOOKUP(V70,Minimas!$C$1:$BN$10,9,FALSE)</f>
        <v>#VALUE!</v>
      </c>
      <c r="AJ70" s="107" t="e">
        <f>T70-HLOOKUP(V70,Minimas!$C$1:$BN$10,10,FALSE)</f>
        <v>#VALUE!</v>
      </c>
      <c r="AK70" s="108" t="str">
        <f t="shared" si="13"/>
        <v xml:space="preserve"> </v>
      </c>
      <c r="AM70" s="5" t="str">
        <f t="shared" si="14"/>
        <v xml:space="preserve"> </v>
      </c>
      <c r="AN70" s="5" t="str">
        <f t="shared" si="15"/>
        <v xml:space="preserve"> </v>
      </c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</row>
    <row r="71" spans="2:76" s="5" customFormat="1" ht="30" customHeight="1" x14ac:dyDescent="0.2">
      <c r="B71" s="71"/>
      <c r="C71" s="40"/>
      <c r="D71" s="41"/>
      <c r="E71" s="101"/>
      <c r="F71" s="42" t="s">
        <v>71</v>
      </c>
      <c r="G71" s="43" t="s">
        <v>71</v>
      </c>
      <c r="H71" s="109"/>
      <c r="I71" s="46" t="s">
        <v>71</v>
      </c>
      <c r="J71" s="41" t="s">
        <v>71</v>
      </c>
      <c r="K71" s="152"/>
      <c r="L71" s="44"/>
      <c r="M71" s="45"/>
      <c r="N71" s="45"/>
      <c r="O71" s="67" t="str">
        <f t="shared" si="8"/>
        <v/>
      </c>
      <c r="P71" s="66"/>
      <c r="Q71" s="66"/>
      <c r="R71" s="66"/>
      <c r="S71" s="67" t="str">
        <f t="shared" si="9"/>
        <v/>
      </c>
      <c r="T71" s="68" t="str">
        <f t="shared" si="10"/>
        <v/>
      </c>
      <c r="U71" s="69" t="str">
        <f t="shared" si="11"/>
        <v xml:space="preserve">   </v>
      </c>
      <c r="V71" s="103" t="str">
        <f>IF(E71=0," ",IF(E71="H",IF(OR(E71="SEN",H71&lt;1998),VLOOKUP(K71,Minimas!$A$11:$G$29,6),IF(AND(H71&gt;1997,H71&lt;2001),VLOOKUP(K71,Minimas!$A$11:$G$29,5),IF(AND(H71&gt;2000,H71&lt;2003),VLOOKUP(K71,Minimas!$A$11:$G$29,4),IF(AND(H71&gt;2002,H71&lt;2005),VLOOKUP(K71,Minimas!$A$11:$G$29,3),VLOOKUP(K71,Minimas!$A$11:$G$29,2))))),IF(OR(H71="SEN",H71&lt;1998),VLOOKUP(K71,Minimas!$G$11:$L$26,6),IF(AND(H71&gt;1997,H71&lt;2001),VLOOKUP(K71,Minimas!$G$11:$L$26,5),IF(AND(H71&gt;2000,H71&lt;2003),VLOOKUP(K71,Minimas!$G$11:$L$26,4),IF(AND(H71&gt;2002,H71&lt;2005),VLOOKUP(K71,Minimas!$G$11:$L$26,3),VLOOKUP(K71,Minimas!$G$11:$L$26,2)))))))</f>
        <v xml:space="preserve"> </v>
      </c>
      <c r="W71" s="77" t="str">
        <f t="shared" si="12"/>
        <v/>
      </c>
      <c r="X71" s="78"/>
      <c r="AB71" s="107" t="e">
        <f>T71-HLOOKUP(V71,Minimas!$C$1:$BN$10,2,FALSE)</f>
        <v>#VALUE!</v>
      </c>
      <c r="AC71" s="107" t="e">
        <f>T71-HLOOKUP(V71,Minimas!$C$1:$BN$10,3,FALSE)</f>
        <v>#VALUE!</v>
      </c>
      <c r="AD71" s="107" t="e">
        <f>T71-HLOOKUP(V71,Minimas!$C$1:$BN$10,4,FALSE)</f>
        <v>#VALUE!</v>
      </c>
      <c r="AE71" s="107" t="e">
        <f>T71-HLOOKUP(V71,Minimas!$C$1:$BN$10,5,FALSE)</f>
        <v>#VALUE!</v>
      </c>
      <c r="AF71" s="107" t="e">
        <f>T71-HLOOKUP(V71,Minimas!$C$1:$BN$10,6,FALSE)</f>
        <v>#VALUE!</v>
      </c>
      <c r="AG71" s="107" t="e">
        <f>T71-HLOOKUP(V71,Minimas!$C$1:$BN$10,7,FALSE)</f>
        <v>#VALUE!</v>
      </c>
      <c r="AH71" s="107" t="e">
        <f>T71-HLOOKUP(V71,Minimas!$C$1:$BN$10,8,FALSE)</f>
        <v>#VALUE!</v>
      </c>
      <c r="AI71" s="107" t="e">
        <f>T71-HLOOKUP(V71,Minimas!$C$1:$BN$10,9,FALSE)</f>
        <v>#VALUE!</v>
      </c>
      <c r="AJ71" s="107" t="e">
        <f>T71-HLOOKUP(V71,Minimas!$C$1:$BN$10,10,FALSE)</f>
        <v>#VALUE!</v>
      </c>
      <c r="AK71" s="108" t="str">
        <f t="shared" si="13"/>
        <v xml:space="preserve"> </v>
      </c>
      <c r="AM71" s="5" t="str">
        <f t="shared" si="14"/>
        <v xml:space="preserve"> </v>
      </c>
      <c r="AN71" s="5" t="str">
        <f t="shared" si="15"/>
        <v xml:space="preserve"> </v>
      </c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</row>
    <row r="72" spans="2:76" s="5" customFormat="1" ht="30" customHeight="1" x14ac:dyDescent="0.2">
      <c r="B72" s="71"/>
      <c r="C72" s="40"/>
      <c r="D72" s="41"/>
      <c r="E72" s="101"/>
      <c r="F72" s="42" t="s">
        <v>71</v>
      </c>
      <c r="G72" s="43" t="s">
        <v>71</v>
      </c>
      <c r="H72" s="109"/>
      <c r="I72" s="46"/>
      <c r="J72" s="41"/>
      <c r="K72" s="152"/>
      <c r="L72" s="44"/>
      <c r="M72" s="45"/>
      <c r="N72" s="45"/>
      <c r="O72" s="67" t="str">
        <f t="shared" si="8"/>
        <v/>
      </c>
      <c r="P72" s="66"/>
      <c r="Q72" s="66"/>
      <c r="R72" s="66"/>
      <c r="S72" s="67" t="str">
        <f t="shared" si="9"/>
        <v/>
      </c>
      <c r="T72" s="68" t="str">
        <f t="shared" si="10"/>
        <v/>
      </c>
      <c r="U72" s="69" t="str">
        <f t="shared" si="11"/>
        <v xml:space="preserve">   </v>
      </c>
      <c r="V72" s="103" t="str">
        <f>IF(E72=0," ",IF(E72="H",IF(OR(E72="SEN",H72&lt;1998),VLOOKUP(K72,Minimas!$A$11:$G$29,6),IF(AND(H72&gt;1997,H72&lt;2001),VLOOKUP(K72,Minimas!$A$11:$G$29,5),IF(AND(H72&gt;2000,H72&lt;2003),VLOOKUP(K72,Minimas!$A$11:$G$29,4),IF(AND(H72&gt;2002,H72&lt;2005),VLOOKUP(K72,Minimas!$A$11:$G$29,3),VLOOKUP(K72,Minimas!$A$11:$G$29,2))))),IF(OR(H72="SEN",H72&lt;1998),VLOOKUP(K72,Minimas!$G$11:$L$26,6),IF(AND(H72&gt;1997,H72&lt;2001),VLOOKUP(K72,Minimas!$G$11:$L$26,5),IF(AND(H72&gt;2000,H72&lt;2003),VLOOKUP(K72,Minimas!$G$11:$L$26,4),IF(AND(H72&gt;2002,H72&lt;2005),VLOOKUP(K72,Minimas!$G$11:$L$26,3),VLOOKUP(K72,Minimas!$G$11:$L$26,2)))))))</f>
        <v xml:space="preserve"> </v>
      </c>
      <c r="W72" s="77" t="str">
        <f t="shared" si="12"/>
        <v/>
      </c>
      <c r="X72" s="78"/>
      <c r="AB72" s="107" t="e">
        <f>T72-HLOOKUP(V72,Minimas!$C$1:$BN$10,2,FALSE)</f>
        <v>#VALUE!</v>
      </c>
      <c r="AC72" s="107" t="e">
        <f>T72-HLOOKUP(V72,Minimas!$C$1:$BN$10,3,FALSE)</f>
        <v>#VALUE!</v>
      </c>
      <c r="AD72" s="107" t="e">
        <f>T72-HLOOKUP(V72,Minimas!$C$1:$BN$10,4,FALSE)</f>
        <v>#VALUE!</v>
      </c>
      <c r="AE72" s="107" t="e">
        <f>T72-HLOOKUP(V72,Minimas!$C$1:$BN$10,5,FALSE)</f>
        <v>#VALUE!</v>
      </c>
      <c r="AF72" s="107" t="e">
        <f>T72-HLOOKUP(V72,Minimas!$C$1:$BN$10,6,FALSE)</f>
        <v>#VALUE!</v>
      </c>
      <c r="AG72" s="107" t="e">
        <f>T72-HLOOKUP(V72,Minimas!$C$1:$BN$10,7,FALSE)</f>
        <v>#VALUE!</v>
      </c>
      <c r="AH72" s="107" t="e">
        <f>T72-HLOOKUP(V72,Minimas!$C$1:$BN$10,8,FALSE)</f>
        <v>#VALUE!</v>
      </c>
      <c r="AI72" s="107" t="e">
        <f>T72-HLOOKUP(V72,Minimas!$C$1:$BN$10,9,FALSE)</f>
        <v>#VALUE!</v>
      </c>
      <c r="AJ72" s="107" t="e">
        <f>T72-HLOOKUP(V72,Minimas!$C$1:$BN$10,10,FALSE)</f>
        <v>#VALUE!</v>
      </c>
      <c r="AK72" s="108" t="str">
        <f t="shared" si="13"/>
        <v xml:space="preserve"> </v>
      </c>
      <c r="AM72" s="5" t="str">
        <f t="shared" si="14"/>
        <v xml:space="preserve"> </v>
      </c>
      <c r="AN72" s="5" t="str">
        <f t="shared" si="15"/>
        <v xml:space="preserve"> </v>
      </c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</row>
    <row r="73" spans="2:76" s="5" customFormat="1" ht="30" customHeight="1" x14ac:dyDescent="0.2">
      <c r="B73" s="70"/>
      <c r="C73" s="60"/>
      <c r="D73" s="61"/>
      <c r="E73" s="101"/>
      <c r="F73" s="62" t="s">
        <v>71</v>
      </c>
      <c r="G73" s="63" t="s">
        <v>71</v>
      </c>
      <c r="H73" s="102"/>
      <c r="I73" s="64" t="s">
        <v>71</v>
      </c>
      <c r="J73" s="61" t="s">
        <v>71</v>
      </c>
      <c r="K73" s="151"/>
      <c r="L73" s="65"/>
      <c r="M73" s="66"/>
      <c r="N73" s="66"/>
      <c r="O73" s="67" t="str">
        <f t="shared" si="8"/>
        <v/>
      </c>
      <c r="P73" s="66"/>
      <c r="Q73" s="66"/>
      <c r="R73" s="66"/>
      <c r="S73" s="67" t="str">
        <f t="shared" si="9"/>
        <v/>
      </c>
      <c r="T73" s="68" t="str">
        <f t="shared" si="10"/>
        <v/>
      </c>
      <c r="U73" s="69" t="str">
        <f t="shared" si="11"/>
        <v xml:space="preserve">   </v>
      </c>
      <c r="V73" s="103" t="str">
        <f>IF(E73=0," ",IF(E73="H",IF(OR(E73="SEN",H73&lt;1998),VLOOKUP(K73,Minimas!$A$11:$G$29,6),IF(AND(H73&gt;1997,H73&lt;2001),VLOOKUP(K73,Minimas!$A$11:$G$29,5),IF(AND(H73&gt;2000,H73&lt;2003),VLOOKUP(K73,Minimas!$A$11:$G$29,4),IF(AND(H73&gt;2002,H73&lt;2005),VLOOKUP(K73,Minimas!$A$11:$G$29,3),VLOOKUP(K73,Minimas!$A$11:$G$29,2))))),IF(OR(H73="SEN",H73&lt;1998),VLOOKUP(K73,Minimas!$G$11:$L$26,6),IF(AND(H73&gt;1997,H73&lt;2001),VLOOKUP(K73,Minimas!$G$11:$L$26,5),IF(AND(H73&gt;2000,H73&lt;2003),VLOOKUP(K73,Minimas!$G$11:$L$26,4),IF(AND(H73&gt;2002,H73&lt;2005),VLOOKUP(K73,Minimas!$G$11:$L$26,3),VLOOKUP(K73,Minimas!$G$11:$L$26,2)))))))</f>
        <v xml:space="preserve"> </v>
      </c>
      <c r="W73" s="77" t="str">
        <f t="shared" si="12"/>
        <v/>
      </c>
      <c r="X73" s="78"/>
      <c r="AB73" s="107" t="e">
        <f>T73-HLOOKUP(V73,Minimas!$C$1:$BN$10,2,FALSE)</f>
        <v>#VALUE!</v>
      </c>
      <c r="AC73" s="107" t="e">
        <f>T73-HLOOKUP(V73,Minimas!$C$1:$BN$10,3,FALSE)</f>
        <v>#VALUE!</v>
      </c>
      <c r="AD73" s="107" t="e">
        <f>T73-HLOOKUP(V73,Minimas!$C$1:$BN$10,4,FALSE)</f>
        <v>#VALUE!</v>
      </c>
      <c r="AE73" s="107" t="e">
        <f>T73-HLOOKUP(V73,Minimas!$C$1:$BN$10,5,FALSE)</f>
        <v>#VALUE!</v>
      </c>
      <c r="AF73" s="107" t="e">
        <f>T73-HLOOKUP(V73,Minimas!$C$1:$BN$10,6,FALSE)</f>
        <v>#VALUE!</v>
      </c>
      <c r="AG73" s="107" t="e">
        <f>T73-HLOOKUP(V73,Minimas!$C$1:$BN$10,7,FALSE)</f>
        <v>#VALUE!</v>
      </c>
      <c r="AH73" s="107" t="e">
        <f>T73-HLOOKUP(V73,Minimas!$C$1:$BN$10,8,FALSE)</f>
        <v>#VALUE!</v>
      </c>
      <c r="AI73" s="107" t="e">
        <f>T73-HLOOKUP(V73,Minimas!$C$1:$BN$10,9,FALSE)</f>
        <v>#VALUE!</v>
      </c>
      <c r="AJ73" s="107" t="e">
        <f>T73-HLOOKUP(V73,Minimas!$C$1:$BN$10,10,FALSE)</f>
        <v>#VALUE!</v>
      </c>
      <c r="AK73" s="108" t="str">
        <f t="shared" si="13"/>
        <v xml:space="preserve"> </v>
      </c>
      <c r="AM73" s="5" t="str">
        <f t="shared" si="14"/>
        <v xml:space="preserve"> </v>
      </c>
      <c r="AN73" s="5" t="str">
        <f t="shared" si="15"/>
        <v xml:space="preserve"> </v>
      </c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</row>
    <row r="74" spans="2:76" s="5" customFormat="1" ht="30" customHeight="1" x14ac:dyDescent="0.2">
      <c r="B74" s="71"/>
      <c r="C74" s="40"/>
      <c r="D74" s="41"/>
      <c r="E74" s="101"/>
      <c r="F74" s="42" t="s">
        <v>71</v>
      </c>
      <c r="G74" s="43" t="s">
        <v>71</v>
      </c>
      <c r="H74" s="109"/>
      <c r="I74" s="46" t="s">
        <v>71</v>
      </c>
      <c r="J74" s="41" t="s">
        <v>71</v>
      </c>
      <c r="K74" s="152"/>
      <c r="L74" s="44"/>
      <c r="M74" s="45"/>
      <c r="N74" s="45"/>
      <c r="O74" s="67" t="str">
        <f t="shared" si="8"/>
        <v/>
      </c>
      <c r="P74" s="66"/>
      <c r="Q74" s="66"/>
      <c r="R74" s="66"/>
      <c r="S74" s="67" t="str">
        <f t="shared" si="9"/>
        <v/>
      </c>
      <c r="T74" s="68" t="str">
        <f t="shared" si="10"/>
        <v/>
      </c>
      <c r="U74" s="69" t="str">
        <f t="shared" si="11"/>
        <v xml:space="preserve">   </v>
      </c>
      <c r="V74" s="103" t="str">
        <f>IF(E74=0," ",IF(E74="H",IF(OR(E74="SEN",H74&lt;1998),VLOOKUP(K74,Minimas!$A$11:$G$29,6),IF(AND(H74&gt;1997,H74&lt;2001),VLOOKUP(K74,Minimas!$A$11:$G$29,5),IF(AND(H74&gt;2000,H74&lt;2003),VLOOKUP(K74,Minimas!$A$11:$G$29,4),IF(AND(H74&gt;2002,H74&lt;2005),VLOOKUP(K74,Minimas!$A$11:$G$29,3),VLOOKUP(K74,Minimas!$A$11:$G$29,2))))),IF(OR(H74="SEN",H74&lt;1998),VLOOKUP(K74,Minimas!$G$11:$L$26,6),IF(AND(H74&gt;1997,H74&lt;2001),VLOOKUP(K74,Minimas!$G$11:$L$26,5),IF(AND(H74&gt;2000,H74&lt;2003),VLOOKUP(K74,Minimas!$G$11:$L$26,4),IF(AND(H74&gt;2002,H74&lt;2005),VLOOKUP(K74,Minimas!$G$11:$L$26,3),VLOOKUP(K74,Minimas!$G$11:$L$26,2)))))))</f>
        <v xml:space="preserve"> </v>
      </c>
      <c r="W74" s="77" t="str">
        <f t="shared" si="12"/>
        <v/>
      </c>
      <c r="X74" s="78"/>
      <c r="AB74" s="107" t="e">
        <f>T74-HLOOKUP(V74,Minimas!$C$1:$BN$10,2,FALSE)</f>
        <v>#VALUE!</v>
      </c>
      <c r="AC74" s="107" t="e">
        <f>T74-HLOOKUP(V74,Minimas!$C$1:$BN$10,3,FALSE)</f>
        <v>#VALUE!</v>
      </c>
      <c r="AD74" s="107" t="e">
        <f>T74-HLOOKUP(V74,Minimas!$C$1:$BN$10,4,FALSE)</f>
        <v>#VALUE!</v>
      </c>
      <c r="AE74" s="107" t="e">
        <f>T74-HLOOKUP(V74,Minimas!$C$1:$BN$10,5,FALSE)</f>
        <v>#VALUE!</v>
      </c>
      <c r="AF74" s="107" t="e">
        <f>T74-HLOOKUP(V74,Minimas!$C$1:$BN$10,6,FALSE)</f>
        <v>#VALUE!</v>
      </c>
      <c r="AG74" s="107" t="e">
        <f>T74-HLOOKUP(V74,Minimas!$C$1:$BN$10,7,FALSE)</f>
        <v>#VALUE!</v>
      </c>
      <c r="AH74" s="107" t="e">
        <f>T74-HLOOKUP(V74,Minimas!$C$1:$BN$10,8,FALSE)</f>
        <v>#VALUE!</v>
      </c>
      <c r="AI74" s="107" t="e">
        <f>T74-HLOOKUP(V74,Minimas!$C$1:$BN$10,9,FALSE)</f>
        <v>#VALUE!</v>
      </c>
      <c r="AJ74" s="107" t="e">
        <f>T74-HLOOKUP(V74,Minimas!$C$1:$BN$10,10,FALSE)</f>
        <v>#VALUE!</v>
      </c>
      <c r="AK74" s="108" t="str">
        <f t="shared" si="13"/>
        <v xml:space="preserve"> </v>
      </c>
      <c r="AM74" s="5" t="str">
        <f t="shared" si="14"/>
        <v xml:space="preserve"> </v>
      </c>
      <c r="AN74" s="5" t="str">
        <f t="shared" si="15"/>
        <v xml:space="preserve"> </v>
      </c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</row>
    <row r="75" spans="2:76" s="5" customFormat="1" ht="30" customHeight="1" x14ac:dyDescent="0.2">
      <c r="B75" s="71"/>
      <c r="C75" s="40"/>
      <c r="D75" s="41"/>
      <c r="E75" s="101"/>
      <c r="F75" s="42" t="s">
        <v>71</v>
      </c>
      <c r="G75" s="43" t="s">
        <v>71</v>
      </c>
      <c r="H75" s="109"/>
      <c r="I75" s="46" t="s">
        <v>71</v>
      </c>
      <c r="J75" s="41" t="s">
        <v>71</v>
      </c>
      <c r="K75" s="152"/>
      <c r="L75" s="44"/>
      <c r="M75" s="45"/>
      <c r="N75" s="45"/>
      <c r="O75" s="67" t="str">
        <f t="shared" si="8"/>
        <v/>
      </c>
      <c r="P75" s="66"/>
      <c r="Q75" s="66"/>
      <c r="R75" s="66"/>
      <c r="S75" s="67" t="str">
        <f t="shared" si="9"/>
        <v/>
      </c>
      <c r="T75" s="68" t="str">
        <f t="shared" si="10"/>
        <v/>
      </c>
      <c r="U75" s="69" t="str">
        <f t="shared" si="11"/>
        <v xml:space="preserve">   </v>
      </c>
      <c r="V75" s="103" t="str">
        <f>IF(E75=0," ",IF(E75="H",IF(OR(E75="SEN",H75&lt;1998),VLOOKUP(K75,Minimas!$A$11:$G$29,6),IF(AND(H75&gt;1997,H75&lt;2001),VLOOKUP(K75,Minimas!$A$11:$G$29,5),IF(AND(H75&gt;2000,H75&lt;2003),VLOOKUP(K75,Minimas!$A$11:$G$29,4),IF(AND(H75&gt;2002,H75&lt;2005),VLOOKUP(K75,Minimas!$A$11:$G$29,3),VLOOKUP(K75,Minimas!$A$11:$G$29,2))))),IF(OR(H75="SEN",H75&lt;1998),VLOOKUP(K75,Minimas!$G$11:$L$26,6),IF(AND(H75&gt;1997,H75&lt;2001),VLOOKUP(K75,Minimas!$G$11:$L$26,5),IF(AND(H75&gt;2000,H75&lt;2003),VLOOKUP(K75,Minimas!$G$11:$L$26,4),IF(AND(H75&gt;2002,H75&lt;2005),VLOOKUP(K75,Minimas!$G$11:$L$26,3),VLOOKUP(K75,Minimas!$G$11:$L$26,2)))))))</f>
        <v xml:space="preserve"> </v>
      </c>
      <c r="W75" s="77" t="str">
        <f t="shared" si="12"/>
        <v/>
      </c>
      <c r="X75" s="78"/>
      <c r="AB75" s="107" t="e">
        <f>T75-HLOOKUP(V75,Minimas!$C$1:$BN$10,2,FALSE)</f>
        <v>#VALUE!</v>
      </c>
      <c r="AC75" s="107" t="e">
        <f>T75-HLOOKUP(V75,Minimas!$C$1:$BN$10,3,FALSE)</f>
        <v>#VALUE!</v>
      </c>
      <c r="AD75" s="107" t="e">
        <f>T75-HLOOKUP(V75,Minimas!$C$1:$BN$10,4,FALSE)</f>
        <v>#VALUE!</v>
      </c>
      <c r="AE75" s="107" t="e">
        <f>T75-HLOOKUP(V75,Minimas!$C$1:$BN$10,5,FALSE)</f>
        <v>#VALUE!</v>
      </c>
      <c r="AF75" s="107" t="e">
        <f>T75-HLOOKUP(V75,Minimas!$C$1:$BN$10,6,FALSE)</f>
        <v>#VALUE!</v>
      </c>
      <c r="AG75" s="107" t="e">
        <f>T75-HLOOKUP(V75,Minimas!$C$1:$BN$10,7,FALSE)</f>
        <v>#VALUE!</v>
      </c>
      <c r="AH75" s="107" t="e">
        <f>T75-HLOOKUP(V75,Minimas!$C$1:$BN$10,8,FALSE)</f>
        <v>#VALUE!</v>
      </c>
      <c r="AI75" s="107" t="e">
        <f>T75-HLOOKUP(V75,Minimas!$C$1:$BN$10,9,FALSE)</f>
        <v>#VALUE!</v>
      </c>
      <c r="AJ75" s="107" t="e">
        <f>T75-HLOOKUP(V75,Minimas!$C$1:$BN$10,10,FALSE)</f>
        <v>#VALUE!</v>
      </c>
      <c r="AK75" s="108" t="str">
        <f t="shared" si="13"/>
        <v xml:space="preserve"> </v>
      </c>
      <c r="AM75" s="5" t="str">
        <f t="shared" si="14"/>
        <v xml:space="preserve"> </v>
      </c>
      <c r="AN75" s="5" t="str">
        <f t="shared" si="15"/>
        <v xml:space="preserve"> </v>
      </c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</row>
    <row r="76" spans="2:76" s="5" customFormat="1" ht="30" customHeight="1" x14ac:dyDescent="0.2">
      <c r="B76" s="71"/>
      <c r="C76" s="40"/>
      <c r="D76" s="41"/>
      <c r="E76" s="101"/>
      <c r="F76" s="42" t="s">
        <v>71</v>
      </c>
      <c r="G76" s="43" t="s">
        <v>71</v>
      </c>
      <c r="H76" s="109"/>
      <c r="I76" s="46" t="s">
        <v>71</v>
      </c>
      <c r="J76" s="41" t="s">
        <v>71</v>
      </c>
      <c r="K76" s="152"/>
      <c r="L76" s="44"/>
      <c r="M76" s="45"/>
      <c r="N76" s="45"/>
      <c r="O76" s="67" t="str">
        <f t="shared" si="8"/>
        <v/>
      </c>
      <c r="P76" s="66"/>
      <c r="Q76" s="66"/>
      <c r="R76" s="66"/>
      <c r="S76" s="67" t="str">
        <f t="shared" si="9"/>
        <v/>
      </c>
      <c r="T76" s="68" t="str">
        <f t="shared" si="10"/>
        <v/>
      </c>
      <c r="U76" s="69" t="str">
        <f t="shared" si="11"/>
        <v xml:space="preserve">   </v>
      </c>
      <c r="V76" s="103" t="str">
        <f>IF(E76=0," ",IF(E76="H",IF(OR(E76="SEN",H76&lt;1998),VLOOKUP(K76,Minimas!$A$11:$G$29,6),IF(AND(H76&gt;1997,H76&lt;2001),VLOOKUP(K76,Minimas!$A$11:$G$29,5),IF(AND(H76&gt;2000,H76&lt;2003),VLOOKUP(K76,Minimas!$A$11:$G$29,4),IF(AND(H76&gt;2002,H76&lt;2005),VLOOKUP(K76,Minimas!$A$11:$G$29,3),VLOOKUP(K76,Minimas!$A$11:$G$29,2))))),IF(OR(H76="SEN",H76&lt;1998),VLOOKUP(K76,Minimas!$G$11:$L$26,6),IF(AND(H76&gt;1997,H76&lt;2001),VLOOKUP(K76,Minimas!$G$11:$L$26,5),IF(AND(H76&gt;2000,H76&lt;2003),VLOOKUP(K76,Minimas!$G$11:$L$26,4),IF(AND(H76&gt;2002,H76&lt;2005),VLOOKUP(K76,Minimas!$G$11:$L$26,3),VLOOKUP(K76,Minimas!$G$11:$L$26,2)))))))</f>
        <v xml:space="preserve"> </v>
      </c>
      <c r="W76" s="77" t="str">
        <f t="shared" si="12"/>
        <v/>
      </c>
      <c r="X76" s="78"/>
      <c r="AB76" s="107" t="e">
        <f>T76-HLOOKUP(V76,Minimas!$C$1:$BN$10,2,FALSE)</f>
        <v>#VALUE!</v>
      </c>
      <c r="AC76" s="107" t="e">
        <f>T76-HLOOKUP(V76,Minimas!$C$1:$BN$10,3,FALSE)</f>
        <v>#VALUE!</v>
      </c>
      <c r="AD76" s="107" t="e">
        <f>T76-HLOOKUP(V76,Minimas!$C$1:$BN$10,4,FALSE)</f>
        <v>#VALUE!</v>
      </c>
      <c r="AE76" s="107" t="e">
        <f>T76-HLOOKUP(V76,Minimas!$C$1:$BN$10,5,FALSE)</f>
        <v>#VALUE!</v>
      </c>
      <c r="AF76" s="107" t="e">
        <f>T76-HLOOKUP(V76,Minimas!$C$1:$BN$10,6,FALSE)</f>
        <v>#VALUE!</v>
      </c>
      <c r="AG76" s="107" t="e">
        <f>T76-HLOOKUP(V76,Minimas!$C$1:$BN$10,7,FALSE)</f>
        <v>#VALUE!</v>
      </c>
      <c r="AH76" s="107" t="e">
        <f>T76-HLOOKUP(V76,Minimas!$C$1:$BN$10,8,FALSE)</f>
        <v>#VALUE!</v>
      </c>
      <c r="AI76" s="107" t="e">
        <f>T76-HLOOKUP(V76,Minimas!$C$1:$BN$10,9,FALSE)</f>
        <v>#VALUE!</v>
      </c>
      <c r="AJ76" s="107" t="e">
        <f>T76-HLOOKUP(V76,Minimas!$C$1:$BN$10,10,FALSE)</f>
        <v>#VALUE!</v>
      </c>
      <c r="AK76" s="108" t="str">
        <f t="shared" si="13"/>
        <v xml:space="preserve"> </v>
      </c>
      <c r="AM76" s="5" t="str">
        <f t="shared" si="14"/>
        <v xml:space="preserve"> </v>
      </c>
      <c r="AN76" s="5" t="str">
        <f t="shared" si="15"/>
        <v xml:space="preserve"> </v>
      </c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</row>
    <row r="77" spans="2:76" s="5" customFormat="1" ht="30" customHeight="1" x14ac:dyDescent="0.2">
      <c r="B77" s="71"/>
      <c r="C77" s="40"/>
      <c r="D77" s="41"/>
      <c r="E77" s="101"/>
      <c r="F77" s="42" t="s">
        <v>71</v>
      </c>
      <c r="G77" s="43" t="s">
        <v>71</v>
      </c>
      <c r="H77" s="109"/>
      <c r="I77" s="46" t="s">
        <v>71</v>
      </c>
      <c r="J77" s="41" t="s">
        <v>71</v>
      </c>
      <c r="K77" s="152"/>
      <c r="L77" s="44"/>
      <c r="M77" s="45"/>
      <c r="N77" s="45"/>
      <c r="O77" s="67" t="str">
        <f t="shared" si="8"/>
        <v/>
      </c>
      <c r="P77" s="66"/>
      <c r="Q77" s="66"/>
      <c r="R77" s="66"/>
      <c r="S77" s="67" t="str">
        <f t="shared" si="9"/>
        <v/>
      </c>
      <c r="T77" s="68" t="str">
        <f t="shared" si="10"/>
        <v/>
      </c>
      <c r="U77" s="69" t="str">
        <f t="shared" si="11"/>
        <v xml:space="preserve">   </v>
      </c>
      <c r="V77" s="103" t="str">
        <f>IF(E77=0," ",IF(E77="H",IF(OR(E77="SEN",H77&lt;1998),VLOOKUP(K77,Minimas!$A$11:$G$29,6),IF(AND(H77&gt;1997,H77&lt;2001),VLOOKUP(K77,Minimas!$A$11:$G$29,5),IF(AND(H77&gt;2000,H77&lt;2003),VLOOKUP(K77,Minimas!$A$11:$G$29,4),IF(AND(H77&gt;2002,H77&lt;2005),VLOOKUP(K77,Minimas!$A$11:$G$29,3),VLOOKUP(K77,Minimas!$A$11:$G$29,2))))),IF(OR(H77="SEN",H77&lt;1998),VLOOKUP(K77,Minimas!$G$11:$L$26,6),IF(AND(H77&gt;1997,H77&lt;2001),VLOOKUP(K77,Minimas!$G$11:$L$26,5),IF(AND(H77&gt;2000,H77&lt;2003),VLOOKUP(K77,Minimas!$G$11:$L$26,4),IF(AND(H77&gt;2002,H77&lt;2005),VLOOKUP(K77,Minimas!$G$11:$L$26,3),VLOOKUP(K77,Minimas!$G$11:$L$26,2)))))))</f>
        <v xml:space="preserve"> </v>
      </c>
      <c r="W77" s="77" t="str">
        <f t="shared" si="12"/>
        <v/>
      </c>
      <c r="X77" s="78"/>
      <c r="AB77" s="107" t="e">
        <f>T77-HLOOKUP(V77,Minimas!$C$1:$BN$10,2,FALSE)</f>
        <v>#VALUE!</v>
      </c>
      <c r="AC77" s="107" t="e">
        <f>T77-HLOOKUP(V77,Minimas!$C$1:$BN$10,3,FALSE)</f>
        <v>#VALUE!</v>
      </c>
      <c r="AD77" s="107" t="e">
        <f>T77-HLOOKUP(V77,Minimas!$C$1:$BN$10,4,FALSE)</f>
        <v>#VALUE!</v>
      </c>
      <c r="AE77" s="107" t="e">
        <f>T77-HLOOKUP(V77,Minimas!$C$1:$BN$10,5,FALSE)</f>
        <v>#VALUE!</v>
      </c>
      <c r="AF77" s="107" t="e">
        <f>T77-HLOOKUP(V77,Minimas!$C$1:$BN$10,6,FALSE)</f>
        <v>#VALUE!</v>
      </c>
      <c r="AG77" s="107" t="e">
        <f>T77-HLOOKUP(V77,Minimas!$C$1:$BN$10,7,FALSE)</f>
        <v>#VALUE!</v>
      </c>
      <c r="AH77" s="107" t="e">
        <f>T77-HLOOKUP(V77,Minimas!$C$1:$BN$10,8,FALSE)</f>
        <v>#VALUE!</v>
      </c>
      <c r="AI77" s="107" t="e">
        <f>T77-HLOOKUP(V77,Minimas!$C$1:$BN$10,9,FALSE)</f>
        <v>#VALUE!</v>
      </c>
      <c r="AJ77" s="107" t="e">
        <f>T77-HLOOKUP(V77,Minimas!$C$1:$BN$10,10,FALSE)</f>
        <v>#VALUE!</v>
      </c>
      <c r="AK77" s="108" t="str">
        <f t="shared" si="13"/>
        <v xml:space="preserve"> </v>
      </c>
      <c r="AM77" s="5" t="str">
        <f t="shared" si="14"/>
        <v xml:space="preserve"> </v>
      </c>
      <c r="AN77" s="5" t="str">
        <f t="shared" si="15"/>
        <v xml:space="preserve"> </v>
      </c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</row>
    <row r="78" spans="2:76" s="5" customFormat="1" ht="30" customHeight="1" x14ac:dyDescent="0.2">
      <c r="B78" s="71"/>
      <c r="C78" s="40"/>
      <c r="D78" s="41"/>
      <c r="E78" s="101"/>
      <c r="F78" s="42" t="s">
        <v>71</v>
      </c>
      <c r="G78" s="43" t="s">
        <v>71</v>
      </c>
      <c r="H78" s="109"/>
      <c r="I78" s="46" t="s">
        <v>71</v>
      </c>
      <c r="J78" s="41" t="s">
        <v>71</v>
      </c>
      <c r="K78" s="152"/>
      <c r="L78" s="44"/>
      <c r="M78" s="45"/>
      <c r="N78" s="45"/>
      <c r="O78" s="67" t="str">
        <f t="shared" si="8"/>
        <v/>
      </c>
      <c r="P78" s="66"/>
      <c r="Q78" s="66"/>
      <c r="R78" s="66"/>
      <c r="S78" s="67" t="str">
        <f t="shared" si="9"/>
        <v/>
      </c>
      <c r="T78" s="68" t="str">
        <f t="shared" si="10"/>
        <v/>
      </c>
      <c r="U78" s="69" t="str">
        <f t="shared" si="11"/>
        <v xml:space="preserve">   </v>
      </c>
      <c r="V78" s="103" t="str">
        <f>IF(E78=0," ",IF(E78="H",IF(OR(E78="SEN",H78&lt;1998),VLOOKUP(K78,Minimas!$A$11:$G$29,6),IF(AND(H78&gt;1997,H78&lt;2001),VLOOKUP(K78,Minimas!$A$11:$G$29,5),IF(AND(H78&gt;2000,H78&lt;2003),VLOOKUP(K78,Minimas!$A$11:$G$29,4),IF(AND(H78&gt;2002,H78&lt;2005),VLOOKUP(K78,Minimas!$A$11:$G$29,3),VLOOKUP(K78,Minimas!$A$11:$G$29,2))))),IF(OR(H78="SEN",H78&lt;1998),VLOOKUP(K78,Minimas!$G$11:$L$26,6),IF(AND(H78&gt;1997,H78&lt;2001),VLOOKUP(K78,Minimas!$G$11:$L$26,5),IF(AND(H78&gt;2000,H78&lt;2003),VLOOKUP(K78,Minimas!$G$11:$L$26,4),IF(AND(H78&gt;2002,H78&lt;2005),VLOOKUP(K78,Minimas!$G$11:$L$26,3),VLOOKUP(K78,Minimas!$G$11:$L$26,2)))))))</f>
        <v xml:space="preserve"> </v>
      </c>
      <c r="W78" s="77" t="str">
        <f t="shared" si="12"/>
        <v/>
      </c>
      <c r="X78" s="78"/>
      <c r="AB78" s="107" t="e">
        <f>T78-HLOOKUP(V78,Minimas!$C$1:$BN$10,2,FALSE)</f>
        <v>#VALUE!</v>
      </c>
      <c r="AC78" s="107" t="e">
        <f>T78-HLOOKUP(V78,Minimas!$C$1:$BN$10,3,FALSE)</f>
        <v>#VALUE!</v>
      </c>
      <c r="AD78" s="107" t="e">
        <f>T78-HLOOKUP(V78,Minimas!$C$1:$BN$10,4,FALSE)</f>
        <v>#VALUE!</v>
      </c>
      <c r="AE78" s="107" t="e">
        <f>T78-HLOOKUP(V78,Minimas!$C$1:$BN$10,5,FALSE)</f>
        <v>#VALUE!</v>
      </c>
      <c r="AF78" s="107" t="e">
        <f>T78-HLOOKUP(V78,Minimas!$C$1:$BN$10,6,FALSE)</f>
        <v>#VALUE!</v>
      </c>
      <c r="AG78" s="107" t="e">
        <f>T78-HLOOKUP(V78,Minimas!$C$1:$BN$10,7,FALSE)</f>
        <v>#VALUE!</v>
      </c>
      <c r="AH78" s="107" t="e">
        <f>T78-HLOOKUP(V78,Minimas!$C$1:$BN$10,8,FALSE)</f>
        <v>#VALUE!</v>
      </c>
      <c r="AI78" s="107" t="e">
        <f>T78-HLOOKUP(V78,Minimas!$C$1:$BN$10,9,FALSE)</f>
        <v>#VALUE!</v>
      </c>
      <c r="AJ78" s="107" t="e">
        <f>T78-HLOOKUP(V78,Minimas!$C$1:$BN$10,10,FALSE)</f>
        <v>#VALUE!</v>
      </c>
      <c r="AK78" s="108" t="str">
        <f t="shared" si="13"/>
        <v xml:space="preserve"> </v>
      </c>
      <c r="AM78" s="5" t="str">
        <f t="shared" si="14"/>
        <v xml:space="preserve"> </v>
      </c>
      <c r="AN78" s="5" t="str">
        <f t="shared" si="15"/>
        <v xml:space="preserve"> </v>
      </c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</row>
    <row r="79" spans="2:76" s="5" customFormat="1" ht="30" customHeight="1" x14ac:dyDescent="0.2">
      <c r="B79" s="71"/>
      <c r="C79" s="40"/>
      <c r="D79" s="41"/>
      <c r="E79" s="101"/>
      <c r="F79" s="42" t="s">
        <v>71</v>
      </c>
      <c r="G79" s="43" t="s">
        <v>71</v>
      </c>
      <c r="H79" s="109"/>
      <c r="I79" s="46" t="s">
        <v>71</v>
      </c>
      <c r="J79" s="41" t="s">
        <v>71</v>
      </c>
      <c r="K79" s="152"/>
      <c r="L79" s="44"/>
      <c r="M79" s="45"/>
      <c r="N79" s="45"/>
      <c r="O79" s="67" t="str">
        <f t="shared" si="8"/>
        <v/>
      </c>
      <c r="P79" s="66"/>
      <c r="Q79" s="66"/>
      <c r="R79" s="66"/>
      <c r="S79" s="67" t="str">
        <f t="shared" si="9"/>
        <v/>
      </c>
      <c r="T79" s="68" t="str">
        <f t="shared" si="10"/>
        <v/>
      </c>
      <c r="U79" s="69" t="str">
        <f t="shared" si="11"/>
        <v xml:space="preserve">   </v>
      </c>
      <c r="V79" s="103" t="str">
        <f>IF(E79=0," ",IF(E79="H",IF(OR(E79="SEN",H79&lt;1998),VLOOKUP(K79,Minimas!$A$11:$G$29,6),IF(AND(H79&gt;1997,H79&lt;2001),VLOOKUP(K79,Minimas!$A$11:$G$29,5),IF(AND(H79&gt;2000,H79&lt;2003),VLOOKUP(K79,Minimas!$A$11:$G$29,4),IF(AND(H79&gt;2002,H79&lt;2005),VLOOKUP(K79,Minimas!$A$11:$G$29,3),VLOOKUP(K79,Minimas!$A$11:$G$29,2))))),IF(OR(H79="SEN",H79&lt;1998),VLOOKUP(K79,Minimas!$G$11:$L$26,6),IF(AND(H79&gt;1997,H79&lt;2001),VLOOKUP(K79,Minimas!$G$11:$L$26,5),IF(AND(H79&gt;2000,H79&lt;2003),VLOOKUP(K79,Minimas!$G$11:$L$26,4),IF(AND(H79&gt;2002,H79&lt;2005),VLOOKUP(K79,Minimas!$G$11:$L$26,3),VLOOKUP(K79,Minimas!$G$11:$L$26,2)))))))</f>
        <v xml:space="preserve"> </v>
      </c>
      <c r="W79" s="77" t="str">
        <f t="shared" si="12"/>
        <v/>
      </c>
      <c r="X79" s="78"/>
      <c r="AB79" s="107" t="e">
        <f>T79-HLOOKUP(V79,Minimas!$C$1:$BN$10,2,FALSE)</f>
        <v>#VALUE!</v>
      </c>
      <c r="AC79" s="107" t="e">
        <f>T79-HLOOKUP(V79,Minimas!$C$1:$BN$10,3,FALSE)</f>
        <v>#VALUE!</v>
      </c>
      <c r="AD79" s="107" t="e">
        <f>T79-HLOOKUP(V79,Minimas!$C$1:$BN$10,4,FALSE)</f>
        <v>#VALUE!</v>
      </c>
      <c r="AE79" s="107" t="e">
        <f>T79-HLOOKUP(V79,Minimas!$C$1:$BN$10,5,FALSE)</f>
        <v>#VALUE!</v>
      </c>
      <c r="AF79" s="107" t="e">
        <f>T79-HLOOKUP(V79,Minimas!$C$1:$BN$10,6,FALSE)</f>
        <v>#VALUE!</v>
      </c>
      <c r="AG79" s="107" t="e">
        <f>T79-HLOOKUP(V79,Minimas!$C$1:$BN$10,7,FALSE)</f>
        <v>#VALUE!</v>
      </c>
      <c r="AH79" s="107" t="e">
        <f>T79-HLOOKUP(V79,Minimas!$C$1:$BN$10,8,FALSE)</f>
        <v>#VALUE!</v>
      </c>
      <c r="AI79" s="107" t="e">
        <f>T79-HLOOKUP(V79,Minimas!$C$1:$BN$10,9,FALSE)</f>
        <v>#VALUE!</v>
      </c>
      <c r="AJ79" s="107" t="e">
        <f>T79-HLOOKUP(V79,Minimas!$C$1:$BN$10,10,FALSE)</f>
        <v>#VALUE!</v>
      </c>
      <c r="AK79" s="108" t="str">
        <f t="shared" si="13"/>
        <v xml:space="preserve"> </v>
      </c>
      <c r="AM79" s="5" t="str">
        <f t="shared" si="14"/>
        <v xml:space="preserve"> </v>
      </c>
      <c r="AN79" s="5" t="str">
        <f t="shared" si="15"/>
        <v xml:space="preserve"> </v>
      </c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</row>
    <row r="80" spans="2:76" s="5" customFormat="1" ht="30" customHeight="1" x14ac:dyDescent="0.2">
      <c r="B80" s="71"/>
      <c r="C80" s="40"/>
      <c r="D80" s="41"/>
      <c r="E80" s="101"/>
      <c r="F80" s="42" t="s">
        <v>71</v>
      </c>
      <c r="G80" s="43" t="s">
        <v>71</v>
      </c>
      <c r="H80" s="109"/>
      <c r="I80" s="46" t="s">
        <v>71</v>
      </c>
      <c r="J80" s="41" t="s">
        <v>71</v>
      </c>
      <c r="K80" s="152"/>
      <c r="L80" s="44"/>
      <c r="M80" s="45"/>
      <c r="N80" s="45"/>
      <c r="O80" s="67" t="str">
        <f t="shared" si="8"/>
        <v/>
      </c>
      <c r="P80" s="66"/>
      <c r="Q80" s="66"/>
      <c r="R80" s="66"/>
      <c r="S80" s="67" t="str">
        <f t="shared" si="9"/>
        <v/>
      </c>
      <c r="T80" s="68" t="str">
        <f t="shared" si="10"/>
        <v/>
      </c>
      <c r="U80" s="69" t="str">
        <f t="shared" si="11"/>
        <v xml:space="preserve">   </v>
      </c>
      <c r="V80" s="103" t="str">
        <f>IF(E80=0," ",IF(E80="H",IF(OR(E80="SEN",H80&lt;1998),VLOOKUP(K80,Minimas!$A$11:$G$29,6),IF(AND(H80&gt;1997,H80&lt;2001),VLOOKUP(K80,Minimas!$A$11:$G$29,5),IF(AND(H80&gt;2000,H80&lt;2003),VLOOKUP(K80,Minimas!$A$11:$G$29,4),IF(AND(H80&gt;2002,H80&lt;2005),VLOOKUP(K80,Minimas!$A$11:$G$29,3),VLOOKUP(K80,Minimas!$A$11:$G$29,2))))),IF(OR(H80="SEN",H80&lt;1998),VLOOKUP(K80,Minimas!$G$11:$L$26,6),IF(AND(H80&gt;1997,H80&lt;2001),VLOOKUP(K80,Minimas!$G$11:$L$26,5),IF(AND(H80&gt;2000,H80&lt;2003),VLOOKUP(K80,Minimas!$G$11:$L$26,4),IF(AND(H80&gt;2002,H80&lt;2005),VLOOKUP(K80,Minimas!$G$11:$L$26,3),VLOOKUP(K80,Minimas!$G$11:$L$26,2)))))))</f>
        <v xml:space="preserve"> </v>
      </c>
      <c r="W80" s="77" t="str">
        <f t="shared" si="12"/>
        <v/>
      </c>
      <c r="X80" s="78"/>
      <c r="AB80" s="107" t="e">
        <f>T80-HLOOKUP(V80,Minimas!$C$1:$BN$10,2,FALSE)</f>
        <v>#VALUE!</v>
      </c>
      <c r="AC80" s="107" t="e">
        <f>T80-HLOOKUP(V80,Minimas!$C$1:$BN$10,3,FALSE)</f>
        <v>#VALUE!</v>
      </c>
      <c r="AD80" s="107" t="e">
        <f>T80-HLOOKUP(V80,Minimas!$C$1:$BN$10,4,FALSE)</f>
        <v>#VALUE!</v>
      </c>
      <c r="AE80" s="107" t="e">
        <f>T80-HLOOKUP(V80,Minimas!$C$1:$BN$10,5,FALSE)</f>
        <v>#VALUE!</v>
      </c>
      <c r="AF80" s="107" t="e">
        <f>T80-HLOOKUP(V80,Minimas!$C$1:$BN$10,6,FALSE)</f>
        <v>#VALUE!</v>
      </c>
      <c r="AG80" s="107" t="e">
        <f>T80-HLOOKUP(V80,Minimas!$C$1:$BN$10,7,FALSE)</f>
        <v>#VALUE!</v>
      </c>
      <c r="AH80" s="107" t="e">
        <f>T80-HLOOKUP(V80,Minimas!$C$1:$BN$10,8,FALSE)</f>
        <v>#VALUE!</v>
      </c>
      <c r="AI80" s="107" t="e">
        <f>T80-HLOOKUP(V80,Minimas!$C$1:$BN$10,9,FALSE)</f>
        <v>#VALUE!</v>
      </c>
      <c r="AJ80" s="107" t="e">
        <f>T80-HLOOKUP(V80,Minimas!$C$1:$BN$10,10,FALSE)</f>
        <v>#VALUE!</v>
      </c>
      <c r="AK80" s="108" t="str">
        <f t="shared" si="13"/>
        <v xml:space="preserve"> </v>
      </c>
      <c r="AM80" s="5" t="str">
        <f t="shared" si="14"/>
        <v xml:space="preserve"> </v>
      </c>
      <c r="AN80" s="5" t="str">
        <f t="shared" si="15"/>
        <v xml:space="preserve"> </v>
      </c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</row>
    <row r="81" spans="2:76" s="5" customFormat="1" ht="30" customHeight="1" x14ac:dyDescent="0.2">
      <c r="B81" s="71"/>
      <c r="C81" s="40"/>
      <c r="D81" s="41"/>
      <c r="E81" s="101"/>
      <c r="F81" s="42" t="s">
        <v>71</v>
      </c>
      <c r="G81" s="43" t="s">
        <v>71</v>
      </c>
      <c r="H81" s="109"/>
      <c r="I81" s="46" t="s">
        <v>71</v>
      </c>
      <c r="J81" s="41" t="s">
        <v>71</v>
      </c>
      <c r="K81" s="152"/>
      <c r="L81" s="44"/>
      <c r="M81" s="45"/>
      <c r="N81" s="45"/>
      <c r="O81" s="67" t="str">
        <f t="shared" si="8"/>
        <v/>
      </c>
      <c r="P81" s="66"/>
      <c r="Q81" s="66"/>
      <c r="R81" s="66"/>
      <c r="S81" s="67" t="str">
        <f t="shared" si="9"/>
        <v/>
      </c>
      <c r="T81" s="68" t="str">
        <f t="shared" si="10"/>
        <v/>
      </c>
      <c r="U81" s="69" t="str">
        <f t="shared" si="11"/>
        <v xml:space="preserve">   </v>
      </c>
      <c r="V81" s="103" t="str">
        <f>IF(E81=0," ",IF(E81="H",IF(OR(E81="SEN",H81&lt;1998),VLOOKUP(K81,Minimas!$A$11:$G$29,6),IF(AND(H81&gt;1997,H81&lt;2001),VLOOKUP(K81,Minimas!$A$11:$G$29,5),IF(AND(H81&gt;2000,H81&lt;2003),VLOOKUP(K81,Minimas!$A$11:$G$29,4),IF(AND(H81&gt;2002,H81&lt;2005),VLOOKUP(K81,Minimas!$A$11:$G$29,3),VLOOKUP(K81,Minimas!$A$11:$G$29,2))))),IF(OR(H81="SEN",H81&lt;1998),VLOOKUP(K81,Minimas!$G$11:$L$26,6),IF(AND(H81&gt;1997,H81&lt;2001),VLOOKUP(K81,Minimas!$G$11:$L$26,5),IF(AND(H81&gt;2000,H81&lt;2003),VLOOKUP(K81,Minimas!$G$11:$L$26,4),IF(AND(H81&gt;2002,H81&lt;2005),VLOOKUP(K81,Minimas!$G$11:$L$26,3),VLOOKUP(K81,Minimas!$G$11:$L$26,2)))))))</f>
        <v xml:space="preserve"> </v>
      </c>
      <c r="W81" s="77" t="str">
        <f t="shared" si="12"/>
        <v/>
      </c>
      <c r="X81" s="78"/>
      <c r="AB81" s="107" t="e">
        <f>T81-HLOOKUP(V81,Minimas!$C$1:$BN$10,2,FALSE)</f>
        <v>#VALUE!</v>
      </c>
      <c r="AC81" s="107" t="e">
        <f>T81-HLOOKUP(V81,Minimas!$C$1:$BN$10,3,FALSE)</f>
        <v>#VALUE!</v>
      </c>
      <c r="AD81" s="107" t="e">
        <f>T81-HLOOKUP(V81,Minimas!$C$1:$BN$10,4,FALSE)</f>
        <v>#VALUE!</v>
      </c>
      <c r="AE81" s="107" t="e">
        <f>T81-HLOOKUP(V81,Minimas!$C$1:$BN$10,5,FALSE)</f>
        <v>#VALUE!</v>
      </c>
      <c r="AF81" s="107" t="e">
        <f>T81-HLOOKUP(V81,Minimas!$C$1:$BN$10,6,FALSE)</f>
        <v>#VALUE!</v>
      </c>
      <c r="AG81" s="107" t="e">
        <f>T81-HLOOKUP(V81,Minimas!$C$1:$BN$10,7,FALSE)</f>
        <v>#VALUE!</v>
      </c>
      <c r="AH81" s="107" t="e">
        <f>T81-HLOOKUP(V81,Minimas!$C$1:$BN$10,8,FALSE)</f>
        <v>#VALUE!</v>
      </c>
      <c r="AI81" s="107" t="e">
        <f>T81-HLOOKUP(V81,Minimas!$C$1:$BN$10,9,FALSE)</f>
        <v>#VALUE!</v>
      </c>
      <c r="AJ81" s="107" t="e">
        <f>T81-HLOOKUP(V81,Minimas!$C$1:$BN$10,10,FALSE)</f>
        <v>#VALUE!</v>
      </c>
      <c r="AK81" s="108" t="str">
        <f t="shared" si="13"/>
        <v xml:space="preserve"> </v>
      </c>
      <c r="AM81" s="5" t="str">
        <f t="shared" si="14"/>
        <v xml:space="preserve"> </v>
      </c>
      <c r="AN81" s="5" t="str">
        <f t="shared" si="15"/>
        <v xml:space="preserve"> </v>
      </c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</row>
    <row r="82" spans="2:76" s="5" customFormat="1" ht="30" customHeight="1" x14ac:dyDescent="0.2">
      <c r="B82" s="71"/>
      <c r="C82" s="40"/>
      <c r="D82" s="41"/>
      <c r="E82" s="101"/>
      <c r="F82" s="42" t="s">
        <v>71</v>
      </c>
      <c r="G82" s="43" t="s">
        <v>71</v>
      </c>
      <c r="H82" s="109"/>
      <c r="I82" s="46" t="s">
        <v>71</v>
      </c>
      <c r="J82" s="41" t="s">
        <v>71</v>
      </c>
      <c r="K82" s="152"/>
      <c r="L82" s="44"/>
      <c r="M82" s="45"/>
      <c r="N82" s="45"/>
      <c r="O82" s="67" t="str">
        <f t="shared" si="8"/>
        <v/>
      </c>
      <c r="P82" s="66"/>
      <c r="Q82" s="66"/>
      <c r="R82" s="66"/>
      <c r="S82" s="67" t="str">
        <f t="shared" si="9"/>
        <v/>
      </c>
      <c r="T82" s="68" t="str">
        <f t="shared" si="10"/>
        <v/>
      </c>
      <c r="U82" s="69" t="str">
        <f t="shared" si="11"/>
        <v xml:space="preserve">   </v>
      </c>
      <c r="V82" s="103" t="str">
        <f>IF(E82=0," ",IF(E82="H",IF(OR(E82="SEN",H82&lt;1998),VLOOKUP(K82,Minimas!$A$11:$G$29,6),IF(AND(H82&gt;1997,H82&lt;2001),VLOOKUP(K82,Minimas!$A$11:$G$29,5),IF(AND(H82&gt;2000,H82&lt;2003),VLOOKUP(K82,Minimas!$A$11:$G$29,4),IF(AND(H82&gt;2002,H82&lt;2005),VLOOKUP(K82,Minimas!$A$11:$G$29,3),VLOOKUP(K82,Minimas!$A$11:$G$29,2))))),IF(OR(H82="SEN",H82&lt;1998),VLOOKUP(K82,Minimas!$G$11:$L$26,6),IF(AND(H82&gt;1997,H82&lt;2001),VLOOKUP(K82,Minimas!$G$11:$L$26,5),IF(AND(H82&gt;2000,H82&lt;2003),VLOOKUP(K82,Minimas!$G$11:$L$26,4),IF(AND(H82&gt;2002,H82&lt;2005),VLOOKUP(K82,Minimas!$G$11:$L$26,3),VLOOKUP(K82,Minimas!$G$11:$L$26,2)))))))</f>
        <v xml:space="preserve"> </v>
      </c>
      <c r="W82" s="77" t="str">
        <f t="shared" si="12"/>
        <v/>
      </c>
      <c r="X82" s="78"/>
      <c r="AB82" s="107" t="e">
        <f>T82-HLOOKUP(V82,Minimas!$C$1:$BN$10,2,FALSE)</f>
        <v>#VALUE!</v>
      </c>
      <c r="AC82" s="107" t="e">
        <f>T82-HLOOKUP(V82,Minimas!$C$1:$BN$10,3,FALSE)</f>
        <v>#VALUE!</v>
      </c>
      <c r="AD82" s="107" t="e">
        <f>T82-HLOOKUP(V82,Minimas!$C$1:$BN$10,4,FALSE)</f>
        <v>#VALUE!</v>
      </c>
      <c r="AE82" s="107" t="e">
        <f>T82-HLOOKUP(V82,Minimas!$C$1:$BN$10,5,FALSE)</f>
        <v>#VALUE!</v>
      </c>
      <c r="AF82" s="107" t="e">
        <f>T82-HLOOKUP(V82,Minimas!$C$1:$BN$10,6,FALSE)</f>
        <v>#VALUE!</v>
      </c>
      <c r="AG82" s="107" t="e">
        <f>T82-HLOOKUP(V82,Minimas!$C$1:$BN$10,7,FALSE)</f>
        <v>#VALUE!</v>
      </c>
      <c r="AH82" s="107" t="e">
        <f>T82-HLOOKUP(V82,Minimas!$C$1:$BN$10,8,FALSE)</f>
        <v>#VALUE!</v>
      </c>
      <c r="AI82" s="107" t="e">
        <f>T82-HLOOKUP(V82,Minimas!$C$1:$BN$10,9,FALSE)</f>
        <v>#VALUE!</v>
      </c>
      <c r="AJ82" s="107" t="e">
        <f>T82-HLOOKUP(V82,Minimas!$C$1:$BN$10,10,FALSE)</f>
        <v>#VALUE!</v>
      </c>
      <c r="AK82" s="108" t="str">
        <f t="shared" si="13"/>
        <v xml:space="preserve"> </v>
      </c>
      <c r="AM82" s="5" t="str">
        <f t="shared" si="14"/>
        <v xml:space="preserve"> </v>
      </c>
      <c r="AN82" s="5" t="str">
        <f t="shared" si="15"/>
        <v xml:space="preserve"> </v>
      </c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</row>
    <row r="83" spans="2:76" s="5" customFormat="1" ht="30" customHeight="1" x14ac:dyDescent="0.2">
      <c r="B83" s="71"/>
      <c r="C83" s="40"/>
      <c r="D83" s="41"/>
      <c r="E83" s="101"/>
      <c r="F83" s="42" t="s">
        <v>71</v>
      </c>
      <c r="G83" s="43" t="s">
        <v>71</v>
      </c>
      <c r="H83" s="109"/>
      <c r="I83" s="46" t="s">
        <v>71</v>
      </c>
      <c r="J83" s="41" t="s">
        <v>71</v>
      </c>
      <c r="K83" s="152"/>
      <c r="L83" s="44"/>
      <c r="M83" s="45"/>
      <c r="N83" s="45"/>
      <c r="O83" s="67" t="str">
        <f t="shared" si="8"/>
        <v/>
      </c>
      <c r="P83" s="66"/>
      <c r="Q83" s="66"/>
      <c r="R83" s="66"/>
      <c r="S83" s="67" t="str">
        <f t="shared" si="9"/>
        <v/>
      </c>
      <c r="T83" s="68" t="str">
        <f t="shared" si="10"/>
        <v/>
      </c>
      <c r="U83" s="69" t="str">
        <f t="shared" si="11"/>
        <v xml:space="preserve">   </v>
      </c>
      <c r="V83" s="103" t="str">
        <f>IF(E83=0," ",IF(E83="H",IF(OR(E83="SEN",H83&lt;1998),VLOOKUP(K83,Minimas!$A$11:$G$29,6),IF(AND(H83&gt;1997,H83&lt;2001),VLOOKUP(K83,Minimas!$A$11:$G$29,5),IF(AND(H83&gt;2000,H83&lt;2003),VLOOKUP(K83,Minimas!$A$11:$G$29,4),IF(AND(H83&gt;2002,H83&lt;2005),VLOOKUP(K83,Minimas!$A$11:$G$29,3),VLOOKUP(K83,Minimas!$A$11:$G$29,2))))),IF(OR(H83="SEN",H83&lt;1998),VLOOKUP(K83,Minimas!$G$11:$L$26,6),IF(AND(H83&gt;1997,H83&lt;2001),VLOOKUP(K83,Minimas!$G$11:$L$26,5),IF(AND(H83&gt;2000,H83&lt;2003),VLOOKUP(K83,Minimas!$G$11:$L$26,4),IF(AND(H83&gt;2002,H83&lt;2005),VLOOKUP(K83,Minimas!$G$11:$L$26,3),VLOOKUP(K83,Minimas!$G$11:$L$26,2)))))))</f>
        <v xml:space="preserve"> </v>
      </c>
      <c r="W83" s="77" t="str">
        <f t="shared" si="12"/>
        <v/>
      </c>
      <c r="X83" s="78"/>
      <c r="AB83" s="107" t="e">
        <f>T83-HLOOKUP(V83,Minimas!$C$1:$BN$10,2,FALSE)</f>
        <v>#VALUE!</v>
      </c>
      <c r="AC83" s="107" t="e">
        <f>T83-HLOOKUP(V83,Minimas!$C$1:$BN$10,3,FALSE)</f>
        <v>#VALUE!</v>
      </c>
      <c r="AD83" s="107" t="e">
        <f>T83-HLOOKUP(V83,Minimas!$C$1:$BN$10,4,FALSE)</f>
        <v>#VALUE!</v>
      </c>
      <c r="AE83" s="107" t="e">
        <f>T83-HLOOKUP(V83,Minimas!$C$1:$BN$10,5,FALSE)</f>
        <v>#VALUE!</v>
      </c>
      <c r="AF83" s="107" t="e">
        <f>T83-HLOOKUP(V83,Minimas!$C$1:$BN$10,6,FALSE)</f>
        <v>#VALUE!</v>
      </c>
      <c r="AG83" s="107" t="e">
        <f>T83-HLOOKUP(V83,Minimas!$C$1:$BN$10,7,FALSE)</f>
        <v>#VALUE!</v>
      </c>
      <c r="AH83" s="107" t="e">
        <f>T83-HLOOKUP(V83,Minimas!$C$1:$BN$10,8,FALSE)</f>
        <v>#VALUE!</v>
      </c>
      <c r="AI83" s="107" t="e">
        <f>T83-HLOOKUP(V83,Minimas!$C$1:$BN$10,9,FALSE)</f>
        <v>#VALUE!</v>
      </c>
      <c r="AJ83" s="107" t="e">
        <f>T83-HLOOKUP(V83,Minimas!$C$1:$BN$10,10,FALSE)</f>
        <v>#VALUE!</v>
      </c>
      <c r="AK83" s="108" t="str">
        <f t="shared" si="13"/>
        <v xml:space="preserve"> </v>
      </c>
      <c r="AM83" s="5" t="str">
        <f t="shared" si="14"/>
        <v xml:space="preserve"> </v>
      </c>
      <c r="AN83" s="5" t="str">
        <f t="shared" si="15"/>
        <v xml:space="preserve"> </v>
      </c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</row>
    <row r="84" spans="2:76" s="5" customFormat="1" ht="30" customHeight="1" x14ac:dyDescent="0.2">
      <c r="B84" s="71"/>
      <c r="C84" s="40"/>
      <c r="D84" s="41"/>
      <c r="E84" s="101"/>
      <c r="F84" s="42" t="s">
        <v>71</v>
      </c>
      <c r="G84" s="43" t="s">
        <v>71</v>
      </c>
      <c r="H84" s="109"/>
      <c r="I84" s="46" t="s">
        <v>71</v>
      </c>
      <c r="J84" s="41" t="s">
        <v>71</v>
      </c>
      <c r="K84" s="152"/>
      <c r="L84" s="44"/>
      <c r="M84" s="45"/>
      <c r="N84" s="45"/>
      <c r="O84" s="67" t="str">
        <f t="shared" si="8"/>
        <v/>
      </c>
      <c r="P84" s="66"/>
      <c r="Q84" s="66"/>
      <c r="R84" s="66"/>
      <c r="S84" s="67" t="str">
        <f t="shared" si="9"/>
        <v/>
      </c>
      <c r="T84" s="68" t="str">
        <f t="shared" si="10"/>
        <v/>
      </c>
      <c r="U84" s="69" t="str">
        <f t="shared" si="11"/>
        <v xml:space="preserve">   </v>
      </c>
      <c r="V84" s="103" t="str">
        <f>IF(E84=0," ",IF(E84="H",IF(OR(E84="SEN",H84&lt;1998),VLOOKUP(K84,Minimas!$A$11:$G$29,6),IF(AND(H84&gt;1997,H84&lt;2001),VLOOKUP(K84,Minimas!$A$11:$G$29,5),IF(AND(H84&gt;2000,H84&lt;2003),VLOOKUP(K84,Minimas!$A$11:$G$29,4),IF(AND(H84&gt;2002,H84&lt;2005),VLOOKUP(K84,Minimas!$A$11:$G$29,3),VLOOKUP(K84,Minimas!$A$11:$G$29,2))))),IF(OR(H84="SEN",H84&lt;1998),VLOOKUP(K84,Minimas!$G$11:$L$26,6),IF(AND(H84&gt;1997,H84&lt;2001),VLOOKUP(K84,Minimas!$G$11:$L$26,5),IF(AND(H84&gt;2000,H84&lt;2003),VLOOKUP(K84,Minimas!$G$11:$L$26,4),IF(AND(H84&gt;2002,H84&lt;2005),VLOOKUP(K84,Minimas!$G$11:$L$26,3),VLOOKUP(K84,Minimas!$G$11:$L$26,2)))))))</f>
        <v xml:space="preserve"> </v>
      </c>
      <c r="W84" s="77" t="str">
        <f t="shared" si="12"/>
        <v/>
      </c>
      <c r="X84" s="78"/>
      <c r="AB84" s="107" t="e">
        <f>T84-HLOOKUP(V84,Minimas!$C$1:$BN$10,2,FALSE)</f>
        <v>#VALUE!</v>
      </c>
      <c r="AC84" s="107" t="e">
        <f>T84-HLOOKUP(V84,Minimas!$C$1:$BN$10,3,FALSE)</f>
        <v>#VALUE!</v>
      </c>
      <c r="AD84" s="107" t="e">
        <f>T84-HLOOKUP(V84,Minimas!$C$1:$BN$10,4,FALSE)</f>
        <v>#VALUE!</v>
      </c>
      <c r="AE84" s="107" t="e">
        <f>T84-HLOOKUP(V84,Minimas!$C$1:$BN$10,5,FALSE)</f>
        <v>#VALUE!</v>
      </c>
      <c r="AF84" s="107" t="e">
        <f>T84-HLOOKUP(V84,Minimas!$C$1:$BN$10,6,FALSE)</f>
        <v>#VALUE!</v>
      </c>
      <c r="AG84" s="107" t="e">
        <f>T84-HLOOKUP(V84,Minimas!$C$1:$BN$10,7,FALSE)</f>
        <v>#VALUE!</v>
      </c>
      <c r="AH84" s="107" t="e">
        <f>T84-HLOOKUP(V84,Minimas!$C$1:$BN$10,8,FALSE)</f>
        <v>#VALUE!</v>
      </c>
      <c r="AI84" s="107" t="e">
        <f>T84-HLOOKUP(V84,Minimas!$C$1:$BN$10,9,FALSE)</f>
        <v>#VALUE!</v>
      </c>
      <c r="AJ84" s="107" t="e">
        <f>T84-HLOOKUP(V84,Minimas!$C$1:$BN$10,10,FALSE)</f>
        <v>#VALUE!</v>
      </c>
      <c r="AK84" s="108" t="str">
        <f t="shared" si="13"/>
        <v xml:space="preserve"> </v>
      </c>
      <c r="AM84" s="5" t="str">
        <f t="shared" si="14"/>
        <v xml:space="preserve"> </v>
      </c>
      <c r="AN84" s="5" t="str">
        <f t="shared" si="15"/>
        <v xml:space="preserve"> </v>
      </c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</row>
    <row r="85" spans="2:76" s="5" customFormat="1" ht="30" customHeight="1" x14ac:dyDescent="0.2">
      <c r="B85" s="71"/>
      <c r="C85" s="40"/>
      <c r="D85" s="41"/>
      <c r="E85" s="101"/>
      <c r="F85" s="42" t="s">
        <v>71</v>
      </c>
      <c r="G85" s="43" t="s">
        <v>71</v>
      </c>
      <c r="H85" s="109"/>
      <c r="I85" s="46" t="s">
        <v>71</v>
      </c>
      <c r="J85" s="41" t="s">
        <v>71</v>
      </c>
      <c r="K85" s="152"/>
      <c r="L85" s="44"/>
      <c r="M85" s="45"/>
      <c r="N85" s="45"/>
      <c r="O85" s="67" t="str">
        <f t="shared" si="8"/>
        <v/>
      </c>
      <c r="P85" s="66"/>
      <c r="Q85" s="66"/>
      <c r="R85" s="66"/>
      <c r="S85" s="67" t="str">
        <f t="shared" si="9"/>
        <v/>
      </c>
      <c r="T85" s="68" t="str">
        <f t="shared" si="10"/>
        <v/>
      </c>
      <c r="U85" s="69" t="str">
        <f t="shared" si="11"/>
        <v xml:space="preserve">   </v>
      </c>
      <c r="V85" s="103" t="str">
        <f>IF(E85=0," ",IF(E85="H",IF(OR(E85="SEN",H85&lt;1998),VLOOKUP(K85,Minimas!$A$11:$G$29,6),IF(AND(H85&gt;1997,H85&lt;2001),VLOOKUP(K85,Minimas!$A$11:$G$29,5),IF(AND(H85&gt;2000,H85&lt;2003),VLOOKUP(K85,Minimas!$A$11:$G$29,4),IF(AND(H85&gt;2002,H85&lt;2005),VLOOKUP(K85,Minimas!$A$11:$G$29,3),VLOOKUP(K85,Minimas!$A$11:$G$29,2))))),IF(OR(H85="SEN",H85&lt;1998),VLOOKUP(K85,Minimas!$G$11:$L$26,6),IF(AND(H85&gt;1997,H85&lt;2001),VLOOKUP(K85,Minimas!$G$11:$L$26,5),IF(AND(H85&gt;2000,H85&lt;2003),VLOOKUP(K85,Minimas!$G$11:$L$26,4),IF(AND(H85&gt;2002,H85&lt;2005),VLOOKUP(K85,Minimas!$G$11:$L$26,3),VLOOKUP(K85,Minimas!$G$11:$L$26,2)))))))</f>
        <v xml:space="preserve"> </v>
      </c>
      <c r="W85" s="77" t="str">
        <f t="shared" si="12"/>
        <v/>
      </c>
      <c r="X85" s="78"/>
      <c r="AB85" s="107" t="e">
        <f>T85-HLOOKUP(V85,Minimas!$C$1:$BN$10,2,FALSE)</f>
        <v>#VALUE!</v>
      </c>
      <c r="AC85" s="107" t="e">
        <f>T85-HLOOKUP(V85,Minimas!$C$1:$BN$10,3,FALSE)</f>
        <v>#VALUE!</v>
      </c>
      <c r="AD85" s="107" t="e">
        <f>T85-HLOOKUP(V85,Minimas!$C$1:$BN$10,4,FALSE)</f>
        <v>#VALUE!</v>
      </c>
      <c r="AE85" s="107" t="e">
        <f>T85-HLOOKUP(V85,Minimas!$C$1:$BN$10,5,FALSE)</f>
        <v>#VALUE!</v>
      </c>
      <c r="AF85" s="107" t="e">
        <f>T85-HLOOKUP(V85,Minimas!$C$1:$BN$10,6,FALSE)</f>
        <v>#VALUE!</v>
      </c>
      <c r="AG85" s="107" t="e">
        <f>T85-HLOOKUP(V85,Minimas!$C$1:$BN$10,7,FALSE)</f>
        <v>#VALUE!</v>
      </c>
      <c r="AH85" s="107" t="e">
        <f>T85-HLOOKUP(V85,Minimas!$C$1:$BN$10,8,FALSE)</f>
        <v>#VALUE!</v>
      </c>
      <c r="AI85" s="107" t="e">
        <f>T85-HLOOKUP(V85,Minimas!$C$1:$BN$10,9,FALSE)</f>
        <v>#VALUE!</v>
      </c>
      <c r="AJ85" s="107" t="e">
        <f>T85-HLOOKUP(V85,Minimas!$C$1:$BN$10,10,FALSE)</f>
        <v>#VALUE!</v>
      </c>
      <c r="AK85" s="108" t="str">
        <f t="shared" si="13"/>
        <v xml:space="preserve"> </v>
      </c>
      <c r="AM85" s="5" t="str">
        <f t="shared" si="14"/>
        <v xml:space="preserve"> </v>
      </c>
      <c r="AN85" s="5" t="str">
        <f t="shared" si="15"/>
        <v xml:space="preserve"> </v>
      </c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</row>
    <row r="86" spans="2:76" s="5" customFormat="1" ht="30" customHeight="1" x14ac:dyDescent="0.2">
      <c r="B86" s="71"/>
      <c r="C86" s="40"/>
      <c r="D86" s="41"/>
      <c r="E86" s="101"/>
      <c r="F86" s="42" t="s">
        <v>71</v>
      </c>
      <c r="G86" s="43" t="s">
        <v>71</v>
      </c>
      <c r="H86" s="109"/>
      <c r="I86" s="46" t="s">
        <v>71</v>
      </c>
      <c r="J86" s="41" t="s">
        <v>71</v>
      </c>
      <c r="K86" s="152"/>
      <c r="L86" s="44"/>
      <c r="M86" s="45"/>
      <c r="N86" s="45"/>
      <c r="O86" s="67" t="str">
        <f t="shared" si="8"/>
        <v/>
      </c>
      <c r="P86" s="66"/>
      <c r="Q86" s="66"/>
      <c r="R86" s="66"/>
      <c r="S86" s="67" t="str">
        <f t="shared" si="9"/>
        <v/>
      </c>
      <c r="T86" s="68" t="str">
        <f t="shared" si="10"/>
        <v/>
      </c>
      <c r="U86" s="69" t="str">
        <f t="shared" si="11"/>
        <v xml:space="preserve">   </v>
      </c>
      <c r="V86" s="103" t="str">
        <f>IF(E86=0," ",IF(E86="H",IF(OR(E86="SEN",H86&lt;1998),VLOOKUP(K86,Minimas!$A$11:$G$29,6),IF(AND(H86&gt;1997,H86&lt;2001),VLOOKUP(K86,Minimas!$A$11:$G$29,5),IF(AND(H86&gt;2000,H86&lt;2003),VLOOKUP(K86,Minimas!$A$11:$G$29,4),IF(AND(H86&gt;2002,H86&lt;2005),VLOOKUP(K86,Minimas!$A$11:$G$29,3),VLOOKUP(K86,Minimas!$A$11:$G$29,2))))),IF(OR(H86="SEN",H86&lt;1998),VLOOKUP(K86,Minimas!$G$11:$L$26,6),IF(AND(H86&gt;1997,H86&lt;2001),VLOOKUP(K86,Minimas!$G$11:$L$26,5),IF(AND(H86&gt;2000,H86&lt;2003),VLOOKUP(K86,Minimas!$G$11:$L$26,4),IF(AND(H86&gt;2002,H86&lt;2005),VLOOKUP(K86,Minimas!$G$11:$L$26,3),VLOOKUP(K86,Minimas!$G$11:$L$26,2)))))))</f>
        <v xml:space="preserve"> </v>
      </c>
      <c r="W86" s="77" t="str">
        <f t="shared" si="12"/>
        <v/>
      </c>
      <c r="X86" s="78"/>
      <c r="AB86" s="107" t="e">
        <f>T86-HLOOKUP(V86,Minimas!$C$1:$BN$10,2,FALSE)</f>
        <v>#VALUE!</v>
      </c>
      <c r="AC86" s="107" t="e">
        <f>T86-HLOOKUP(V86,Minimas!$C$1:$BN$10,3,FALSE)</f>
        <v>#VALUE!</v>
      </c>
      <c r="AD86" s="107" t="e">
        <f>T86-HLOOKUP(V86,Minimas!$C$1:$BN$10,4,FALSE)</f>
        <v>#VALUE!</v>
      </c>
      <c r="AE86" s="107" t="e">
        <f>T86-HLOOKUP(V86,Minimas!$C$1:$BN$10,5,FALSE)</f>
        <v>#VALUE!</v>
      </c>
      <c r="AF86" s="107" t="e">
        <f>T86-HLOOKUP(V86,Minimas!$C$1:$BN$10,6,FALSE)</f>
        <v>#VALUE!</v>
      </c>
      <c r="AG86" s="107" t="e">
        <f>T86-HLOOKUP(V86,Minimas!$C$1:$BN$10,7,FALSE)</f>
        <v>#VALUE!</v>
      </c>
      <c r="AH86" s="107" t="e">
        <f>T86-HLOOKUP(V86,Minimas!$C$1:$BN$10,8,FALSE)</f>
        <v>#VALUE!</v>
      </c>
      <c r="AI86" s="107" t="e">
        <f>T86-HLOOKUP(V86,Minimas!$C$1:$BN$10,9,FALSE)</f>
        <v>#VALUE!</v>
      </c>
      <c r="AJ86" s="107" t="e">
        <f>T86-HLOOKUP(V86,Minimas!$C$1:$BN$10,10,FALSE)</f>
        <v>#VALUE!</v>
      </c>
      <c r="AK86" s="108" t="str">
        <f t="shared" si="13"/>
        <v xml:space="preserve"> </v>
      </c>
      <c r="AM86" s="5" t="str">
        <f t="shared" si="14"/>
        <v xml:space="preserve"> </v>
      </c>
      <c r="AN86" s="5" t="str">
        <f t="shared" si="15"/>
        <v xml:space="preserve"> </v>
      </c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</row>
    <row r="87" spans="2:76" s="5" customFormat="1" ht="30" customHeight="1" x14ac:dyDescent="0.2">
      <c r="B87" s="71"/>
      <c r="C87" s="40"/>
      <c r="D87" s="41"/>
      <c r="E87" s="101"/>
      <c r="F87" s="42" t="s">
        <v>71</v>
      </c>
      <c r="G87" s="43" t="s">
        <v>71</v>
      </c>
      <c r="H87" s="109"/>
      <c r="I87" s="46"/>
      <c r="J87" s="41"/>
      <c r="K87" s="152"/>
      <c r="L87" s="44"/>
      <c r="M87" s="45"/>
      <c r="N87" s="45"/>
      <c r="O87" s="67" t="str">
        <f t="shared" si="8"/>
        <v/>
      </c>
      <c r="P87" s="66"/>
      <c r="Q87" s="66"/>
      <c r="R87" s="66"/>
      <c r="S87" s="67" t="str">
        <f t="shared" si="9"/>
        <v/>
      </c>
      <c r="T87" s="68" t="str">
        <f t="shared" si="10"/>
        <v/>
      </c>
      <c r="U87" s="69" t="str">
        <f t="shared" si="11"/>
        <v xml:space="preserve">   </v>
      </c>
      <c r="V87" s="103" t="str">
        <f>IF(E87=0," ",IF(E87="H",IF(OR(E87="SEN",H87&lt;1998),VLOOKUP(K87,Minimas!$A$11:$G$29,6),IF(AND(H87&gt;1997,H87&lt;2001),VLOOKUP(K87,Minimas!$A$11:$G$29,5),IF(AND(H87&gt;2000,H87&lt;2003),VLOOKUP(K87,Minimas!$A$11:$G$29,4),IF(AND(H87&gt;2002,H87&lt;2005),VLOOKUP(K87,Minimas!$A$11:$G$29,3),VLOOKUP(K87,Minimas!$A$11:$G$29,2))))),IF(OR(H87="SEN",H87&lt;1998),VLOOKUP(K87,Minimas!$G$11:$L$26,6),IF(AND(H87&gt;1997,H87&lt;2001),VLOOKUP(K87,Minimas!$G$11:$L$26,5),IF(AND(H87&gt;2000,H87&lt;2003),VLOOKUP(K87,Minimas!$G$11:$L$26,4),IF(AND(H87&gt;2002,H87&lt;2005),VLOOKUP(K87,Minimas!$G$11:$L$26,3),VLOOKUP(K87,Minimas!$G$11:$L$26,2)))))))</f>
        <v xml:space="preserve"> </v>
      </c>
      <c r="W87" s="77" t="str">
        <f t="shared" si="12"/>
        <v/>
      </c>
      <c r="X87" s="78"/>
      <c r="AB87" s="107" t="e">
        <f>T87-HLOOKUP(V87,Minimas!$C$1:$BN$10,2,FALSE)</f>
        <v>#VALUE!</v>
      </c>
      <c r="AC87" s="107" t="e">
        <f>T87-HLOOKUP(V87,Minimas!$C$1:$BN$10,3,FALSE)</f>
        <v>#VALUE!</v>
      </c>
      <c r="AD87" s="107" t="e">
        <f>T87-HLOOKUP(V87,Minimas!$C$1:$BN$10,4,FALSE)</f>
        <v>#VALUE!</v>
      </c>
      <c r="AE87" s="107" t="e">
        <f>T87-HLOOKUP(V87,Minimas!$C$1:$BN$10,5,FALSE)</f>
        <v>#VALUE!</v>
      </c>
      <c r="AF87" s="107" t="e">
        <f>T87-HLOOKUP(V87,Minimas!$C$1:$BN$10,6,FALSE)</f>
        <v>#VALUE!</v>
      </c>
      <c r="AG87" s="107" t="e">
        <f>T87-HLOOKUP(V87,Minimas!$C$1:$BN$10,7,FALSE)</f>
        <v>#VALUE!</v>
      </c>
      <c r="AH87" s="107" t="e">
        <f>T87-HLOOKUP(V87,Minimas!$C$1:$BN$10,8,FALSE)</f>
        <v>#VALUE!</v>
      </c>
      <c r="AI87" s="107" t="e">
        <f>T87-HLOOKUP(V87,Minimas!$C$1:$BN$10,9,FALSE)</f>
        <v>#VALUE!</v>
      </c>
      <c r="AJ87" s="107" t="e">
        <f>T87-HLOOKUP(V87,Minimas!$C$1:$BN$10,10,FALSE)</f>
        <v>#VALUE!</v>
      </c>
      <c r="AK87" s="108" t="str">
        <f t="shared" si="13"/>
        <v xml:space="preserve"> </v>
      </c>
      <c r="AM87" s="5" t="str">
        <f t="shared" si="14"/>
        <v xml:space="preserve"> </v>
      </c>
      <c r="AN87" s="5" t="str">
        <f t="shared" si="15"/>
        <v xml:space="preserve"> </v>
      </c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</row>
    <row r="88" spans="2:76" s="5" customFormat="1" ht="30" customHeight="1" x14ac:dyDescent="0.2">
      <c r="B88" s="70"/>
      <c r="C88" s="60"/>
      <c r="D88" s="61"/>
      <c r="E88" s="101"/>
      <c r="F88" s="62" t="s">
        <v>71</v>
      </c>
      <c r="G88" s="63" t="s">
        <v>71</v>
      </c>
      <c r="H88" s="102"/>
      <c r="I88" s="64" t="s">
        <v>71</v>
      </c>
      <c r="J88" s="61" t="s">
        <v>71</v>
      </c>
      <c r="K88" s="151"/>
      <c r="L88" s="65"/>
      <c r="M88" s="66"/>
      <c r="N88" s="66"/>
      <c r="O88" s="67" t="str">
        <f t="shared" si="8"/>
        <v/>
      </c>
      <c r="P88" s="66"/>
      <c r="Q88" s="66"/>
      <c r="R88" s="66"/>
      <c r="S88" s="67" t="str">
        <f t="shared" si="9"/>
        <v/>
      </c>
      <c r="T88" s="68" t="str">
        <f t="shared" si="10"/>
        <v/>
      </c>
      <c r="U88" s="69" t="str">
        <f t="shared" si="11"/>
        <v xml:space="preserve">   </v>
      </c>
      <c r="V88" s="103" t="str">
        <f>IF(E88=0," ",IF(E88="H",IF(OR(E88="SEN",H88&lt;1998),VLOOKUP(K88,Minimas!$A$11:$G$29,6),IF(AND(H88&gt;1997,H88&lt;2001),VLOOKUP(K88,Minimas!$A$11:$G$29,5),IF(AND(H88&gt;2000,H88&lt;2003),VLOOKUP(K88,Minimas!$A$11:$G$29,4),IF(AND(H88&gt;2002,H88&lt;2005),VLOOKUP(K88,Minimas!$A$11:$G$29,3),VLOOKUP(K88,Minimas!$A$11:$G$29,2))))),IF(OR(H88="SEN",H88&lt;1998),VLOOKUP(K88,Minimas!$G$11:$L$26,6),IF(AND(H88&gt;1997,H88&lt;2001),VLOOKUP(K88,Minimas!$G$11:$L$26,5),IF(AND(H88&gt;2000,H88&lt;2003),VLOOKUP(K88,Minimas!$G$11:$L$26,4),IF(AND(H88&gt;2002,H88&lt;2005),VLOOKUP(K88,Minimas!$G$11:$L$26,3),VLOOKUP(K88,Minimas!$G$11:$L$26,2)))))))</f>
        <v xml:space="preserve"> </v>
      </c>
      <c r="W88" s="77" t="str">
        <f t="shared" si="12"/>
        <v/>
      </c>
      <c r="X88" s="78"/>
      <c r="AB88" s="107" t="e">
        <f>T88-HLOOKUP(V88,Minimas!$C$1:$BN$10,2,FALSE)</f>
        <v>#VALUE!</v>
      </c>
      <c r="AC88" s="107" t="e">
        <f>T88-HLOOKUP(V88,Minimas!$C$1:$BN$10,3,FALSE)</f>
        <v>#VALUE!</v>
      </c>
      <c r="AD88" s="107" t="e">
        <f>T88-HLOOKUP(V88,Minimas!$C$1:$BN$10,4,FALSE)</f>
        <v>#VALUE!</v>
      </c>
      <c r="AE88" s="107" t="e">
        <f>T88-HLOOKUP(V88,Minimas!$C$1:$BN$10,5,FALSE)</f>
        <v>#VALUE!</v>
      </c>
      <c r="AF88" s="107" t="e">
        <f>T88-HLOOKUP(V88,Minimas!$C$1:$BN$10,6,FALSE)</f>
        <v>#VALUE!</v>
      </c>
      <c r="AG88" s="107" t="e">
        <f>T88-HLOOKUP(V88,Minimas!$C$1:$BN$10,7,FALSE)</f>
        <v>#VALUE!</v>
      </c>
      <c r="AH88" s="107" t="e">
        <f>T88-HLOOKUP(V88,Minimas!$C$1:$BN$10,8,FALSE)</f>
        <v>#VALUE!</v>
      </c>
      <c r="AI88" s="107" t="e">
        <f>T88-HLOOKUP(V88,Minimas!$C$1:$BN$10,9,FALSE)</f>
        <v>#VALUE!</v>
      </c>
      <c r="AJ88" s="107" t="e">
        <f>T88-HLOOKUP(V88,Minimas!$C$1:$BN$10,10,FALSE)</f>
        <v>#VALUE!</v>
      </c>
      <c r="AK88" s="108" t="str">
        <f t="shared" si="13"/>
        <v xml:space="preserve"> </v>
      </c>
      <c r="AM88" s="5" t="str">
        <f t="shared" si="14"/>
        <v xml:space="preserve"> </v>
      </c>
      <c r="AN88" s="5" t="str">
        <f t="shared" si="15"/>
        <v xml:space="preserve"> </v>
      </c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</row>
    <row r="89" spans="2:76" s="5" customFormat="1" ht="30" customHeight="1" x14ac:dyDescent="0.2">
      <c r="B89" s="71"/>
      <c r="C89" s="40"/>
      <c r="D89" s="41"/>
      <c r="E89" s="101"/>
      <c r="F89" s="42" t="s">
        <v>71</v>
      </c>
      <c r="G89" s="43" t="s">
        <v>71</v>
      </c>
      <c r="H89" s="109"/>
      <c r="I89" s="46" t="s">
        <v>71</v>
      </c>
      <c r="J89" s="41" t="s">
        <v>71</v>
      </c>
      <c r="K89" s="152"/>
      <c r="L89" s="44"/>
      <c r="M89" s="45"/>
      <c r="N89" s="45"/>
      <c r="O89" s="67" t="str">
        <f t="shared" si="8"/>
        <v/>
      </c>
      <c r="P89" s="66"/>
      <c r="Q89" s="66"/>
      <c r="R89" s="66"/>
      <c r="S89" s="67" t="str">
        <f t="shared" si="9"/>
        <v/>
      </c>
      <c r="T89" s="68" t="str">
        <f t="shared" si="10"/>
        <v/>
      </c>
      <c r="U89" s="69" t="str">
        <f t="shared" si="11"/>
        <v xml:space="preserve">   </v>
      </c>
      <c r="V89" s="103" t="str">
        <f>IF(E89=0," ",IF(E89="H",IF(OR(E89="SEN",H89&lt;1998),VLOOKUP(K89,Minimas!$A$11:$G$29,6),IF(AND(H89&gt;1997,H89&lt;2001),VLOOKUP(K89,Minimas!$A$11:$G$29,5),IF(AND(H89&gt;2000,H89&lt;2003),VLOOKUP(K89,Minimas!$A$11:$G$29,4),IF(AND(H89&gt;2002,H89&lt;2005),VLOOKUP(K89,Minimas!$A$11:$G$29,3),VLOOKUP(K89,Minimas!$A$11:$G$29,2))))),IF(OR(H89="SEN",H89&lt;1998),VLOOKUP(K89,Minimas!$G$11:$L$26,6),IF(AND(H89&gt;1997,H89&lt;2001),VLOOKUP(K89,Minimas!$G$11:$L$26,5),IF(AND(H89&gt;2000,H89&lt;2003),VLOOKUP(K89,Minimas!$G$11:$L$26,4),IF(AND(H89&gt;2002,H89&lt;2005),VLOOKUP(K89,Minimas!$G$11:$L$26,3),VLOOKUP(K89,Minimas!$G$11:$L$26,2)))))))</f>
        <v xml:space="preserve"> </v>
      </c>
      <c r="W89" s="77" t="str">
        <f t="shared" si="12"/>
        <v/>
      </c>
      <c r="X89" s="78"/>
      <c r="AB89" s="107" t="e">
        <f>T89-HLOOKUP(V89,Minimas!$C$1:$BN$10,2,FALSE)</f>
        <v>#VALUE!</v>
      </c>
      <c r="AC89" s="107" t="e">
        <f>T89-HLOOKUP(V89,Minimas!$C$1:$BN$10,3,FALSE)</f>
        <v>#VALUE!</v>
      </c>
      <c r="AD89" s="107" t="e">
        <f>T89-HLOOKUP(V89,Minimas!$C$1:$BN$10,4,FALSE)</f>
        <v>#VALUE!</v>
      </c>
      <c r="AE89" s="107" t="e">
        <f>T89-HLOOKUP(V89,Minimas!$C$1:$BN$10,5,FALSE)</f>
        <v>#VALUE!</v>
      </c>
      <c r="AF89" s="107" t="e">
        <f>T89-HLOOKUP(V89,Minimas!$C$1:$BN$10,6,FALSE)</f>
        <v>#VALUE!</v>
      </c>
      <c r="AG89" s="107" t="e">
        <f>T89-HLOOKUP(V89,Minimas!$C$1:$BN$10,7,FALSE)</f>
        <v>#VALUE!</v>
      </c>
      <c r="AH89" s="107" t="e">
        <f>T89-HLOOKUP(V89,Minimas!$C$1:$BN$10,8,FALSE)</f>
        <v>#VALUE!</v>
      </c>
      <c r="AI89" s="107" t="e">
        <f>T89-HLOOKUP(V89,Minimas!$C$1:$BN$10,9,FALSE)</f>
        <v>#VALUE!</v>
      </c>
      <c r="AJ89" s="107" t="e">
        <f>T89-HLOOKUP(V89,Minimas!$C$1:$BN$10,10,FALSE)</f>
        <v>#VALUE!</v>
      </c>
      <c r="AK89" s="108" t="str">
        <f t="shared" si="13"/>
        <v xml:space="preserve"> </v>
      </c>
      <c r="AM89" s="5" t="str">
        <f t="shared" si="14"/>
        <v xml:space="preserve"> </v>
      </c>
      <c r="AN89" s="5" t="str">
        <f t="shared" si="15"/>
        <v xml:space="preserve"> </v>
      </c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</row>
    <row r="90" spans="2:76" s="5" customFormat="1" ht="30" customHeight="1" x14ac:dyDescent="0.2">
      <c r="B90" s="71"/>
      <c r="C90" s="40"/>
      <c r="D90" s="41"/>
      <c r="E90" s="101"/>
      <c r="F90" s="42" t="s">
        <v>71</v>
      </c>
      <c r="G90" s="43" t="s">
        <v>71</v>
      </c>
      <c r="H90" s="109"/>
      <c r="I90" s="46" t="s">
        <v>71</v>
      </c>
      <c r="J90" s="41" t="s">
        <v>71</v>
      </c>
      <c r="K90" s="152"/>
      <c r="L90" s="44"/>
      <c r="M90" s="45"/>
      <c r="N90" s="45"/>
      <c r="O90" s="67" t="str">
        <f t="shared" si="8"/>
        <v/>
      </c>
      <c r="P90" s="66"/>
      <c r="Q90" s="66"/>
      <c r="R90" s="66"/>
      <c r="S90" s="67" t="str">
        <f t="shared" si="9"/>
        <v/>
      </c>
      <c r="T90" s="68" t="str">
        <f t="shared" si="10"/>
        <v/>
      </c>
      <c r="U90" s="69" t="str">
        <f t="shared" si="11"/>
        <v xml:space="preserve">   </v>
      </c>
      <c r="V90" s="103" t="str">
        <f>IF(E90=0," ",IF(E90="H",IF(OR(E90="SEN",H90&lt;1998),VLOOKUP(K90,Minimas!$A$11:$G$29,6),IF(AND(H90&gt;1997,H90&lt;2001),VLOOKUP(K90,Minimas!$A$11:$G$29,5),IF(AND(H90&gt;2000,H90&lt;2003),VLOOKUP(K90,Minimas!$A$11:$G$29,4),IF(AND(H90&gt;2002,H90&lt;2005),VLOOKUP(K90,Minimas!$A$11:$G$29,3),VLOOKUP(K90,Minimas!$A$11:$G$29,2))))),IF(OR(H90="SEN",H90&lt;1998),VLOOKUP(K90,Minimas!$G$11:$L$26,6),IF(AND(H90&gt;1997,H90&lt;2001),VLOOKUP(K90,Minimas!$G$11:$L$26,5),IF(AND(H90&gt;2000,H90&lt;2003),VLOOKUP(K90,Minimas!$G$11:$L$26,4),IF(AND(H90&gt;2002,H90&lt;2005),VLOOKUP(K90,Minimas!$G$11:$L$26,3),VLOOKUP(K90,Minimas!$G$11:$L$26,2)))))))</f>
        <v xml:space="preserve"> </v>
      </c>
      <c r="W90" s="77" t="str">
        <f t="shared" si="12"/>
        <v/>
      </c>
      <c r="X90" s="78"/>
      <c r="AB90" s="107" t="e">
        <f>T90-HLOOKUP(V90,Minimas!$C$1:$BN$10,2,FALSE)</f>
        <v>#VALUE!</v>
      </c>
      <c r="AC90" s="107" t="e">
        <f>T90-HLOOKUP(V90,Minimas!$C$1:$BN$10,3,FALSE)</f>
        <v>#VALUE!</v>
      </c>
      <c r="AD90" s="107" t="e">
        <f>T90-HLOOKUP(V90,Minimas!$C$1:$BN$10,4,FALSE)</f>
        <v>#VALUE!</v>
      </c>
      <c r="AE90" s="107" t="e">
        <f>T90-HLOOKUP(V90,Minimas!$C$1:$BN$10,5,FALSE)</f>
        <v>#VALUE!</v>
      </c>
      <c r="AF90" s="107" t="e">
        <f>T90-HLOOKUP(V90,Minimas!$C$1:$BN$10,6,FALSE)</f>
        <v>#VALUE!</v>
      </c>
      <c r="AG90" s="107" t="e">
        <f>T90-HLOOKUP(V90,Minimas!$C$1:$BN$10,7,FALSE)</f>
        <v>#VALUE!</v>
      </c>
      <c r="AH90" s="107" t="e">
        <f>T90-HLOOKUP(V90,Minimas!$C$1:$BN$10,8,FALSE)</f>
        <v>#VALUE!</v>
      </c>
      <c r="AI90" s="107" t="e">
        <f>T90-HLOOKUP(V90,Minimas!$C$1:$BN$10,9,FALSE)</f>
        <v>#VALUE!</v>
      </c>
      <c r="AJ90" s="107" t="e">
        <f>T90-HLOOKUP(V90,Minimas!$C$1:$BN$10,10,FALSE)</f>
        <v>#VALUE!</v>
      </c>
      <c r="AK90" s="108" t="str">
        <f t="shared" si="13"/>
        <v xml:space="preserve"> </v>
      </c>
      <c r="AM90" s="5" t="str">
        <f t="shared" si="14"/>
        <v xml:space="preserve"> </v>
      </c>
      <c r="AN90" s="5" t="str">
        <f t="shared" si="15"/>
        <v xml:space="preserve"> </v>
      </c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</row>
    <row r="91" spans="2:76" s="5" customFormat="1" ht="30" customHeight="1" x14ac:dyDescent="0.2">
      <c r="B91" s="71"/>
      <c r="C91" s="40"/>
      <c r="D91" s="41"/>
      <c r="E91" s="101"/>
      <c r="F91" s="42" t="s">
        <v>71</v>
      </c>
      <c r="G91" s="43" t="s">
        <v>71</v>
      </c>
      <c r="H91" s="109"/>
      <c r="I91" s="46" t="s">
        <v>71</v>
      </c>
      <c r="J91" s="41" t="s">
        <v>71</v>
      </c>
      <c r="K91" s="152"/>
      <c r="L91" s="44"/>
      <c r="M91" s="45"/>
      <c r="N91" s="45"/>
      <c r="O91" s="67" t="str">
        <f t="shared" si="8"/>
        <v/>
      </c>
      <c r="P91" s="66"/>
      <c r="Q91" s="66"/>
      <c r="R91" s="66"/>
      <c r="S91" s="67" t="str">
        <f t="shared" si="9"/>
        <v/>
      </c>
      <c r="T91" s="68" t="str">
        <f t="shared" si="10"/>
        <v/>
      </c>
      <c r="U91" s="69" t="str">
        <f t="shared" si="11"/>
        <v xml:space="preserve">   </v>
      </c>
      <c r="V91" s="103" t="str">
        <f>IF(E91=0," ",IF(E91="H",IF(OR(E91="SEN",H91&lt;1998),VLOOKUP(K91,Minimas!$A$11:$G$29,6),IF(AND(H91&gt;1997,H91&lt;2001),VLOOKUP(K91,Minimas!$A$11:$G$29,5),IF(AND(H91&gt;2000,H91&lt;2003),VLOOKUP(K91,Minimas!$A$11:$G$29,4),IF(AND(H91&gt;2002,H91&lt;2005),VLOOKUP(K91,Minimas!$A$11:$G$29,3),VLOOKUP(K91,Minimas!$A$11:$G$29,2))))),IF(OR(H91="SEN",H91&lt;1998),VLOOKUP(K91,Minimas!$G$11:$L$26,6),IF(AND(H91&gt;1997,H91&lt;2001),VLOOKUP(K91,Minimas!$G$11:$L$26,5),IF(AND(H91&gt;2000,H91&lt;2003),VLOOKUP(K91,Minimas!$G$11:$L$26,4),IF(AND(H91&gt;2002,H91&lt;2005),VLOOKUP(K91,Minimas!$G$11:$L$26,3),VLOOKUP(K91,Minimas!$G$11:$L$26,2)))))))</f>
        <v xml:space="preserve"> </v>
      </c>
      <c r="W91" s="77" t="str">
        <f t="shared" si="12"/>
        <v/>
      </c>
      <c r="X91" s="78"/>
      <c r="AB91" s="107" t="e">
        <f>T91-HLOOKUP(V91,Minimas!$C$1:$BN$10,2,FALSE)</f>
        <v>#VALUE!</v>
      </c>
      <c r="AC91" s="107" t="e">
        <f>T91-HLOOKUP(V91,Minimas!$C$1:$BN$10,3,FALSE)</f>
        <v>#VALUE!</v>
      </c>
      <c r="AD91" s="107" t="e">
        <f>T91-HLOOKUP(V91,Minimas!$C$1:$BN$10,4,FALSE)</f>
        <v>#VALUE!</v>
      </c>
      <c r="AE91" s="107" t="e">
        <f>T91-HLOOKUP(V91,Minimas!$C$1:$BN$10,5,FALSE)</f>
        <v>#VALUE!</v>
      </c>
      <c r="AF91" s="107" t="e">
        <f>T91-HLOOKUP(V91,Minimas!$C$1:$BN$10,6,FALSE)</f>
        <v>#VALUE!</v>
      </c>
      <c r="AG91" s="107" t="e">
        <f>T91-HLOOKUP(V91,Minimas!$C$1:$BN$10,7,FALSE)</f>
        <v>#VALUE!</v>
      </c>
      <c r="AH91" s="107" t="e">
        <f>T91-HLOOKUP(V91,Minimas!$C$1:$BN$10,8,FALSE)</f>
        <v>#VALUE!</v>
      </c>
      <c r="AI91" s="107" t="e">
        <f>T91-HLOOKUP(V91,Minimas!$C$1:$BN$10,9,FALSE)</f>
        <v>#VALUE!</v>
      </c>
      <c r="AJ91" s="107" t="e">
        <f>T91-HLOOKUP(V91,Minimas!$C$1:$BN$10,10,FALSE)</f>
        <v>#VALUE!</v>
      </c>
      <c r="AK91" s="108" t="str">
        <f t="shared" si="13"/>
        <v xml:space="preserve"> </v>
      </c>
      <c r="AM91" s="5" t="str">
        <f t="shared" si="14"/>
        <v xml:space="preserve"> </v>
      </c>
      <c r="AN91" s="5" t="str">
        <f t="shared" si="15"/>
        <v xml:space="preserve"> </v>
      </c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</row>
    <row r="92" spans="2:76" s="5" customFormat="1" ht="30" customHeight="1" x14ac:dyDescent="0.2">
      <c r="B92" s="71"/>
      <c r="C92" s="40"/>
      <c r="D92" s="41"/>
      <c r="E92" s="101"/>
      <c r="F92" s="42" t="s">
        <v>71</v>
      </c>
      <c r="G92" s="43" t="s">
        <v>71</v>
      </c>
      <c r="H92" s="109"/>
      <c r="I92" s="46" t="s">
        <v>71</v>
      </c>
      <c r="J92" s="41" t="s">
        <v>71</v>
      </c>
      <c r="K92" s="152"/>
      <c r="L92" s="44"/>
      <c r="M92" s="45"/>
      <c r="N92" s="45"/>
      <c r="O92" s="67" t="str">
        <f t="shared" si="8"/>
        <v/>
      </c>
      <c r="P92" s="66"/>
      <c r="Q92" s="66"/>
      <c r="R92" s="66"/>
      <c r="S92" s="67" t="str">
        <f t="shared" si="9"/>
        <v/>
      </c>
      <c r="T92" s="68" t="str">
        <f t="shared" si="10"/>
        <v/>
      </c>
      <c r="U92" s="69" t="str">
        <f t="shared" si="11"/>
        <v xml:space="preserve">   </v>
      </c>
      <c r="V92" s="103" t="str">
        <f>IF(E92=0," ",IF(E92="H",IF(OR(E92="SEN",H92&lt;1998),VLOOKUP(K92,Minimas!$A$11:$G$29,6),IF(AND(H92&gt;1997,H92&lt;2001),VLOOKUP(K92,Minimas!$A$11:$G$29,5),IF(AND(H92&gt;2000,H92&lt;2003),VLOOKUP(K92,Minimas!$A$11:$G$29,4),IF(AND(H92&gt;2002,H92&lt;2005),VLOOKUP(K92,Minimas!$A$11:$G$29,3),VLOOKUP(K92,Minimas!$A$11:$G$29,2))))),IF(OR(H92="SEN",H92&lt;1998),VLOOKUP(K92,Minimas!$G$11:$L$26,6),IF(AND(H92&gt;1997,H92&lt;2001),VLOOKUP(K92,Minimas!$G$11:$L$26,5),IF(AND(H92&gt;2000,H92&lt;2003),VLOOKUP(K92,Minimas!$G$11:$L$26,4),IF(AND(H92&gt;2002,H92&lt;2005),VLOOKUP(K92,Minimas!$G$11:$L$26,3),VLOOKUP(K92,Minimas!$G$11:$L$26,2)))))))</f>
        <v xml:space="preserve"> </v>
      </c>
      <c r="W92" s="77" t="str">
        <f t="shared" si="12"/>
        <v/>
      </c>
      <c r="X92" s="78"/>
      <c r="AB92" s="107" t="e">
        <f>T92-HLOOKUP(V92,Minimas!$C$1:$BN$10,2,FALSE)</f>
        <v>#VALUE!</v>
      </c>
      <c r="AC92" s="107" t="e">
        <f>T92-HLOOKUP(V92,Minimas!$C$1:$BN$10,3,FALSE)</f>
        <v>#VALUE!</v>
      </c>
      <c r="AD92" s="107" t="e">
        <f>T92-HLOOKUP(V92,Minimas!$C$1:$BN$10,4,FALSE)</f>
        <v>#VALUE!</v>
      </c>
      <c r="AE92" s="107" t="e">
        <f>T92-HLOOKUP(V92,Minimas!$C$1:$BN$10,5,FALSE)</f>
        <v>#VALUE!</v>
      </c>
      <c r="AF92" s="107" t="e">
        <f>T92-HLOOKUP(V92,Minimas!$C$1:$BN$10,6,FALSE)</f>
        <v>#VALUE!</v>
      </c>
      <c r="AG92" s="107" t="e">
        <f>T92-HLOOKUP(V92,Minimas!$C$1:$BN$10,7,FALSE)</f>
        <v>#VALUE!</v>
      </c>
      <c r="AH92" s="107" t="e">
        <f>T92-HLOOKUP(V92,Minimas!$C$1:$BN$10,8,FALSE)</f>
        <v>#VALUE!</v>
      </c>
      <c r="AI92" s="107" t="e">
        <f>T92-HLOOKUP(V92,Minimas!$C$1:$BN$10,9,FALSE)</f>
        <v>#VALUE!</v>
      </c>
      <c r="AJ92" s="107" t="e">
        <f>T92-HLOOKUP(V92,Minimas!$C$1:$BN$10,10,FALSE)</f>
        <v>#VALUE!</v>
      </c>
      <c r="AK92" s="108" t="str">
        <f t="shared" si="13"/>
        <v xml:space="preserve"> </v>
      </c>
      <c r="AM92" s="5" t="str">
        <f t="shared" si="14"/>
        <v xml:space="preserve"> </v>
      </c>
      <c r="AN92" s="5" t="str">
        <f t="shared" si="15"/>
        <v xml:space="preserve"> </v>
      </c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</row>
    <row r="93" spans="2:76" s="5" customFormat="1" ht="30" customHeight="1" x14ac:dyDescent="0.2">
      <c r="B93" s="71"/>
      <c r="C93" s="40"/>
      <c r="D93" s="41"/>
      <c r="E93" s="101"/>
      <c r="F93" s="42" t="s">
        <v>71</v>
      </c>
      <c r="G93" s="43" t="s">
        <v>71</v>
      </c>
      <c r="H93" s="109"/>
      <c r="I93" s="46" t="s">
        <v>71</v>
      </c>
      <c r="J93" s="41" t="s">
        <v>71</v>
      </c>
      <c r="K93" s="152"/>
      <c r="L93" s="44"/>
      <c r="M93" s="45"/>
      <c r="N93" s="45"/>
      <c r="O93" s="67" t="str">
        <f t="shared" si="8"/>
        <v/>
      </c>
      <c r="P93" s="66"/>
      <c r="Q93" s="66"/>
      <c r="R93" s="66"/>
      <c r="S93" s="67" t="str">
        <f t="shared" si="9"/>
        <v/>
      </c>
      <c r="T93" s="68" t="str">
        <f t="shared" si="10"/>
        <v/>
      </c>
      <c r="U93" s="69" t="str">
        <f t="shared" si="11"/>
        <v xml:space="preserve">   </v>
      </c>
      <c r="V93" s="103" t="str">
        <f>IF(E93=0," ",IF(E93="H",IF(OR(E93="SEN",H93&lt;1998),VLOOKUP(K93,Minimas!$A$11:$G$29,6),IF(AND(H93&gt;1997,H93&lt;2001),VLOOKUP(K93,Minimas!$A$11:$G$29,5),IF(AND(H93&gt;2000,H93&lt;2003),VLOOKUP(K93,Minimas!$A$11:$G$29,4),IF(AND(H93&gt;2002,H93&lt;2005),VLOOKUP(K93,Minimas!$A$11:$G$29,3),VLOOKUP(K93,Minimas!$A$11:$G$29,2))))),IF(OR(H93="SEN",H93&lt;1998),VLOOKUP(K93,Minimas!$G$11:$L$26,6),IF(AND(H93&gt;1997,H93&lt;2001),VLOOKUP(K93,Minimas!$G$11:$L$26,5),IF(AND(H93&gt;2000,H93&lt;2003),VLOOKUP(K93,Minimas!$G$11:$L$26,4),IF(AND(H93&gt;2002,H93&lt;2005),VLOOKUP(K93,Minimas!$G$11:$L$26,3),VLOOKUP(K93,Minimas!$G$11:$L$26,2)))))))</f>
        <v xml:space="preserve"> </v>
      </c>
      <c r="W93" s="77" t="str">
        <f t="shared" si="12"/>
        <v/>
      </c>
      <c r="X93" s="78"/>
      <c r="AB93" s="107" t="e">
        <f>T93-HLOOKUP(V93,Minimas!$C$1:$BN$10,2,FALSE)</f>
        <v>#VALUE!</v>
      </c>
      <c r="AC93" s="107" t="e">
        <f>T93-HLOOKUP(V93,Minimas!$C$1:$BN$10,3,FALSE)</f>
        <v>#VALUE!</v>
      </c>
      <c r="AD93" s="107" t="e">
        <f>T93-HLOOKUP(V93,Minimas!$C$1:$BN$10,4,FALSE)</f>
        <v>#VALUE!</v>
      </c>
      <c r="AE93" s="107" t="e">
        <f>T93-HLOOKUP(V93,Minimas!$C$1:$BN$10,5,FALSE)</f>
        <v>#VALUE!</v>
      </c>
      <c r="AF93" s="107" t="e">
        <f>T93-HLOOKUP(V93,Minimas!$C$1:$BN$10,6,FALSE)</f>
        <v>#VALUE!</v>
      </c>
      <c r="AG93" s="107" t="e">
        <f>T93-HLOOKUP(V93,Minimas!$C$1:$BN$10,7,FALSE)</f>
        <v>#VALUE!</v>
      </c>
      <c r="AH93" s="107" t="e">
        <f>T93-HLOOKUP(V93,Minimas!$C$1:$BN$10,8,FALSE)</f>
        <v>#VALUE!</v>
      </c>
      <c r="AI93" s="107" t="e">
        <f>T93-HLOOKUP(V93,Minimas!$C$1:$BN$10,9,FALSE)</f>
        <v>#VALUE!</v>
      </c>
      <c r="AJ93" s="107" t="e">
        <f>T93-HLOOKUP(V93,Minimas!$C$1:$BN$10,10,FALSE)</f>
        <v>#VALUE!</v>
      </c>
      <c r="AK93" s="108" t="str">
        <f t="shared" si="13"/>
        <v xml:space="preserve"> </v>
      </c>
      <c r="AM93" s="5" t="str">
        <f t="shared" si="14"/>
        <v xml:space="preserve"> </v>
      </c>
      <c r="AN93" s="5" t="str">
        <f t="shared" si="15"/>
        <v xml:space="preserve"> </v>
      </c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</row>
    <row r="94" spans="2:76" s="5" customFormat="1" ht="30" customHeight="1" x14ac:dyDescent="0.2">
      <c r="B94" s="71"/>
      <c r="C94" s="40"/>
      <c r="D94" s="41"/>
      <c r="E94" s="101"/>
      <c r="F94" s="42" t="s">
        <v>71</v>
      </c>
      <c r="G94" s="43" t="s">
        <v>71</v>
      </c>
      <c r="H94" s="109"/>
      <c r="I94" s="46" t="s">
        <v>71</v>
      </c>
      <c r="J94" s="41" t="s">
        <v>71</v>
      </c>
      <c r="K94" s="152"/>
      <c r="L94" s="44"/>
      <c r="M94" s="45"/>
      <c r="N94" s="45"/>
      <c r="O94" s="67" t="str">
        <f t="shared" si="8"/>
        <v/>
      </c>
      <c r="P94" s="66"/>
      <c r="Q94" s="66"/>
      <c r="R94" s="66"/>
      <c r="S94" s="67" t="str">
        <f t="shared" si="9"/>
        <v/>
      </c>
      <c r="T94" s="68" t="str">
        <f t="shared" si="10"/>
        <v/>
      </c>
      <c r="U94" s="69" t="str">
        <f t="shared" si="11"/>
        <v xml:space="preserve">   </v>
      </c>
      <c r="V94" s="103" t="str">
        <f>IF(E94=0," ",IF(E94="H",IF(OR(E94="SEN",H94&lt;1998),VLOOKUP(K94,Minimas!$A$11:$G$29,6),IF(AND(H94&gt;1997,H94&lt;2001),VLOOKUP(K94,Minimas!$A$11:$G$29,5),IF(AND(H94&gt;2000,H94&lt;2003),VLOOKUP(K94,Minimas!$A$11:$G$29,4),IF(AND(H94&gt;2002,H94&lt;2005),VLOOKUP(K94,Minimas!$A$11:$G$29,3),VLOOKUP(K94,Minimas!$A$11:$G$29,2))))),IF(OR(H94="SEN",H94&lt;1998),VLOOKUP(K94,Minimas!$G$11:$L$26,6),IF(AND(H94&gt;1997,H94&lt;2001),VLOOKUP(K94,Minimas!$G$11:$L$26,5),IF(AND(H94&gt;2000,H94&lt;2003),VLOOKUP(K94,Minimas!$G$11:$L$26,4),IF(AND(H94&gt;2002,H94&lt;2005),VLOOKUP(K94,Minimas!$G$11:$L$26,3),VLOOKUP(K94,Minimas!$G$11:$L$26,2)))))))</f>
        <v xml:space="preserve"> </v>
      </c>
      <c r="W94" s="77" t="str">
        <f t="shared" si="12"/>
        <v/>
      </c>
      <c r="X94" s="78"/>
      <c r="AB94" s="107" t="e">
        <f>T94-HLOOKUP(V94,Minimas!$C$1:$BN$10,2,FALSE)</f>
        <v>#VALUE!</v>
      </c>
      <c r="AC94" s="107" t="e">
        <f>T94-HLOOKUP(V94,Minimas!$C$1:$BN$10,3,FALSE)</f>
        <v>#VALUE!</v>
      </c>
      <c r="AD94" s="107" t="e">
        <f>T94-HLOOKUP(V94,Minimas!$C$1:$BN$10,4,FALSE)</f>
        <v>#VALUE!</v>
      </c>
      <c r="AE94" s="107" t="e">
        <f>T94-HLOOKUP(V94,Minimas!$C$1:$BN$10,5,FALSE)</f>
        <v>#VALUE!</v>
      </c>
      <c r="AF94" s="107" t="e">
        <f>T94-HLOOKUP(V94,Minimas!$C$1:$BN$10,6,FALSE)</f>
        <v>#VALUE!</v>
      </c>
      <c r="AG94" s="107" t="e">
        <f>T94-HLOOKUP(V94,Minimas!$C$1:$BN$10,7,FALSE)</f>
        <v>#VALUE!</v>
      </c>
      <c r="AH94" s="107" t="e">
        <f>T94-HLOOKUP(V94,Minimas!$C$1:$BN$10,8,FALSE)</f>
        <v>#VALUE!</v>
      </c>
      <c r="AI94" s="107" t="e">
        <f>T94-HLOOKUP(V94,Minimas!$C$1:$BN$10,9,FALSE)</f>
        <v>#VALUE!</v>
      </c>
      <c r="AJ94" s="107" t="e">
        <f>T94-HLOOKUP(V94,Minimas!$C$1:$BN$10,10,FALSE)</f>
        <v>#VALUE!</v>
      </c>
      <c r="AK94" s="108" t="str">
        <f t="shared" si="13"/>
        <v xml:space="preserve"> </v>
      </c>
      <c r="AM94" s="5" t="str">
        <f t="shared" si="14"/>
        <v xml:space="preserve"> </v>
      </c>
      <c r="AN94" s="5" t="str">
        <f t="shared" si="15"/>
        <v xml:space="preserve"> </v>
      </c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</row>
    <row r="95" spans="2:76" s="5" customFormat="1" ht="30" customHeight="1" x14ac:dyDescent="0.2">
      <c r="B95" s="71"/>
      <c r="C95" s="40"/>
      <c r="D95" s="41"/>
      <c r="E95" s="101"/>
      <c r="F95" s="42" t="s">
        <v>71</v>
      </c>
      <c r="G95" s="43" t="s">
        <v>71</v>
      </c>
      <c r="H95" s="109"/>
      <c r="I95" s="46" t="s">
        <v>71</v>
      </c>
      <c r="J95" s="41" t="s">
        <v>71</v>
      </c>
      <c r="K95" s="152"/>
      <c r="L95" s="44"/>
      <c r="M95" s="45"/>
      <c r="N95" s="45"/>
      <c r="O95" s="67" t="str">
        <f t="shared" si="8"/>
        <v/>
      </c>
      <c r="P95" s="66"/>
      <c r="Q95" s="66"/>
      <c r="R95" s="66"/>
      <c r="S95" s="67" t="str">
        <f t="shared" si="9"/>
        <v/>
      </c>
      <c r="T95" s="68" t="str">
        <f t="shared" si="10"/>
        <v/>
      </c>
      <c r="U95" s="69" t="str">
        <f t="shared" si="11"/>
        <v xml:space="preserve">   </v>
      </c>
      <c r="V95" s="103" t="str">
        <f>IF(E95=0," ",IF(E95="H",IF(OR(E95="SEN",H95&lt;1998),VLOOKUP(K95,Minimas!$A$11:$G$29,6),IF(AND(H95&gt;1997,H95&lt;2001),VLOOKUP(K95,Minimas!$A$11:$G$29,5),IF(AND(H95&gt;2000,H95&lt;2003),VLOOKUP(K95,Minimas!$A$11:$G$29,4),IF(AND(H95&gt;2002,H95&lt;2005),VLOOKUP(K95,Minimas!$A$11:$G$29,3),VLOOKUP(K95,Minimas!$A$11:$G$29,2))))),IF(OR(H95="SEN",H95&lt;1998),VLOOKUP(K95,Minimas!$G$11:$L$26,6),IF(AND(H95&gt;1997,H95&lt;2001),VLOOKUP(K95,Minimas!$G$11:$L$26,5),IF(AND(H95&gt;2000,H95&lt;2003),VLOOKUP(K95,Minimas!$G$11:$L$26,4),IF(AND(H95&gt;2002,H95&lt;2005),VLOOKUP(K95,Minimas!$G$11:$L$26,3),VLOOKUP(K95,Minimas!$G$11:$L$26,2)))))))</f>
        <v xml:space="preserve"> </v>
      </c>
      <c r="W95" s="77" t="str">
        <f t="shared" si="12"/>
        <v/>
      </c>
      <c r="X95" s="78"/>
      <c r="AB95" s="107" t="e">
        <f>T95-HLOOKUP(V95,Minimas!$C$1:$BN$10,2,FALSE)</f>
        <v>#VALUE!</v>
      </c>
      <c r="AC95" s="107" t="e">
        <f>T95-HLOOKUP(V95,Minimas!$C$1:$BN$10,3,FALSE)</f>
        <v>#VALUE!</v>
      </c>
      <c r="AD95" s="107" t="e">
        <f>T95-HLOOKUP(V95,Minimas!$C$1:$BN$10,4,FALSE)</f>
        <v>#VALUE!</v>
      </c>
      <c r="AE95" s="107" t="e">
        <f>T95-HLOOKUP(V95,Minimas!$C$1:$BN$10,5,FALSE)</f>
        <v>#VALUE!</v>
      </c>
      <c r="AF95" s="107" t="e">
        <f>T95-HLOOKUP(V95,Minimas!$C$1:$BN$10,6,FALSE)</f>
        <v>#VALUE!</v>
      </c>
      <c r="AG95" s="107" t="e">
        <f>T95-HLOOKUP(V95,Minimas!$C$1:$BN$10,7,FALSE)</f>
        <v>#VALUE!</v>
      </c>
      <c r="AH95" s="107" t="e">
        <f>T95-HLOOKUP(V95,Minimas!$C$1:$BN$10,8,FALSE)</f>
        <v>#VALUE!</v>
      </c>
      <c r="AI95" s="107" t="e">
        <f>T95-HLOOKUP(V95,Minimas!$C$1:$BN$10,9,FALSE)</f>
        <v>#VALUE!</v>
      </c>
      <c r="AJ95" s="107" t="e">
        <f>T95-HLOOKUP(V95,Minimas!$C$1:$BN$10,10,FALSE)</f>
        <v>#VALUE!</v>
      </c>
      <c r="AK95" s="108" t="str">
        <f t="shared" si="13"/>
        <v xml:space="preserve"> </v>
      </c>
      <c r="AM95" s="5" t="str">
        <f t="shared" si="14"/>
        <v xml:space="preserve"> </v>
      </c>
      <c r="AN95" s="5" t="str">
        <f t="shared" si="15"/>
        <v xml:space="preserve"> </v>
      </c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</row>
    <row r="96" spans="2:76" s="5" customFormat="1" ht="30" customHeight="1" x14ac:dyDescent="0.2">
      <c r="B96" s="71"/>
      <c r="C96" s="40"/>
      <c r="D96" s="41"/>
      <c r="E96" s="101"/>
      <c r="F96" s="42" t="s">
        <v>71</v>
      </c>
      <c r="G96" s="43" t="s">
        <v>71</v>
      </c>
      <c r="H96" s="109"/>
      <c r="I96" s="46" t="s">
        <v>71</v>
      </c>
      <c r="J96" s="41" t="s">
        <v>71</v>
      </c>
      <c r="K96" s="152"/>
      <c r="L96" s="44"/>
      <c r="M96" s="45"/>
      <c r="N96" s="45"/>
      <c r="O96" s="67" t="str">
        <f t="shared" si="8"/>
        <v/>
      </c>
      <c r="P96" s="66"/>
      <c r="Q96" s="66"/>
      <c r="R96" s="66"/>
      <c r="S96" s="67" t="str">
        <f t="shared" si="9"/>
        <v/>
      </c>
      <c r="T96" s="68" t="str">
        <f t="shared" si="10"/>
        <v/>
      </c>
      <c r="U96" s="69" t="str">
        <f t="shared" si="11"/>
        <v xml:space="preserve">   </v>
      </c>
      <c r="V96" s="103" t="str">
        <f>IF(E96=0," ",IF(E96="H",IF(OR(E96="SEN",H96&lt;1998),VLOOKUP(K96,Minimas!$A$11:$G$29,6),IF(AND(H96&gt;1997,H96&lt;2001),VLOOKUP(K96,Minimas!$A$11:$G$29,5),IF(AND(H96&gt;2000,H96&lt;2003),VLOOKUP(K96,Minimas!$A$11:$G$29,4),IF(AND(H96&gt;2002,H96&lt;2005),VLOOKUP(K96,Minimas!$A$11:$G$29,3),VLOOKUP(K96,Minimas!$A$11:$G$29,2))))),IF(OR(H96="SEN",H96&lt;1998),VLOOKUP(K96,Minimas!$G$11:$L$26,6),IF(AND(H96&gt;1997,H96&lt;2001),VLOOKUP(K96,Minimas!$G$11:$L$26,5),IF(AND(H96&gt;2000,H96&lt;2003),VLOOKUP(K96,Minimas!$G$11:$L$26,4),IF(AND(H96&gt;2002,H96&lt;2005),VLOOKUP(K96,Minimas!$G$11:$L$26,3),VLOOKUP(K96,Minimas!$G$11:$L$26,2)))))))</f>
        <v xml:space="preserve"> </v>
      </c>
      <c r="W96" s="77" t="str">
        <f t="shared" si="12"/>
        <v/>
      </c>
      <c r="X96" s="78"/>
      <c r="AB96" s="107" t="e">
        <f>T96-HLOOKUP(V96,Minimas!$C$1:$BN$10,2,FALSE)</f>
        <v>#VALUE!</v>
      </c>
      <c r="AC96" s="107" t="e">
        <f>T96-HLOOKUP(V96,Minimas!$C$1:$BN$10,3,FALSE)</f>
        <v>#VALUE!</v>
      </c>
      <c r="AD96" s="107" t="e">
        <f>T96-HLOOKUP(V96,Minimas!$C$1:$BN$10,4,FALSE)</f>
        <v>#VALUE!</v>
      </c>
      <c r="AE96" s="107" t="e">
        <f>T96-HLOOKUP(V96,Minimas!$C$1:$BN$10,5,FALSE)</f>
        <v>#VALUE!</v>
      </c>
      <c r="AF96" s="107" t="e">
        <f>T96-HLOOKUP(V96,Minimas!$C$1:$BN$10,6,FALSE)</f>
        <v>#VALUE!</v>
      </c>
      <c r="AG96" s="107" t="e">
        <f>T96-HLOOKUP(V96,Minimas!$C$1:$BN$10,7,FALSE)</f>
        <v>#VALUE!</v>
      </c>
      <c r="AH96" s="107" t="e">
        <f>T96-HLOOKUP(V96,Minimas!$C$1:$BN$10,8,FALSE)</f>
        <v>#VALUE!</v>
      </c>
      <c r="AI96" s="107" t="e">
        <f>T96-HLOOKUP(V96,Minimas!$C$1:$BN$10,9,FALSE)</f>
        <v>#VALUE!</v>
      </c>
      <c r="AJ96" s="107" t="e">
        <f>T96-HLOOKUP(V96,Minimas!$C$1:$BN$10,10,FALSE)</f>
        <v>#VALUE!</v>
      </c>
      <c r="AK96" s="108" t="str">
        <f t="shared" si="13"/>
        <v xml:space="preserve"> </v>
      </c>
      <c r="AM96" s="5" t="str">
        <f t="shared" si="14"/>
        <v xml:space="preserve"> </v>
      </c>
      <c r="AN96" s="5" t="str">
        <f t="shared" si="15"/>
        <v xml:space="preserve"> </v>
      </c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</row>
    <row r="97" spans="2:76" s="5" customFormat="1" ht="30" customHeight="1" x14ac:dyDescent="0.2">
      <c r="B97" s="71"/>
      <c r="C97" s="40"/>
      <c r="D97" s="41"/>
      <c r="E97" s="101"/>
      <c r="F97" s="42" t="s">
        <v>71</v>
      </c>
      <c r="G97" s="43" t="s">
        <v>71</v>
      </c>
      <c r="H97" s="109"/>
      <c r="I97" s="46" t="s">
        <v>71</v>
      </c>
      <c r="J97" s="41" t="s">
        <v>71</v>
      </c>
      <c r="K97" s="152"/>
      <c r="L97" s="44"/>
      <c r="M97" s="45"/>
      <c r="N97" s="45"/>
      <c r="O97" s="67" t="str">
        <f t="shared" si="8"/>
        <v/>
      </c>
      <c r="P97" s="66"/>
      <c r="Q97" s="66"/>
      <c r="R97" s="66"/>
      <c r="S97" s="67" t="str">
        <f t="shared" si="9"/>
        <v/>
      </c>
      <c r="T97" s="68" t="str">
        <f t="shared" si="10"/>
        <v/>
      </c>
      <c r="U97" s="69" t="str">
        <f t="shared" si="11"/>
        <v xml:space="preserve">   </v>
      </c>
      <c r="V97" s="103" t="str">
        <f>IF(E97=0," ",IF(E97="H",IF(OR(E97="SEN",H97&lt;1998),VLOOKUP(K97,Minimas!$A$11:$G$29,6),IF(AND(H97&gt;1997,H97&lt;2001),VLOOKUP(K97,Minimas!$A$11:$G$29,5),IF(AND(H97&gt;2000,H97&lt;2003),VLOOKUP(K97,Minimas!$A$11:$G$29,4),IF(AND(H97&gt;2002,H97&lt;2005),VLOOKUP(K97,Minimas!$A$11:$G$29,3),VLOOKUP(K97,Minimas!$A$11:$G$29,2))))),IF(OR(H97="SEN",H97&lt;1998),VLOOKUP(K97,Minimas!$G$11:$L$26,6),IF(AND(H97&gt;1997,H97&lt;2001),VLOOKUP(K97,Minimas!$G$11:$L$26,5),IF(AND(H97&gt;2000,H97&lt;2003),VLOOKUP(K97,Minimas!$G$11:$L$26,4),IF(AND(H97&gt;2002,H97&lt;2005),VLOOKUP(K97,Minimas!$G$11:$L$26,3),VLOOKUP(K97,Minimas!$G$11:$L$26,2)))))))</f>
        <v xml:space="preserve"> </v>
      </c>
      <c r="W97" s="77" t="str">
        <f t="shared" si="12"/>
        <v/>
      </c>
      <c r="X97" s="78"/>
      <c r="AB97" s="107" t="e">
        <f>T97-HLOOKUP(V97,Minimas!$C$1:$BN$10,2,FALSE)</f>
        <v>#VALUE!</v>
      </c>
      <c r="AC97" s="107" t="e">
        <f>T97-HLOOKUP(V97,Minimas!$C$1:$BN$10,3,FALSE)</f>
        <v>#VALUE!</v>
      </c>
      <c r="AD97" s="107" t="e">
        <f>T97-HLOOKUP(V97,Minimas!$C$1:$BN$10,4,FALSE)</f>
        <v>#VALUE!</v>
      </c>
      <c r="AE97" s="107" t="e">
        <f>T97-HLOOKUP(V97,Minimas!$C$1:$BN$10,5,FALSE)</f>
        <v>#VALUE!</v>
      </c>
      <c r="AF97" s="107" t="e">
        <f>T97-HLOOKUP(V97,Minimas!$C$1:$BN$10,6,FALSE)</f>
        <v>#VALUE!</v>
      </c>
      <c r="AG97" s="107" t="e">
        <f>T97-HLOOKUP(V97,Minimas!$C$1:$BN$10,7,FALSE)</f>
        <v>#VALUE!</v>
      </c>
      <c r="AH97" s="107" t="e">
        <f>T97-HLOOKUP(V97,Minimas!$C$1:$BN$10,8,FALSE)</f>
        <v>#VALUE!</v>
      </c>
      <c r="AI97" s="107" t="e">
        <f>T97-HLOOKUP(V97,Minimas!$C$1:$BN$10,9,FALSE)</f>
        <v>#VALUE!</v>
      </c>
      <c r="AJ97" s="107" t="e">
        <f>T97-HLOOKUP(V97,Minimas!$C$1:$BN$10,10,FALSE)</f>
        <v>#VALUE!</v>
      </c>
      <c r="AK97" s="108" t="str">
        <f t="shared" si="13"/>
        <v xml:space="preserve"> </v>
      </c>
      <c r="AM97" s="5" t="str">
        <f t="shared" si="14"/>
        <v xml:space="preserve"> </v>
      </c>
      <c r="AN97" s="5" t="str">
        <f t="shared" si="15"/>
        <v xml:space="preserve"> </v>
      </c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</row>
    <row r="98" spans="2:76" s="5" customFormat="1" ht="30" customHeight="1" x14ac:dyDescent="0.2">
      <c r="B98" s="71"/>
      <c r="C98" s="40"/>
      <c r="D98" s="41"/>
      <c r="E98" s="101"/>
      <c r="F98" s="42" t="s">
        <v>71</v>
      </c>
      <c r="G98" s="43" t="s">
        <v>71</v>
      </c>
      <c r="H98" s="109"/>
      <c r="I98" s="46" t="s">
        <v>71</v>
      </c>
      <c r="J98" s="41" t="s">
        <v>71</v>
      </c>
      <c r="K98" s="152"/>
      <c r="L98" s="44"/>
      <c r="M98" s="45"/>
      <c r="N98" s="45"/>
      <c r="O98" s="67" t="str">
        <f t="shared" si="8"/>
        <v/>
      </c>
      <c r="P98" s="66"/>
      <c r="Q98" s="66"/>
      <c r="R98" s="66"/>
      <c r="S98" s="67" t="str">
        <f t="shared" si="9"/>
        <v/>
      </c>
      <c r="T98" s="68" t="str">
        <f t="shared" si="10"/>
        <v/>
      </c>
      <c r="U98" s="69" t="str">
        <f t="shared" si="11"/>
        <v xml:space="preserve">   </v>
      </c>
      <c r="V98" s="103" t="str">
        <f>IF(E98=0," ",IF(E98="H",IF(OR(E98="SEN",H98&lt;1998),VLOOKUP(K98,Minimas!$A$11:$G$29,6),IF(AND(H98&gt;1997,H98&lt;2001),VLOOKUP(K98,Minimas!$A$11:$G$29,5),IF(AND(H98&gt;2000,H98&lt;2003),VLOOKUP(K98,Minimas!$A$11:$G$29,4),IF(AND(H98&gt;2002,H98&lt;2005),VLOOKUP(K98,Minimas!$A$11:$G$29,3),VLOOKUP(K98,Minimas!$A$11:$G$29,2))))),IF(OR(H98="SEN",H98&lt;1998),VLOOKUP(K98,Minimas!$G$11:$L$26,6),IF(AND(H98&gt;1997,H98&lt;2001),VLOOKUP(K98,Minimas!$G$11:$L$26,5),IF(AND(H98&gt;2000,H98&lt;2003),VLOOKUP(K98,Minimas!$G$11:$L$26,4),IF(AND(H98&gt;2002,H98&lt;2005),VLOOKUP(K98,Minimas!$G$11:$L$26,3),VLOOKUP(K98,Minimas!$G$11:$L$26,2)))))))</f>
        <v xml:space="preserve"> </v>
      </c>
      <c r="W98" s="77" t="str">
        <f t="shared" si="12"/>
        <v/>
      </c>
      <c r="X98" s="78"/>
      <c r="AB98" s="107" t="e">
        <f>T98-HLOOKUP(V98,Minimas!$C$1:$BN$10,2,FALSE)</f>
        <v>#VALUE!</v>
      </c>
      <c r="AC98" s="107" t="e">
        <f>T98-HLOOKUP(V98,Minimas!$C$1:$BN$10,3,FALSE)</f>
        <v>#VALUE!</v>
      </c>
      <c r="AD98" s="107" t="e">
        <f>T98-HLOOKUP(V98,Minimas!$C$1:$BN$10,4,FALSE)</f>
        <v>#VALUE!</v>
      </c>
      <c r="AE98" s="107" t="e">
        <f>T98-HLOOKUP(V98,Minimas!$C$1:$BN$10,5,FALSE)</f>
        <v>#VALUE!</v>
      </c>
      <c r="AF98" s="107" t="e">
        <f>T98-HLOOKUP(V98,Minimas!$C$1:$BN$10,6,FALSE)</f>
        <v>#VALUE!</v>
      </c>
      <c r="AG98" s="107" t="e">
        <f>T98-HLOOKUP(V98,Minimas!$C$1:$BN$10,7,FALSE)</f>
        <v>#VALUE!</v>
      </c>
      <c r="AH98" s="107" t="e">
        <f>T98-HLOOKUP(V98,Minimas!$C$1:$BN$10,8,FALSE)</f>
        <v>#VALUE!</v>
      </c>
      <c r="AI98" s="107" t="e">
        <f>T98-HLOOKUP(V98,Minimas!$C$1:$BN$10,9,FALSE)</f>
        <v>#VALUE!</v>
      </c>
      <c r="AJ98" s="107" t="e">
        <f>T98-HLOOKUP(V98,Minimas!$C$1:$BN$10,10,FALSE)</f>
        <v>#VALUE!</v>
      </c>
      <c r="AK98" s="108" t="str">
        <f t="shared" si="13"/>
        <v xml:space="preserve"> </v>
      </c>
      <c r="AM98" s="5" t="str">
        <f t="shared" si="14"/>
        <v xml:space="preserve"> </v>
      </c>
      <c r="AN98" s="5" t="str">
        <f t="shared" si="15"/>
        <v xml:space="preserve"> </v>
      </c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</row>
    <row r="99" spans="2:76" s="5" customFormat="1" ht="30" customHeight="1" x14ac:dyDescent="0.2">
      <c r="B99" s="71"/>
      <c r="C99" s="40"/>
      <c r="D99" s="41"/>
      <c r="E99" s="101"/>
      <c r="F99" s="42" t="s">
        <v>71</v>
      </c>
      <c r="G99" s="43" t="s">
        <v>71</v>
      </c>
      <c r="H99" s="109"/>
      <c r="I99" s="46" t="s">
        <v>71</v>
      </c>
      <c r="J99" s="41" t="s">
        <v>71</v>
      </c>
      <c r="K99" s="152"/>
      <c r="L99" s="44"/>
      <c r="M99" s="45"/>
      <c r="N99" s="45"/>
      <c r="O99" s="67" t="str">
        <f t="shared" si="8"/>
        <v/>
      </c>
      <c r="P99" s="66"/>
      <c r="Q99" s="66"/>
      <c r="R99" s="66"/>
      <c r="S99" s="67" t="str">
        <f t="shared" si="9"/>
        <v/>
      </c>
      <c r="T99" s="68" t="str">
        <f t="shared" si="10"/>
        <v/>
      </c>
      <c r="U99" s="69" t="str">
        <f t="shared" si="11"/>
        <v xml:space="preserve">   </v>
      </c>
      <c r="V99" s="103" t="str">
        <f>IF(E99=0," ",IF(E99="H",IF(OR(E99="SEN",H99&lt;1998),VLOOKUP(K99,Minimas!$A$11:$G$29,6),IF(AND(H99&gt;1997,H99&lt;2001),VLOOKUP(K99,Minimas!$A$11:$G$29,5),IF(AND(H99&gt;2000,H99&lt;2003),VLOOKUP(K99,Minimas!$A$11:$G$29,4),IF(AND(H99&gt;2002,H99&lt;2005),VLOOKUP(K99,Minimas!$A$11:$G$29,3),VLOOKUP(K99,Minimas!$A$11:$G$29,2))))),IF(OR(H99="SEN",H99&lt;1998),VLOOKUP(K99,Minimas!$G$11:$L$26,6),IF(AND(H99&gt;1997,H99&lt;2001),VLOOKUP(K99,Minimas!$G$11:$L$26,5),IF(AND(H99&gt;2000,H99&lt;2003),VLOOKUP(K99,Minimas!$G$11:$L$26,4),IF(AND(H99&gt;2002,H99&lt;2005),VLOOKUP(K99,Minimas!$G$11:$L$26,3),VLOOKUP(K99,Minimas!$G$11:$L$26,2)))))))</f>
        <v xml:space="preserve"> </v>
      </c>
      <c r="W99" s="77" t="str">
        <f t="shared" si="12"/>
        <v/>
      </c>
      <c r="X99" s="78"/>
      <c r="AB99" s="107" t="e">
        <f>T99-HLOOKUP(V99,Minimas!$C$1:$BN$10,2,FALSE)</f>
        <v>#VALUE!</v>
      </c>
      <c r="AC99" s="107" t="e">
        <f>T99-HLOOKUP(V99,Minimas!$C$1:$BN$10,3,FALSE)</f>
        <v>#VALUE!</v>
      </c>
      <c r="AD99" s="107" t="e">
        <f>T99-HLOOKUP(V99,Minimas!$C$1:$BN$10,4,FALSE)</f>
        <v>#VALUE!</v>
      </c>
      <c r="AE99" s="107" t="e">
        <f>T99-HLOOKUP(V99,Minimas!$C$1:$BN$10,5,FALSE)</f>
        <v>#VALUE!</v>
      </c>
      <c r="AF99" s="107" t="e">
        <f>T99-HLOOKUP(V99,Minimas!$C$1:$BN$10,6,FALSE)</f>
        <v>#VALUE!</v>
      </c>
      <c r="AG99" s="107" t="e">
        <f>T99-HLOOKUP(V99,Minimas!$C$1:$BN$10,7,FALSE)</f>
        <v>#VALUE!</v>
      </c>
      <c r="AH99" s="107" t="e">
        <f>T99-HLOOKUP(V99,Minimas!$C$1:$BN$10,8,FALSE)</f>
        <v>#VALUE!</v>
      </c>
      <c r="AI99" s="107" t="e">
        <f>T99-HLOOKUP(V99,Minimas!$C$1:$BN$10,9,FALSE)</f>
        <v>#VALUE!</v>
      </c>
      <c r="AJ99" s="107" t="e">
        <f>T99-HLOOKUP(V99,Minimas!$C$1:$BN$10,10,FALSE)</f>
        <v>#VALUE!</v>
      </c>
      <c r="AK99" s="108" t="str">
        <f t="shared" si="13"/>
        <v xml:space="preserve"> </v>
      </c>
      <c r="AM99" s="5" t="str">
        <f t="shared" si="14"/>
        <v xml:space="preserve"> </v>
      </c>
      <c r="AN99" s="5" t="str">
        <f t="shared" si="15"/>
        <v xml:space="preserve"> </v>
      </c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</row>
    <row r="100" spans="2:76" s="5" customFormat="1" ht="30" customHeight="1" x14ac:dyDescent="0.2">
      <c r="B100" s="71"/>
      <c r="C100" s="40"/>
      <c r="D100" s="41"/>
      <c r="E100" s="101"/>
      <c r="F100" s="42" t="s">
        <v>71</v>
      </c>
      <c r="G100" s="43" t="s">
        <v>71</v>
      </c>
      <c r="H100" s="109"/>
      <c r="I100" s="46" t="s">
        <v>71</v>
      </c>
      <c r="J100" s="41" t="s">
        <v>71</v>
      </c>
      <c r="K100" s="152"/>
      <c r="L100" s="44"/>
      <c r="M100" s="45"/>
      <c r="N100" s="45"/>
      <c r="O100" s="67" t="str">
        <f t="shared" si="8"/>
        <v/>
      </c>
      <c r="P100" s="66"/>
      <c r="Q100" s="66"/>
      <c r="R100" s="66"/>
      <c r="S100" s="67" t="str">
        <f t="shared" si="9"/>
        <v/>
      </c>
      <c r="T100" s="68" t="str">
        <f t="shared" si="10"/>
        <v/>
      </c>
      <c r="U100" s="69" t="str">
        <f t="shared" si="11"/>
        <v xml:space="preserve">   </v>
      </c>
      <c r="V100" s="103" t="str">
        <f>IF(E100=0," ",IF(E100="H",IF(OR(E100="SEN",H100&lt;1998),VLOOKUP(K100,Minimas!$A$11:$G$29,6),IF(AND(H100&gt;1997,H100&lt;2001),VLOOKUP(K100,Minimas!$A$11:$G$29,5),IF(AND(H100&gt;2000,H100&lt;2003),VLOOKUP(K100,Minimas!$A$11:$G$29,4),IF(AND(H100&gt;2002,H100&lt;2005),VLOOKUP(K100,Minimas!$A$11:$G$29,3),VLOOKUP(K100,Minimas!$A$11:$G$29,2))))),IF(OR(H100="SEN",H100&lt;1998),VLOOKUP(K100,Minimas!$G$11:$L$26,6),IF(AND(H100&gt;1997,H100&lt;2001),VLOOKUP(K100,Minimas!$G$11:$L$26,5),IF(AND(H100&gt;2000,H100&lt;2003),VLOOKUP(K100,Minimas!$G$11:$L$26,4),IF(AND(H100&gt;2002,H100&lt;2005),VLOOKUP(K100,Minimas!$G$11:$L$26,3),VLOOKUP(K100,Minimas!$G$11:$L$26,2)))))))</f>
        <v xml:space="preserve"> </v>
      </c>
      <c r="W100" s="77" t="str">
        <f t="shared" si="12"/>
        <v/>
      </c>
      <c r="X100" s="78"/>
      <c r="AB100" s="107" t="e">
        <f>T100-HLOOKUP(V100,Minimas!$C$1:$BN$10,2,FALSE)</f>
        <v>#VALUE!</v>
      </c>
      <c r="AC100" s="107" t="e">
        <f>T100-HLOOKUP(V100,Minimas!$C$1:$BN$10,3,FALSE)</f>
        <v>#VALUE!</v>
      </c>
      <c r="AD100" s="107" t="e">
        <f>T100-HLOOKUP(V100,Minimas!$C$1:$BN$10,4,FALSE)</f>
        <v>#VALUE!</v>
      </c>
      <c r="AE100" s="107" t="e">
        <f>T100-HLOOKUP(V100,Minimas!$C$1:$BN$10,5,FALSE)</f>
        <v>#VALUE!</v>
      </c>
      <c r="AF100" s="107" t="e">
        <f>T100-HLOOKUP(V100,Minimas!$C$1:$BN$10,6,FALSE)</f>
        <v>#VALUE!</v>
      </c>
      <c r="AG100" s="107" t="e">
        <f>T100-HLOOKUP(V100,Minimas!$C$1:$BN$10,7,FALSE)</f>
        <v>#VALUE!</v>
      </c>
      <c r="AH100" s="107" t="e">
        <f>T100-HLOOKUP(V100,Minimas!$C$1:$BN$10,8,FALSE)</f>
        <v>#VALUE!</v>
      </c>
      <c r="AI100" s="107" t="e">
        <f>T100-HLOOKUP(V100,Minimas!$C$1:$BN$10,9,FALSE)</f>
        <v>#VALUE!</v>
      </c>
      <c r="AJ100" s="107" t="e">
        <f>T100-HLOOKUP(V100,Minimas!$C$1:$BN$10,10,FALSE)</f>
        <v>#VALUE!</v>
      </c>
      <c r="AK100" s="108" t="str">
        <f t="shared" si="13"/>
        <v xml:space="preserve"> </v>
      </c>
      <c r="AM100" s="5" t="str">
        <f t="shared" si="14"/>
        <v xml:space="preserve"> </v>
      </c>
      <c r="AN100" s="5" t="str">
        <f t="shared" si="15"/>
        <v xml:space="preserve"> </v>
      </c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</row>
    <row r="101" spans="2:76" s="5" customFormat="1" ht="30" customHeight="1" x14ac:dyDescent="0.2">
      <c r="B101" s="71"/>
      <c r="C101" s="40"/>
      <c r="D101" s="41"/>
      <c r="E101" s="101"/>
      <c r="F101" s="42" t="s">
        <v>71</v>
      </c>
      <c r="G101" s="43" t="s">
        <v>71</v>
      </c>
      <c r="H101" s="109"/>
      <c r="I101" s="46" t="s">
        <v>71</v>
      </c>
      <c r="J101" s="41" t="s">
        <v>71</v>
      </c>
      <c r="K101" s="152"/>
      <c r="L101" s="44"/>
      <c r="M101" s="45"/>
      <c r="N101" s="45"/>
      <c r="O101" s="67" t="str">
        <f t="shared" si="8"/>
        <v/>
      </c>
      <c r="P101" s="66"/>
      <c r="Q101" s="66"/>
      <c r="R101" s="66"/>
      <c r="S101" s="67" t="str">
        <f t="shared" si="9"/>
        <v/>
      </c>
      <c r="T101" s="68" t="str">
        <f t="shared" si="10"/>
        <v/>
      </c>
      <c r="U101" s="69" t="str">
        <f t="shared" si="11"/>
        <v xml:space="preserve">   </v>
      </c>
      <c r="V101" s="103" t="str">
        <f>IF(E101=0," ",IF(E101="H",IF(OR(E101="SEN",H101&lt;1998),VLOOKUP(K101,Minimas!$A$11:$G$29,6),IF(AND(H101&gt;1997,H101&lt;2001),VLOOKUP(K101,Minimas!$A$11:$G$29,5),IF(AND(H101&gt;2000,H101&lt;2003),VLOOKUP(K101,Minimas!$A$11:$G$29,4),IF(AND(H101&gt;2002,H101&lt;2005),VLOOKUP(K101,Minimas!$A$11:$G$29,3),VLOOKUP(K101,Minimas!$A$11:$G$29,2))))),IF(OR(H101="SEN",H101&lt;1998),VLOOKUP(K101,Minimas!$G$11:$L$26,6),IF(AND(H101&gt;1997,H101&lt;2001),VLOOKUP(K101,Minimas!$G$11:$L$26,5),IF(AND(H101&gt;2000,H101&lt;2003),VLOOKUP(K101,Minimas!$G$11:$L$26,4),IF(AND(H101&gt;2002,H101&lt;2005),VLOOKUP(K101,Minimas!$G$11:$L$26,3),VLOOKUP(K101,Minimas!$G$11:$L$26,2)))))))</f>
        <v xml:space="preserve"> </v>
      </c>
      <c r="W101" s="77" t="str">
        <f t="shared" si="12"/>
        <v/>
      </c>
      <c r="X101" s="78"/>
      <c r="AB101" s="107" t="e">
        <f>T101-HLOOKUP(V101,Minimas!$C$1:$BN$10,2,FALSE)</f>
        <v>#VALUE!</v>
      </c>
      <c r="AC101" s="107" t="e">
        <f>T101-HLOOKUP(V101,Minimas!$C$1:$BN$10,3,FALSE)</f>
        <v>#VALUE!</v>
      </c>
      <c r="AD101" s="107" t="e">
        <f>T101-HLOOKUP(V101,Minimas!$C$1:$BN$10,4,FALSE)</f>
        <v>#VALUE!</v>
      </c>
      <c r="AE101" s="107" t="e">
        <f>T101-HLOOKUP(V101,Minimas!$C$1:$BN$10,5,FALSE)</f>
        <v>#VALUE!</v>
      </c>
      <c r="AF101" s="107" t="e">
        <f>T101-HLOOKUP(V101,Minimas!$C$1:$BN$10,6,FALSE)</f>
        <v>#VALUE!</v>
      </c>
      <c r="AG101" s="107" t="e">
        <f>T101-HLOOKUP(V101,Minimas!$C$1:$BN$10,7,FALSE)</f>
        <v>#VALUE!</v>
      </c>
      <c r="AH101" s="107" t="e">
        <f>T101-HLOOKUP(V101,Minimas!$C$1:$BN$10,8,FALSE)</f>
        <v>#VALUE!</v>
      </c>
      <c r="AI101" s="107" t="e">
        <f>T101-HLOOKUP(V101,Minimas!$C$1:$BN$10,9,FALSE)</f>
        <v>#VALUE!</v>
      </c>
      <c r="AJ101" s="107" t="e">
        <f>T101-HLOOKUP(V101,Minimas!$C$1:$BN$10,10,FALSE)</f>
        <v>#VALUE!</v>
      </c>
      <c r="AK101" s="108" t="str">
        <f t="shared" si="13"/>
        <v xml:space="preserve"> </v>
      </c>
      <c r="AM101" s="5" t="str">
        <f t="shared" si="14"/>
        <v xml:space="preserve"> </v>
      </c>
      <c r="AN101" s="5" t="str">
        <f t="shared" si="15"/>
        <v xml:space="preserve"> </v>
      </c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</row>
    <row r="102" spans="2:76" s="5" customFormat="1" ht="30" customHeight="1" x14ac:dyDescent="0.2">
      <c r="B102" s="71"/>
      <c r="C102" s="40"/>
      <c r="D102" s="41"/>
      <c r="E102" s="101"/>
      <c r="F102" s="42" t="s">
        <v>71</v>
      </c>
      <c r="G102" s="43" t="s">
        <v>71</v>
      </c>
      <c r="H102" s="109"/>
      <c r="I102" s="46"/>
      <c r="J102" s="41"/>
      <c r="K102" s="152"/>
      <c r="L102" s="44"/>
      <c r="M102" s="45"/>
      <c r="N102" s="45"/>
      <c r="O102" s="67" t="str">
        <f t="shared" si="8"/>
        <v/>
      </c>
      <c r="P102" s="66"/>
      <c r="Q102" s="66"/>
      <c r="R102" s="66"/>
      <c r="S102" s="67" t="str">
        <f t="shared" si="9"/>
        <v/>
      </c>
      <c r="T102" s="68" t="str">
        <f t="shared" si="10"/>
        <v/>
      </c>
      <c r="U102" s="69" t="str">
        <f t="shared" si="11"/>
        <v xml:space="preserve">   </v>
      </c>
      <c r="V102" s="103" t="str">
        <f>IF(E102=0," ",IF(E102="H",IF(OR(E102="SEN",H102&lt;1998),VLOOKUP(K102,Minimas!$A$11:$G$29,6),IF(AND(H102&gt;1997,H102&lt;2001),VLOOKUP(K102,Minimas!$A$11:$G$29,5),IF(AND(H102&gt;2000,H102&lt;2003),VLOOKUP(K102,Minimas!$A$11:$G$29,4),IF(AND(H102&gt;2002,H102&lt;2005),VLOOKUP(K102,Minimas!$A$11:$G$29,3),VLOOKUP(K102,Minimas!$A$11:$G$29,2))))),IF(OR(H102="SEN",H102&lt;1998),VLOOKUP(K102,Minimas!$G$11:$L$26,6),IF(AND(H102&gt;1997,H102&lt;2001),VLOOKUP(K102,Minimas!$G$11:$L$26,5),IF(AND(H102&gt;2000,H102&lt;2003),VLOOKUP(K102,Minimas!$G$11:$L$26,4),IF(AND(H102&gt;2002,H102&lt;2005),VLOOKUP(K102,Minimas!$G$11:$L$26,3),VLOOKUP(K102,Minimas!$G$11:$L$26,2)))))))</f>
        <v xml:space="preserve"> </v>
      </c>
      <c r="W102" s="77" t="str">
        <f t="shared" si="12"/>
        <v/>
      </c>
      <c r="X102" s="78"/>
      <c r="AB102" s="107" t="e">
        <f>T102-HLOOKUP(V102,Minimas!$C$1:$BN$10,2,FALSE)</f>
        <v>#VALUE!</v>
      </c>
      <c r="AC102" s="107" t="e">
        <f>T102-HLOOKUP(V102,Minimas!$C$1:$BN$10,3,FALSE)</f>
        <v>#VALUE!</v>
      </c>
      <c r="AD102" s="107" t="e">
        <f>T102-HLOOKUP(V102,Minimas!$C$1:$BN$10,4,FALSE)</f>
        <v>#VALUE!</v>
      </c>
      <c r="AE102" s="107" t="e">
        <f>T102-HLOOKUP(V102,Minimas!$C$1:$BN$10,5,FALSE)</f>
        <v>#VALUE!</v>
      </c>
      <c r="AF102" s="107" t="e">
        <f>T102-HLOOKUP(V102,Minimas!$C$1:$BN$10,6,FALSE)</f>
        <v>#VALUE!</v>
      </c>
      <c r="AG102" s="107" t="e">
        <f>T102-HLOOKUP(V102,Minimas!$C$1:$BN$10,7,FALSE)</f>
        <v>#VALUE!</v>
      </c>
      <c r="AH102" s="107" t="e">
        <f>T102-HLOOKUP(V102,Minimas!$C$1:$BN$10,8,FALSE)</f>
        <v>#VALUE!</v>
      </c>
      <c r="AI102" s="107" t="e">
        <f>T102-HLOOKUP(V102,Minimas!$C$1:$BN$10,9,FALSE)</f>
        <v>#VALUE!</v>
      </c>
      <c r="AJ102" s="107" t="e">
        <f>T102-HLOOKUP(V102,Minimas!$C$1:$BN$10,10,FALSE)</f>
        <v>#VALUE!</v>
      </c>
      <c r="AK102" s="108" t="str">
        <f t="shared" si="13"/>
        <v xml:space="preserve"> </v>
      </c>
      <c r="AM102" s="5" t="str">
        <f t="shared" si="14"/>
        <v xml:space="preserve"> </v>
      </c>
      <c r="AN102" s="5" t="str">
        <f t="shared" si="15"/>
        <v xml:space="preserve"> </v>
      </c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</row>
    <row r="103" spans="2:76" s="5" customFormat="1" ht="30" customHeight="1" x14ac:dyDescent="0.2">
      <c r="B103" s="70"/>
      <c r="C103" s="60"/>
      <c r="D103" s="61"/>
      <c r="E103" s="101"/>
      <c r="F103" s="62" t="s">
        <v>71</v>
      </c>
      <c r="G103" s="63" t="s">
        <v>71</v>
      </c>
      <c r="H103" s="102"/>
      <c r="I103" s="64" t="s">
        <v>71</v>
      </c>
      <c r="J103" s="61" t="s">
        <v>71</v>
      </c>
      <c r="K103" s="151"/>
      <c r="L103" s="65"/>
      <c r="M103" s="66"/>
      <c r="N103" s="66"/>
      <c r="O103" s="67" t="str">
        <f t="shared" si="8"/>
        <v/>
      </c>
      <c r="P103" s="66"/>
      <c r="Q103" s="66"/>
      <c r="R103" s="66"/>
      <c r="S103" s="67" t="str">
        <f t="shared" si="9"/>
        <v/>
      </c>
      <c r="T103" s="68" t="str">
        <f t="shared" si="10"/>
        <v/>
      </c>
      <c r="U103" s="69" t="str">
        <f t="shared" si="11"/>
        <v xml:space="preserve">   </v>
      </c>
      <c r="V103" s="103" t="str">
        <f>IF(E103=0," ",IF(E103="H",IF(OR(E103="SEN",H103&lt;1998),VLOOKUP(K103,Minimas!$A$11:$G$29,6),IF(AND(H103&gt;1997,H103&lt;2001),VLOOKUP(K103,Minimas!$A$11:$G$29,5),IF(AND(H103&gt;2000,H103&lt;2003),VLOOKUP(K103,Minimas!$A$11:$G$29,4),IF(AND(H103&gt;2002,H103&lt;2005),VLOOKUP(K103,Minimas!$A$11:$G$29,3),VLOOKUP(K103,Minimas!$A$11:$G$29,2))))),IF(OR(H103="SEN",H103&lt;1998),VLOOKUP(K103,Minimas!$G$11:$L$26,6),IF(AND(H103&gt;1997,H103&lt;2001),VLOOKUP(K103,Minimas!$G$11:$L$26,5),IF(AND(H103&gt;2000,H103&lt;2003),VLOOKUP(K103,Minimas!$G$11:$L$26,4),IF(AND(H103&gt;2002,H103&lt;2005),VLOOKUP(K103,Minimas!$G$11:$L$26,3),VLOOKUP(K103,Minimas!$G$11:$L$26,2)))))))</f>
        <v xml:space="preserve"> </v>
      </c>
      <c r="W103" s="77" t="str">
        <f t="shared" si="12"/>
        <v/>
      </c>
      <c r="X103" s="78"/>
      <c r="AB103" s="107" t="e">
        <f>T103-HLOOKUP(V103,Minimas!$C$1:$BN$10,2,FALSE)</f>
        <v>#VALUE!</v>
      </c>
      <c r="AC103" s="107" t="e">
        <f>T103-HLOOKUP(V103,Minimas!$C$1:$BN$10,3,FALSE)</f>
        <v>#VALUE!</v>
      </c>
      <c r="AD103" s="107" t="e">
        <f>T103-HLOOKUP(V103,Minimas!$C$1:$BN$10,4,FALSE)</f>
        <v>#VALUE!</v>
      </c>
      <c r="AE103" s="107" t="e">
        <f>T103-HLOOKUP(V103,Minimas!$C$1:$BN$10,5,FALSE)</f>
        <v>#VALUE!</v>
      </c>
      <c r="AF103" s="107" t="e">
        <f>T103-HLOOKUP(V103,Minimas!$C$1:$BN$10,6,FALSE)</f>
        <v>#VALUE!</v>
      </c>
      <c r="AG103" s="107" t="e">
        <f>T103-HLOOKUP(V103,Minimas!$C$1:$BN$10,7,FALSE)</f>
        <v>#VALUE!</v>
      </c>
      <c r="AH103" s="107" t="e">
        <f>T103-HLOOKUP(V103,Minimas!$C$1:$BN$10,8,FALSE)</f>
        <v>#VALUE!</v>
      </c>
      <c r="AI103" s="107" t="e">
        <f>T103-HLOOKUP(V103,Minimas!$C$1:$BN$10,9,FALSE)</f>
        <v>#VALUE!</v>
      </c>
      <c r="AJ103" s="107" t="e">
        <f>T103-HLOOKUP(V103,Minimas!$C$1:$BN$10,10,FALSE)</f>
        <v>#VALUE!</v>
      </c>
      <c r="AK103" s="108" t="str">
        <f t="shared" si="13"/>
        <v xml:space="preserve"> </v>
      </c>
      <c r="AM103" s="5" t="str">
        <f t="shared" si="14"/>
        <v xml:space="preserve"> </v>
      </c>
      <c r="AN103" s="5" t="str">
        <f t="shared" si="15"/>
        <v xml:space="preserve"> </v>
      </c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</row>
    <row r="104" spans="2:76" s="5" customFormat="1" ht="30" customHeight="1" x14ac:dyDescent="0.2">
      <c r="B104" s="71"/>
      <c r="C104" s="40"/>
      <c r="D104" s="41"/>
      <c r="E104" s="101"/>
      <c r="F104" s="42" t="s">
        <v>71</v>
      </c>
      <c r="G104" s="43" t="s">
        <v>71</v>
      </c>
      <c r="H104" s="109"/>
      <c r="I104" s="46" t="s">
        <v>71</v>
      </c>
      <c r="J104" s="41" t="s">
        <v>71</v>
      </c>
      <c r="K104" s="152"/>
      <c r="L104" s="44"/>
      <c r="M104" s="45"/>
      <c r="N104" s="45"/>
      <c r="O104" s="67" t="str">
        <f t="shared" si="8"/>
        <v/>
      </c>
      <c r="P104" s="66"/>
      <c r="Q104" s="66"/>
      <c r="R104" s="66"/>
      <c r="S104" s="67" t="str">
        <f t="shared" si="9"/>
        <v/>
      </c>
      <c r="T104" s="68" t="str">
        <f t="shared" si="10"/>
        <v/>
      </c>
      <c r="U104" s="69" t="str">
        <f t="shared" si="11"/>
        <v xml:space="preserve">   </v>
      </c>
      <c r="V104" s="103" t="str">
        <f>IF(E104=0," ",IF(E104="H",IF(OR(E104="SEN",H104&lt;1998),VLOOKUP(K104,Minimas!$A$11:$G$29,6),IF(AND(H104&gt;1997,H104&lt;2001),VLOOKUP(K104,Minimas!$A$11:$G$29,5),IF(AND(H104&gt;2000,H104&lt;2003),VLOOKUP(K104,Minimas!$A$11:$G$29,4),IF(AND(H104&gt;2002,H104&lt;2005),VLOOKUP(K104,Minimas!$A$11:$G$29,3),VLOOKUP(K104,Minimas!$A$11:$G$29,2))))),IF(OR(H104="SEN",H104&lt;1998),VLOOKUP(K104,Minimas!$G$11:$L$26,6),IF(AND(H104&gt;1997,H104&lt;2001),VLOOKUP(K104,Minimas!$G$11:$L$26,5),IF(AND(H104&gt;2000,H104&lt;2003),VLOOKUP(K104,Minimas!$G$11:$L$26,4),IF(AND(H104&gt;2002,H104&lt;2005),VLOOKUP(K104,Minimas!$G$11:$L$26,3),VLOOKUP(K104,Minimas!$G$11:$L$26,2)))))))</f>
        <v xml:space="preserve"> </v>
      </c>
      <c r="W104" s="77" t="str">
        <f t="shared" si="12"/>
        <v/>
      </c>
      <c r="X104" s="78"/>
      <c r="AB104" s="107" t="e">
        <f>T104-HLOOKUP(V104,Minimas!$C$1:$BN$10,2,FALSE)</f>
        <v>#VALUE!</v>
      </c>
      <c r="AC104" s="107" t="e">
        <f>T104-HLOOKUP(V104,Minimas!$C$1:$BN$10,3,FALSE)</f>
        <v>#VALUE!</v>
      </c>
      <c r="AD104" s="107" t="e">
        <f>T104-HLOOKUP(V104,Minimas!$C$1:$BN$10,4,FALSE)</f>
        <v>#VALUE!</v>
      </c>
      <c r="AE104" s="107" t="e">
        <f>T104-HLOOKUP(V104,Minimas!$C$1:$BN$10,5,FALSE)</f>
        <v>#VALUE!</v>
      </c>
      <c r="AF104" s="107" t="e">
        <f>T104-HLOOKUP(V104,Minimas!$C$1:$BN$10,6,FALSE)</f>
        <v>#VALUE!</v>
      </c>
      <c r="AG104" s="107" t="e">
        <f>T104-HLOOKUP(V104,Minimas!$C$1:$BN$10,7,FALSE)</f>
        <v>#VALUE!</v>
      </c>
      <c r="AH104" s="107" t="e">
        <f>T104-HLOOKUP(V104,Minimas!$C$1:$BN$10,8,FALSE)</f>
        <v>#VALUE!</v>
      </c>
      <c r="AI104" s="107" t="e">
        <f>T104-HLOOKUP(V104,Minimas!$C$1:$BN$10,9,FALSE)</f>
        <v>#VALUE!</v>
      </c>
      <c r="AJ104" s="107" t="e">
        <f>T104-HLOOKUP(V104,Minimas!$C$1:$BN$10,10,FALSE)</f>
        <v>#VALUE!</v>
      </c>
      <c r="AK104" s="108" t="str">
        <f t="shared" si="13"/>
        <v xml:space="preserve"> </v>
      </c>
      <c r="AM104" s="5" t="str">
        <f t="shared" si="14"/>
        <v xml:space="preserve"> </v>
      </c>
      <c r="AN104" s="5" t="str">
        <f t="shared" si="15"/>
        <v xml:space="preserve"> </v>
      </c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</row>
    <row r="105" spans="2:76" s="5" customFormat="1" ht="30" customHeight="1" x14ac:dyDescent="0.2">
      <c r="B105" s="71"/>
      <c r="C105" s="40"/>
      <c r="D105" s="41"/>
      <c r="E105" s="101"/>
      <c r="F105" s="42" t="s">
        <v>71</v>
      </c>
      <c r="G105" s="43" t="s">
        <v>71</v>
      </c>
      <c r="H105" s="109"/>
      <c r="I105" s="46" t="s">
        <v>71</v>
      </c>
      <c r="J105" s="41" t="s">
        <v>71</v>
      </c>
      <c r="K105" s="152"/>
      <c r="L105" s="44"/>
      <c r="M105" s="45"/>
      <c r="N105" s="45"/>
      <c r="O105" s="67" t="str">
        <f t="shared" si="8"/>
        <v/>
      </c>
      <c r="P105" s="66"/>
      <c r="Q105" s="66"/>
      <c r="R105" s="66"/>
      <c r="S105" s="67" t="str">
        <f t="shared" si="9"/>
        <v/>
      </c>
      <c r="T105" s="68" t="str">
        <f t="shared" si="10"/>
        <v/>
      </c>
      <c r="U105" s="69" t="str">
        <f t="shared" si="11"/>
        <v xml:space="preserve">   </v>
      </c>
      <c r="V105" s="103" t="str">
        <f>IF(E105=0," ",IF(E105="H",IF(OR(E105="SEN",H105&lt;1998),VLOOKUP(K105,Minimas!$A$11:$G$29,6),IF(AND(H105&gt;1997,H105&lt;2001),VLOOKUP(K105,Minimas!$A$11:$G$29,5),IF(AND(H105&gt;2000,H105&lt;2003),VLOOKUP(K105,Minimas!$A$11:$G$29,4),IF(AND(H105&gt;2002,H105&lt;2005),VLOOKUP(K105,Minimas!$A$11:$G$29,3),VLOOKUP(K105,Minimas!$A$11:$G$29,2))))),IF(OR(H105="SEN",H105&lt;1998),VLOOKUP(K105,Minimas!$G$11:$L$26,6),IF(AND(H105&gt;1997,H105&lt;2001),VLOOKUP(K105,Minimas!$G$11:$L$26,5),IF(AND(H105&gt;2000,H105&lt;2003),VLOOKUP(K105,Minimas!$G$11:$L$26,4),IF(AND(H105&gt;2002,H105&lt;2005),VLOOKUP(K105,Minimas!$G$11:$L$26,3),VLOOKUP(K105,Minimas!$G$11:$L$26,2)))))))</f>
        <v xml:space="preserve"> </v>
      </c>
      <c r="W105" s="77" t="str">
        <f t="shared" si="12"/>
        <v/>
      </c>
      <c r="X105" s="78"/>
      <c r="AB105" s="107" t="e">
        <f>T105-HLOOKUP(V105,Minimas!$C$1:$BN$10,2,FALSE)</f>
        <v>#VALUE!</v>
      </c>
      <c r="AC105" s="107" t="e">
        <f>T105-HLOOKUP(V105,Minimas!$C$1:$BN$10,3,FALSE)</f>
        <v>#VALUE!</v>
      </c>
      <c r="AD105" s="107" t="e">
        <f>T105-HLOOKUP(V105,Minimas!$C$1:$BN$10,4,FALSE)</f>
        <v>#VALUE!</v>
      </c>
      <c r="AE105" s="107" t="e">
        <f>T105-HLOOKUP(V105,Minimas!$C$1:$BN$10,5,FALSE)</f>
        <v>#VALUE!</v>
      </c>
      <c r="AF105" s="107" t="e">
        <f>T105-HLOOKUP(V105,Minimas!$C$1:$BN$10,6,FALSE)</f>
        <v>#VALUE!</v>
      </c>
      <c r="AG105" s="107" t="e">
        <f>T105-HLOOKUP(V105,Minimas!$C$1:$BN$10,7,FALSE)</f>
        <v>#VALUE!</v>
      </c>
      <c r="AH105" s="107" t="e">
        <f>T105-HLOOKUP(V105,Minimas!$C$1:$BN$10,8,FALSE)</f>
        <v>#VALUE!</v>
      </c>
      <c r="AI105" s="107" t="e">
        <f>T105-HLOOKUP(V105,Minimas!$C$1:$BN$10,9,FALSE)</f>
        <v>#VALUE!</v>
      </c>
      <c r="AJ105" s="107" t="e">
        <f>T105-HLOOKUP(V105,Minimas!$C$1:$BN$10,10,FALSE)</f>
        <v>#VALUE!</v>
      </c>
      <c r="AK105" s="108" t="str">
        <f t="shared" si="13"/>
        <v xml:space="preserve"> </v>
      </c>
      <c r="AM105" s="5" t="str">
        <f t="shared" si="14"/>
        <v xml:space="preserve"> </v>
      </c>
      <c r="AN105" s="5" t="str">
        <f t="shared" si="15"/>
        <v xml:space="preserve"> </v>
      </c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</row>
    <row r="106" spans="2:76" s="5" customFormat="1" ht="30" customHeight="1" x14ac:dyDescent="0.2">
      <c r="B106" s="71"/>
      <c r="C106" s="40"/>
      <c r="D106" s="41"/>
      <c r="E106" s="101"/>
      <c r="F106" s="42" t="s">
        <v>71</v>
      </c>
      <c r="G106" s="43" t="s">
        <v>71</v>
      </c>
      <c r="H106" s="109"/>
      <c r="I106" s="46" t="s">
        <v>71</v>
      </c>
      <c r="J106" s="41" t="s">
        <v>71</v>
      </c>
      <c r="K106" s="152"/>
      <c r="L106" s="44"/>
      <c r="M106" s="45"/>
      <c r="N106" s="45"/>
      <c r="O106" s="67" t="str">
        <f t="shared" si="8"/>
        <v/>
      </c>
      <c r="P106" s="66"/>
      <c r="Q106" s="66"/>
      <c r="R106" s="66"/>
      <c r="S106" s="67" t="str">
        <f t="shared" si="9"/>
        <v/>
      </c>
      <c r="T106" s="68" t="str">
        <f t="shared" si="10"/>
        <v/>
      </c>
      <c r="U106" s="69" t="str">
        <f t="shared" si="11"/>
        <v xml:space="preserve">   </v>
      </c>
      <c r="V106" s="103" t="str">
        <f>IF(E106=0," ",IF(E106="H",IF(OR(E106="SEN",H106&lt;1998),VLOOKUP(K106,Minimas!$A$11:$G$29,6),IF(AND(H106&gt;1997,H106&lt;2001),VLOOKUP(K106,Minimas!$A$11:$G$29,5),IF(AND(H106&gt;2000,H106&lt;2003),VLOOKUP(K106,Minimas!$A$11:$G$29,4),IF(AND(H106&gt;2002,H106&lt;2005),VLOOKUP(K106,Minimas!$A$11:$G$29,3),VLOOKUP(K106,Minimas!$A$11:$G$29,2))))),IF(OR(H106="SEN",H106&lt;1998),VLOOKUP(K106,Minimas!$G$11:$L$26,6),IF(AND(H106&gt;1997,H106&lt;2001),VLOOKUP(K106,Minimas!$G$11:$L$26,5),IF(AND(H106&gt;2000,H106&lt;2003),VLOOKUP(K106,Minimas!$G$11:$L$26,4),IF(AND(H106&gt;2002,H106&lt;2005),VLOOKUP(K106,Minimas!$G$11:$L$26,3),VLOOKUP(K106,Minimas!$G$11:$L$26,2)))))))</f>
        <v xml:space="preserve"> </v>
      </c>
      <c r="W106" s="77" t="str">
        <f t="shared" si="12"/>
        <v/>
      </c>
      <c r="X106" s="78"/>
      <c r="AB106" s="107" t="e">
        <f>T106-HLOOKUP(V106,Minimas!$C$1:$BN$10,2,FALSE)</f>
        <v>#VALUE!</v>
      </c>
      <c r="AC106" s="107" t="e">
        <f>T106-HLOOKUP(V106,Minimas!$C$1:$BN$10,3,FALSE)</f>
        <v>#VALUE!</v>
      </c>
      <c r="AD106" s="107" t="e">
        <f>T106-HLOOKUP(V106,Minimas!$C$1:$BN$10,4,FALSE)</f>
        <v>#VALUE!</v>
      </c>
      <c r="AE106" s="107" t="e">
        <f>T106-HLOOKUP(V106,Minimas!$C$1:$BN$10,5,FALSE)</f>
        <v>#VALUE!</v>
      </c>
      <c r="AF106" s="107" t="e">
        <f>T106-HLOOKUP(V106,Minimas!$C$1:$BN$10,6,FALSE)</f>
        <v>#VALUE!</v>
      </c>
      <c r="AG106" s="107" t="e">
        <f>T106-HLOOKUP(V106,Minimas!$C$1:$BN$10,7,FALSE)</f>
        <v>#VALUE!</v>
      </c>
      <c r="AH106" s="107" t="e">
        <f>T106-HLOOKUP(V106,Minimas!$C$1:$BN$10,8,FALSE)</f>
        <v>#VALUE!</v>
      </c>
      <c r="AI106" s="107" t="e">
        <f>T106-HLOOKUP(V106,Minimas!$C$1:$BN$10,9,FALSE)</f>
        <v>#VALUE!</v>
      </c>
      <c r="AJ106" s="107" t="e">
        <f>T106-HLOOKUP(V106,Minimas!$C$1:$BN$10,10,FALSE)</f>
        <v>#VALUE!</v>
      </c>
      <c r="AK106" s="108" t="str">
        <f t="shared" si="13"/>
        <v xml:space="preserve"> </v>
      </c>
      <c r="AM106" s="5" t="str">
        <f t="shared" si="14"/>
        <v xml:space="preserve"> </v>
      </c>
      <c r="AN106" s="5" t="str">
        <f t="shared" si="15"/>
        <v xml:space="preserve"> </v>
      </c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</row>
    <row r="107" spans="2:76" s="5" customFormat="1" ht="30" customHeight="1" x14ac:dyDescent="0.2">
      <c r="B107" s="71"/>
      <c r="C107" s="40"/>
      <c r="D107" s="41"/>
      <c r="E107" s="101"/>
      <c r="F107" s="42" t="s">
        <v>71</v>
      </c>
      <c r="G107" s="43" t="s">
        <v>71</v>
      </c>
      <c r="H107" s="109"/>
      <c r="I107" s="46" t="s">
        <v>71</v>
      </c>
      <c r="J107" s="41" t="s">
        <v>71</v>
      </c>
      <c r="K107" s="152"/>
      <c r="L107" s="44"/>
      <c r="M107" s="45"/>
      <c r="N107" s="45"/>
      <c r="O107" s="67" t="str">
        <f t="shared" si="8"/>
        <v/>
      </c>
      <c r="P107" s="66"/>
      <c r="Q107" s="66"/>
      <c r="R107" s="66"/>
      <c r="S107" s="67" t="str">
        <f t="shared" si="9"/>
        <v/>
      </c>
      <c r="T107" s="68" t="str">
        <f t="shared" si="10"/>
        <v/>
      </c>
      <c r="U107" s="69" t="str">
        <f t="shared" si="11"/>
        <v xml:space="preserve">   </v>
      </c>
      <c r="V107" s="103" t="str">
        <f>IF(E107=0," ",IF(E107="H",IF(OR(E107="SEN",H107&lt;1998),VLOOKUP(K107,Minimas!$A$11:$G$29,6),IF(AND(H107&gt;1997,H107&lt;2001),VLOOKUP(K107,Minimas!$A$11:$G$29,5),IF(AND(H107&gt;2000,H107&lt;2003),VLOOKUP(K107,Minimas!$A$11:$G$29,4),IF(AND(H107&gt;2002,H107&lt;2005),VLOOKUP(K107,Minimas!$A$11:$G$29,3),VLOOKUP(K107,Minimas!$A$11:$G$29,2))))),IF(OR(H107="SEN",H107&lt;1998),VLOOKUP(K107,Minimas!$G$11:$L$26,6),IF(AND(H107&gt;1997,H107&lt;2001),VLOOKUP(K107,Minimas!$G$11:$L$26,5),IF(AND(H107&gt;2000,H107&lt;2003),VLOOKUP(K107,Minimas!$G$11:$L$26,4),IF(AND(H107&gt;2002,H107&lt;2005),VLOOKUP(K107,Minimas!$G$11:$L$26,3),VLOOKUP(K107,Minimas!$G$11:$L$26,2)))))))</f>
        <v xml:space="preserve"> </v>
      </c>
      <c r="W107" s="77" t="str">
        <f t="shared" si="12"/>
        <v/>
      </c>
      <c r="X107" s="78"/>
      <c r="AB107" s="107" t="e">
        <f>T107-HLOOKUP(V107,Minimas!$C$1:$BN$10,2,FALSE)</f>
        <v>#VALUE!</v>
      </c>
      <c r="AC107" s="107" t="e">
        <f>T107-HLOOKUP(V107,Minimas!$C$1:$BN$10,3,FALSE)</f>
        <v>#VALUE!</v>
      </c>
      <c r="AD107" s="107" t="e">
        <f>T107-HLOOKUP(V107,Minimas!$C$1:$BN$10,4,FALSE)</f>
        <v>#VALUE!</v>
      </c>
      <c r="AE107" s="107" t="e">
        <f>T107-HLOOKUP(V107,Minimas!$C$1:$BN$10,5,FALSE)</f>
        <v>#VALUE!</v>
      </c>
      <c r="AF107" s="107" t="e">
        <f>T107-HLOOKUP(V107,Minimas!$C$1:$BN$10,6,FALSE)</f>
        <v>#VALUE!</v>
      </c>
      <c r="AG107" s="107" t="e">
        <f>T107-HLOOKUP(V107,Minimas!$C$1:$BN$10,7,FALSE)</f>
        <v>#VALUE!</v>
      </c>
      <c r="AH107" s="107" t="e">
        <f>T107-HLOOKUP(V107,Minimas!$C$1:$BN$10,8,FALSE)</f>
        <v>#VALUE!</v>
      </c>
      <c r="AI107" s="107" t="e">
        <f>T107-HLOOKUP(V107,Minimas!$C$1:$BN$10,9,FALSE)</f>
        <v>#VALUE!</v>
      </c>
      <c r="AJ107" s="107" t="e">
        <f>T107-HLOOKUP(V107,Minimas!$C$1:$BN$10,10,FALSE)</f>
        <v>#VALUE!</v>
      </c>
      <c r="AK107" s="108" t="str">
        <f t="shared" si="13"/>
        <v xml:space="preserve"> </v>
      </c>
      <c r="AM107" s="5" t="str">
        <f t="shared" si="14"/>
        <v xml:space="preserve"> </v>
      </c>
      <c r="AN107" s="5" t="str">
        <f t="shared" si="15"/>
        <v xml:space="preserve"> </v>
      </c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</row>
    <row r="108" spans="2:76" s="5" customFormat="1" ht="30" customHeight="1" x14ac:dyDescent="0.2">
      <c r="B108" s="71"/>
      <c r="C108" s="40"/>
      <c r="D108" s="41"/>
      <c r="E108" s="101"/>
      <c r="F108" s="42" t="s">
        <v>71</v>
      </c>
      <c r="G108" s="43" t="s">
        <v>71</v>
      </c>
      <c r="H108" s="109"/>
      <c r="I108" s="46" t="s">
        <v>71</v>
      </c>
      <c r="J108" s="41" t="s">
        <v>71</v>
      </c>
      <c r="K108" s="152"/>
      <c r="L108" s="44"/>
      <c r="M108" s="45"/>
      <c r="N108" s="45"/>
      <c r="O108" s="67" t="str">
        <f t="shared" si="8"/>
        <v/>
      </c>
      <c r="P108" s="66"/>
      <c r="Q108" s="66"/>
      <c r="R108" s="66"/>
      <c r="S108" s="67" t="str">
        <f t="shared" si="9"/>
        <v/>
      </c>
      <c r="T108" s="68" t="str">
        <f t="shared" si="10"/>
        <v/>
      </c>
      <c r="U108" s="69" t="str">
        <f t="shared" si="11"/>
        <v xml:space="preserve">   </v>
      </c>
      <c r="V108" s="103" t="str">
        <f>IF(E108=0," ",IF(E108="H",IF(OR(E108="SEN",H108&lt;1998),VLOOKUP(K108,Minimas!$A$11:$G$29,6),IF(AND(H108&gt;1997,H108&lt;2001),VLOOKUP(K108,Minimas!$A$11:$G$29,5),IF(AND(H108&gt;2000,H108&lt;2003),VLOOKUP(K108,Minimas!$A$11:$G$29,4),IF(AND(H108&gt;2002,H108&lt;2005),VLOOKUP(K108,Minimas!$A$11:$G$29,3),VLOOKUP(K108,Minimas!$A$11:$G$29,2))))),IF(OR(H108="SEN",H108&lt;1998),VLOOKUP(K108,Minimas!$G$11:$L$26,6),IF(AND(H108&gt;1997,H108&lt;2001),VLOOKUP(K108,Minimas!$G$11:$L$26,5),IF(AND(H108&gt;2000,H108&lt;2003),VLOOKUP(K108,Minimas!$G$11:$L$26,4),IF(AND(H108&gt;2002,H108&lt;2005),VLOOKUP(K108,Minimas!$G$11:$L$26,3),VLOOKUP(K108,Minimas!$G$11:$L$26,2)))))))</f>
        <v xml:space="preserve"> </v>
      </c>
      <c r="W108" s="77" t="str">
        <f t="shared" si="12"/>
        <v/>
      </c>
      <c r="X108" s="78"/>
      <c r="AB108" s="107" t="e">
        <f>T108-HLOOKUP(V108,Minimas!$C$1:$BN$10,2,FALSE)</f>
        <v>#VALUE!</v>
      </c>
      <c r="AC108" s="107" t="e">
        <f>T108-HLOOKUP(V108,Minimas!$C$1:$BN$10,3,FALSE)</f>
        <v>#VALUE!</v>
      </c>
      <c r="AD108" s="107" t="e">
        <f>T108-HLOOKUP(V108,Minimas!$C$1:$BN$10,4,FALSE)</f>
        <v>#VALUE!</v>
      </c>
      <c r="AE108" s="107" t="e">
        <f>T108-HLOOKUP(V108,Minimas!$C$1:$BN$10,5,FALSE)</f>
        <v>#VALUE!</v>
      </c>
      <c r="AF108" s="107" t="e">
        <f>T108-HLOOKUP(V108,Minimas!$C$1:$BN$10,6,FALSE)</f>
        <v>#VALUE!</v>
      </c>
      <c r="AG108" s="107" t="e">
        <f>T108-HLOOKUP(V108,Minimas!$C$1:$BN$10,7,FALSE)</f>
        <v>#VALUE!</v>
      </c>
      <c r="AH108" s="107" t="e">
        <f>T108-HLOOKUP(V108,Minimas!$C$1:$BN$10,8,FALSE)</f>
        <v>#VALUE!</v>
      </c>
      <c r="AI108" s="107" t="e">
        <f>T108-HLOOKUP(V108,Minimas!$C$1:$BN$10,9,FALSE)</f>
        <v>#VALUE!</v>
      </c>
      <c r="AJ108" s="107" t="e">
        <f>T108-HLOOKUP(V108,Minimas!$C$1:$BN$10,10,FALSE)</f>
        <v>#VALUE!</v>
      </c>
      <c r="AK108" s="108" t="str">
        <f t="shared" si="13"/>
        <v xml:space="preserve"> </v>
      </c>
      <c r="AM108" s="5" t="str">
        <f t="shared" si="14"/>
        <v xml:space="preserve"> </v>
      </c>
      <c r="AN108" s="5" t="str">
        <f t="shared" si="15"/>
        <v xml:space="preserve"> </v>
      </c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</row>
    <row r="109" spans="2:76" s="5" customFormat="1" ht="30" customHeight="1" x14ac:dyDescent="0.2">
      <c r="B109" s="71"/>
      <c r="C109" s="40"/>
      <c r="D109" s="41"/>
      <c r="E109" s="101"/>
      <c r="F109" s="42" t="s">
        <v>71</v>
      </c>
      <c r="G109" s="43" t="s">
        <v>71</v>
      </c>
      <c r="H109" s="109"/>
      <c r="I109" s="46" t="s">
        <v>71</v>
      </c>
      <c r="J109" s="41" t="s">
        <v>71</v>
      </c>
      <c r="K109" s="152"/>
      <c r="L109" s="44"/>
      <c r="M109" s="45"/>
      <c r="N109" s="45"/>
      <c r="O109" s="67" t="str">
        <f t="shared" si="8"/>
        <v/>
      </c>
      <c r="P109" s="66"/>
      <c r="Q109" s="66"/>
      <c r="R109" s="66"/>
      <c r="S109" s="67" t="str">
        <f t="shared" si="9"/>
        <v/>
      </c>
      <c r="T109" s="68" t="str">
        <f t="shared" si="10"/>
        <v/>
      </c>
      <c r="U109" s="69" t="str">
        <f t="shared" si="11"/>
        <v xml:space="preserve">   </v>
      </c>
      <c r="V109" s="103" t="str">
        <f>IF(E109=0," ",IF(E109="H",IF(OR(E109="SEN",H109&lt;1998),VLOOKUP(K109,Minimas!$A$11:$G$29,6),IF(AND(H109&gt;1997,H109&lt;2001),VLOOKUP(K109,Minimas!$A$11:$G$29,5),IF(AND(H109&gt;2000,H109&lt;2003),VLOOKUP(K109,Minimas!$A$11:$G$29,4),IF(AND(H109&gt;2002,H109&lt;2005),VLOOKUP(K109,Minimas!$A$11:$G$29,3),VLOOKUP(K109,Minimas!$A$11:$G$29,2))))),IF(OR(H109="SEN",H109&lt;1998),VLOOKUP(K109,Minimas!$G$11:$L$26,6),IF(AND(H109&gt;1997,H109&lt;2001),VLOOKUP(K109,Minimas!$G$11:$L$26,5),IF(AND(H109&gt;2000,H109&lt;2003),VLOOKUP(K109,Minimas!$G$11:$L$26,4),IF(AND(H109&gt;2002,H109&lt;2005),VLOOKUP(K109,Minimas!$G$11:$L$26,3),VLOOKUP(K109,Minimas!$G$11:$L$26,2)))))))</f>
        <v xml:space="preserve"> </v>
      </c>
      <c r="W109" s="77" t="str">
        <f t="shared" si="12"/>
        <v/>
      </c>
      <c r="X109" s="78"/>
      <c r="AB109" s="107" t="e">
        <f>T109-HLOOKUP(V109,Minimas!$C$1:$BN$10,2,FALSE)</f>
        <v>#VALUE!</v>
      </c>
      <c r="AC109" s="107" t="e">
        <f>T109-HLOOKUP(V109,Minimas!$C$1:$BN$10,3,FALSE)</f>
        <v>#VALUE!</v>
      </c>
      <c r="AD109" s="107" t="e">
        <f>T109-HLOOKUP(V109,Minimas!$C$1:$BN$10,4,FALSE)</f>
        <v>#VALUE!</v>
      </c>
      <c r="AE109" s="107" t="e">
        <f>T109-HLOOKUP(V109,Minimas!$C$1:$BN$10,5,FALSE)</f>
        <v>#VALUE!</v>
      </c>
      <c r="AF109" s="107" t="e">
        <f>T109-HLOOKUP(V109,Minimas!$C$1:$BN$10,6,FALSE)</f>
        <v>#VALUE!</v>
      </c>
      <c r="AG109" s="107" t="e">
        <f>T109-HLOOKUP(V109,Minimas!$C$1:$BN$10,7,FALSE)</f>
        <v>#VALUE!</v>
      </c>
      <c r="AH109" s="107" t="e">
        <f>T109-HLOOKUP(V109,Minimas!$C$1:$BN$10,8,FALSE)</f>
        <v>#VALUE!</v>
      </c>
      <c r="AI109" s="107" t="e">
        <f>T109-HLOOKUP(V109,Minimas!$C$1:$BN$10,9,FALSE)</f>
        <v>#VALUE!</v>
      </c>
      <c r="AJ109" s="107" t="e">
        <f>T109-HLOOKUP(V109,Minimas!$C$1:$BN$10,10,FALSE)</f>
        <v>#VALUE!</v>
      </c>
      <c r="AK109" s="108" t="str">
        <f t="shared" si="13"/>
        <v xml:space="preserve"> </v>
      </c>
      <c r="AM109" s="5" t="str">
        <f t="shared" si="14"/>
        <v xml:space="preserve"> </v>
      </c>
      <c r="AN109" s="5" t="str">
        <f t="shared" si="15"/>
        <v xml:space="preserve"> </v>
      </c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</row>
    <row r="110" spans="2:76" s="5" customFormat="1" ht="30" customHeight="1" x14ac:dyDescent="0.2">
      <c r="B110" s="71"/>
      <c r="C110" s="40"/>
      <c r="D110" s="41"/>
      <c r="E110" s="101"/>
      <c r="F110" s="42" t="s">
        <v>71</v>
      </c>
      <c r="G110" s="43" t="s">
        <v>71</v>
      </c>
      <c r="H110" s="109"/>
      <c r="I110" s="46" t="s">
        <v>71</v>
      </c>
      <c r="J110" s="41" t="s">
        <v>71</v>
      </c>
      <c r="K110" s="152"/>
      <c r="L110" s="44"/>
      <c r="M110" s="45"/>
      <c r="N110" s="45"/>
      <c r="O110" s="67" t="str">
        <f t="shared" si="8"/>
        <v/>
      </c>
      <c r="P110" s="66"/>
      <c r="Q110" s="66"/>
      <c r="R110" s="66"/>
      <c r="S110" s="67" t="str">
        <f t="shared" si="9"/>
        <v/>
      </c>
      <c r="T110" s="68" t="str">
        <f t="shared" si="10"/>
        <v/>
      </c>
      <c r="U110" s="69" t="str">
        <f t="shared" si="11"/>
        <v xml:space="preserve">   </v>
      </c>
      <c r="V110" s="103" t="str">
        <f>IF(E110=0," ",IF(E110="H",IF(OR(E110="SEN",H110&lt;1998),VLOOKUP(K110,Minimas!$A$11:$G$29,6),IF(AND(H110&gt;1997,H110&lt;2001),VLOOKUP(K110,Minimas!$A$11:$G$29,5),IF(AND(H110&gt;2000,H110&lt;2003),VLOOKUP(K110,Minimas!$A$11:$G$29,4),IF(AND(H110&gt;2002,H110&lt;2005),VLOOKUP(K110,Minimas!$A$11:$G$29,3),VLOOKUP(K110,Minimas!$A$11:$G$29,2))))),IF(OR(H110="SEN",H110&lt;1998),VLOOKUP(K110,Minimas!$G$11:$L$26,6),IF(AND(H110&gt;1997,H110&lt;2001),VLOOKUP(K110,Minimas!$G$11:$L$26,5),IF(AND(H110&gt;2000,H110&lt;2003),VLOOKUP(K110,Minimas!$G$11:$L$26,4),IF(AND(H110&gt;2002,H110&lt;2005),VLOOKUP(K110,Minimas!$G$11:$L$26,3),VLOOKUP(K110,Minimas!$G$11:$L$26,2)))))))</f>
        <v xml:space="preserve"> </v>
      </c>
      <c r="W110" s="77" t="str">
        <f t="shared" si="12"/>
        <v/>
      </c>
      <c r="X110" s="78"/>
      <c r="AB110" s="107" t="e">
        <f>T110-HLOOKUP(V110,Minimas!$C$1:$BN$10,2,FALSE)</f>
        <v>#VALUE!</v>
      </c>
      <c r="AC110" s="107" t="e">
        <f>T110-HLOOKUP(V110,Minimas!$C$1:$BN$10,3,FALSE)</f>
        <v>#VALUE!</v>
      </c>
      <c r="AD110" s="107" t="e">
        <f>T110-HLOOKUP(V110,Minimas!$C$1:$BN$10,4,FALSE)</f>
        <v>#VALUE!</v>
      </c>
      <c r="AE110" s="107" t="e">
        <f>T110-HLOOKUP(V110,Minimas!$C$1:$BN$10,5,FALSE)</f>
        <v>#VALUE!</v>
      </c>
      <c r="AF110" s="107" t="e">
        <f>T110-HLOOKUP(V110,Minimas!$C$1:$BN$10,6,FALSE)</f>
        <v>#VALUE!</v>
      </c>
      <c r="AG110" s="107" t="e">
        <f>T110-HLOOKUP(V110,Minimas!$C$1:$BN$10,7,FALSE)</f>
        <v>#VALUE!</v>
      </c>
      <c r="AH110" s="107" t="e">
        <f>T110-HLOOKUP(V110,Minimas!$C$1:$BN$10,8,FALSE)</f>
        <v>#VALUE!</v>
      </c>
      <c r="AI110" s="107" t="e">
        <f>T110-HLOOKUP(V110,Minimas!$C$1:$BN$10,9,FALSE)</f>
        <v>#VALUE!</v>
      </c>
      <c r="AJ110" s="107" t="e">
        <f>T110-HLOOKUP(V110,Minimas!$C$1:$BN$10,10,FALSE)</f>
        <v>#VALUE!</v>
      </c>
      <c r="AK110" s="108" t="str">
        <f t="shared" si="13"/>
        <v xml:space="preserve"> </v>
      </c>
      <c r="AM110" s="5" t="str">
        <f t="shared" si="14"/>
        <v xml:space="preserve"> </v>
      </c>
      <c r="AN110" s="5" t="str">
        <f t="shared" si="15"/>
        <v xml:space="preserve"> </v>
      </c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</row>
    <row r="111" spans="2:76" s="5" customFormat="1" ht="30" customHeight="1" x14ac:dyDescent="0.2">
      <c r="B111" s="71"/>
      <c r="C111" s="40"/>
      <c r="D111" s="41"/>
      <c r="E111" s="101"/>
      <c r="F111" s="42" t="s">
        <v>71</v>
      </c>
      <c r="G111" s="43" t="s">
        <v>71</v>
      </c>
      <c r="H111" s="109"/>
      <c r="I111" s="46" t="s">
        <v>71</v>
      </c>
      <c r="J111" s="41" t="s">
        <v>71</v>
      </c>
      <c r="K111" s="152"/>
      <c r="L111" s="44"/>
      <c r="M111" s="45"/>
      <c r="N111" s="45"/>
      <c r="O111" s="67" t="str">
        <f t="shared" si="8"/>
        <v/>
      </c>
      <c r="P111" s="66"/>
      <c r="Q111" s="66"/>
      <c r="R111" s="66"/>
      <c r="S111" s="67" t="str">
        <f t="shared" si="9"/>
        <v/>
      </c>
      <c r="T111" s="68" t="str">
        <f t="shared" si="10"/>
        <v/>
      </c>
      <c r="U111" s="69" t="str">
        <f t="shared" si="11"/>
        <v xml:space="preserve">   </v>
      </c>
      <c r="V111" s="103" t="str">
        <f>IF(E111=0," ",IF(E111="H",IF(OR(E111="SEN",H111&lt;1998),VLOOKUP(K111,Minimas!$A$11:$G$29,6),IF(AND(H111&gt;1997,H111&lt;2001),VLOOKUP(K111,Minimas!$A$11:$G$29,5),IF(AND(H111&gt;2000,H111&lt;2003),VLOOKUP(K111,Minimas!$A$11:$G$29,4),IF(AND(H111&gt;2002,H111&lt;2005),VLOOKUP(K111,Minimas!$A$11:$G$29,3),VLOOKUP(K111,Minimas!$A$11:$G$29,2))))),IF(OR(H111="SEN",H111&lt;1998),VLOOKUP(K111,Minimas!$G$11:$L$26,6),IF(AND(H111&gt;1997,H111&lt;2001),VLOOKUP(K111,Minimas!$G$11:$L$26,5),IF(AND(H111&gt;2000,H111&lt;2003),VLOOKUP(K111,Minimas!$G$11:$L$26,4),IF(AND(H111&gt;2002,H111&lt;2005),VLOOKUP(K111,Minimas!$G$11:$L$26,3),VLOOKUP(K111,Minimas!$G$11:$L$26,2)))))))</f>
        <v xml:space="preserve"> </v>
      </c>
      <c r="W111" s="77" t="str">
        <f t="shared" si="12"/>
        <v/>
      </c>
      <c r="X111" s="78"/>
      <c r="AB111" s="107" t="e">
        <f>T111-HLOOKUP(V111,Minimas!$C$1:$BN$10,2,FALSE)</f>
        <v>#VALUE!</v>
      </c>
      <c r="AC111" s="107" t="e">
        <f>T111-HLOOKUP(V111,Minimas!$C$1:$BN$10,3,FALSE)</f>
        <v>#VALUE!</v>
      </c>
      <c r="AD111" s="107" t="e">
        <f>T111-HLOOKUP(V111,Minimas!$C$1:$BN$10,4,FALSE)</f>
        <v>#VALUE!</v>
      </c>
      <c r="AE111" s="107" t="e">
        <f>T111-HLOOKUP(V111,Minimas!$C$1:$BN$10,5,FALSE)</f>
        <v>#VALUE!</v>
      </c>
      <c r="AF111" s="107" t="e">
        <f>T111-HLOOKUP(V111,Minimas!$C$1:$BN$10,6,FALSE)</f>
        <v>#VALUE!</v>
      </c>
      <c r="AG111" s="107" t="e">
        <f>T111-HLOOKUP(V111,Minimas!$C$1:$BN$10,7,FALSE)</f>
        <v>#VALUE!</v>
      </c>
      <c r="AH111" s="107" t="e">
        <f>T111-HLOOKUP(V111,Minimas!$C$1:$BN$10,8,FALSE)</f>
        <v>#VALUE!</v>
      </c>
      <c r="AI111" s="107" t="e">
        <f>T111-HLOOKUP(V111,Minimas!$C$1:$BN$10,9,FALSE)</f>
        <v>#VALUE!</v>
      </c>
      <c r="AJ111" s="107" t="e">
        <f>T111-HLOOKUP(V111,Minimas!$C$1:$BN$10,10,FALSE)</f>
        <v>#VALUE!</v>
      </c>
      <c r="AK111" s="108" t="str">
        <f t="shared" si="13"/>
        <v xml:space="preserve"> </v>
      </c>
      <c r="AM111" s="5" t="str">
        <f t="shared" si="14"/>
        <v xml:space="preserve"> </v>
      </c>
      <c r="AN111" s="5" t="str">
        <f t="shared" si="15"/>
        <v xml:space="preserve"> </v>
      </c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</row>
    <row r="112" spans="2:76" s="5" customFormat="1" ht="30" customHeight="1" x14ac:dyDescent="0.2">
      <c r="B112" s="71"/>
      <c r="C112" s="40"/>
      <c r="D112" s="41"/>
      <c r="E112" s="101"/>
      <c r="F112" s="42" t="s">
        <v>71</v>
      </c>
      <c r="G112" s="43" t="s">
        <v>71</v>
      </c>
      <c r="H112" s="109"/>
      <c r="I112" s="46" t="s">
        <v>71</v>
      </c>
      <c r="J112" s="41" t="s">
        <v>71</v>
      </c>
      <c r="K112" s="152"/>
      <c r="L112" s="44"/>
      <c r="M112" s="45"/>
      <c r="N112" s="45"/>
      <c r="O112" s="67" t="str">
        <f t="shared" si="8"/>
        <v/>
      </c>
      <c r="P112" s="66"/>
      <c r="Q112" s="66"/>
      <c r="R112" s="66"/>
      <c r="S112" s="67" t="str">
        <f t="shared" si="9"/>
        <v/>
      </c>
      <c r="T112" s="68" t="str">
        <f t="shared" si="10"/>
        <v/>
      </c>
      <c r="U112" s="69" t="str">
        <f t="shared" si="11"/>
        <v xml:space="preserve">   </v>
      </c>
      <c r="V112" s="103" t="str">
        <f>IF(E112=0," ",IF(E112="H",IF(OR(E112="SEN",H112&lt;1998),VLOOKUP(K112,Minimas!$A$11:$G$29,6),IF(AND(H112&gt;1997,H112&lt;2001),VLOOKUP(K112,Minimas!$A$11:$G$29,5),IF(AND(H112&gt;2000,H112&lt;2003),VLOOKUP(K112,Minimas!$A$11:$G$29,4),IF(AND(H112&gt;2002,H112&lt;2005),VLOOKUP(K112,Minimas!$A$11:$G$29,3),VLOOKUP(K112,Minimas!$A$11:$G$29,2))))),IF(OR(H112="SEN",H112&lt;1998),VLOOKUP(K112,Minimas!$G$11:$L$26,6),IF(AND(H112&gt;1997,H112&lt;2001),VLOOKUP(K112,Minimas!$G$11:$L$26,5),IF(AND(H112&gt;2000,H112&lt;2003),VLOOKUP(K112,Minimas!$G$11:$L$26,4),IF(AND(H112&gt;2002,H112&lt;2005),VLOOKUP(K112,Minimas!$G$11:$L$26,3),VLOOKUP(K112,Minimas!$G$11:$L$26,2)))))))</f>
        <v xml:space="preserve"> </v>
      </c>
      <c r="W112" s="77" t="str">
        <f t="shared" si="12"/>
        <v/>
      </c>
      <c r="X112" s="78"/>
      <c r="AB112" s="107" t="e">
        <f>T112-HLOOKUP(V112,Minimas!$C$1:$BN$10,2,FALSE)</f>
        <v>#VALUE!</v>
      </c>
      <c r="AC112" s="107" t="e">
        <f>T112-HLOOKUP(V112,Minimas!$C$1:$BN$10,3,FALSE)</f>
        <v>#VALUE!</v>
      </c>
      <c r="AD112" s="107" t="e">
        <f>T112-HLOOKUP(V112,Minimas!$C$1:$BN$10,4,FALSE)</f>
        <v>#VALUE!</v>
      </c>
      <c r="AE112" s="107" t="e">
        <f>T112-HLOOKUP(V112,Minimas!$C$1:$BN$10,5,FALSE)</f>
        <v>#VALUE!</v>
      </c>
      <c r="AF112" s="107" t="e">
        <f>T112-HLOOKUP(V112,Minimas!$C$1:$BN$10,6,FALSE)</f>
        <v>#VALUE!</v>
      </c>
      <c r="AG112" s="107" t="e">
        <f>T112-HLOOKUP(V112,Minimas!$C$1:$BN$10,7,FALSE)</f>
        <v>#VALUE!</v>
      </c>
      <c r="AH112" s="107" t="e">
        <f>T112-HLOOKUP(V112,Minimas!$C$1:$BN$10,8,FALSE)</f>
        <v>#VALUE!</v>
      </c>
      <c r="AI112" s="107" t="e">
        <f>T112-HLOOKUP(V112,Minimas!$C$1:$BN$10,9,FALSE)</f>
        <v>#VALUE!</v>
      </c>
      <c r="AJ112" s="107" t="e">
        <f>T112-HLOOKUP(V112,Minimas!$C$1:$BN$10,10,FALSE)</f>
        <v>#VALUE!</v>
      </c>
      <c r="AK112" s="108" t="str">
        <f t="shared" si="13"/>
        <v xml:space="preserve"> </v>
      </c>
      <c r="AM112" s="5" t="str">
        <f t="shared" si="14"/>
        <v xml:space="preserve"> </v>
      </c>
      <c r="AN112" s="5" t="str">
        <f t="shared" si="15"/>
        <v xml:space="preserve"> </v>
      </c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</row>
    <row r="113" spans="2:76" s="5" customFormat="1" ht="30" customHeight="1" x14ac:dyDescent="0.2">
      <c r="B113" s="71"/>
      <c r="C113" s="40"/>
      <c r="D113" s="41"/>
      <c r="E113" s="101"/>
      <c r="F113" s="42" t="s">
        <v>71</v>
      </c>
      <c r="G113" s="43" t="s">
        <v>71</v>
      </c>
      <c r="H113" s="109"/>
      <c r="I113" s="46" t="s">
        <v>71</v>
      </c>
      <c r="J113" s="41" t="s">
        <v>71</v>
      </c>
      <c r="K113" s="152"/>
      <c r="L113" s="44"/>
      <c r="M113" s="45"/>
      <c r="N113" s="45"/>
      <c r="O113" s="67" t="str">
        <f t="shared" si="8"/>
        <v/>
      </c>
      <c r="P113" s="66"/>
      <c r="Q113" s="66"/>
      <c r="R113" s="66"/>
      <c r="S113" s="67" t="str">
        <f t="shared" si="9"/>
        <v/>
      </c>
      <c r="T113" s="68" t="str">
        <f t="shared" si="10"/>
        <v/>
      </c>
      <c r="U113" s="69" t="str">
        <f t="shared" si="11"/>
        <v xml:space="preserve">   </v>
      </c>
      <c r="V113" s="103" t="str">
        <f>IF(E113=0," ",IF(E113="H",IF(OR(E113="SEN",H113&lt;1998),VLOOKUP(K113,Minimas!$A$11:$G$29,6),IF(AND(H113&gt;1997,H113&lt;2001),VLOOKUP(K113,Minimas!$A$11:$G$29,5),IF(AND(H113&gt;2000,H113&lt;2003),VLOOKUP(K113,Minimas!$A$11:$G$29,4),IF(AND(H113&gt;2002,H113&lt;2005),VLOOKUP(K113,Minimas!$A$11:$G$29,3),VLOOKUP(K113,Minimas!$A$11:$G$29,2))))),IF(OR(H113="SEN",H113&lt;1998),VLOOKUP(K113,Minimas!$G$11:$L$26,6),IF(AND(H113&gt;1997,H113&lt;2001),VLOOKUP(K113,Minimas!$G$11:$L$26,5),IF(AND(H113&gt;2000,H113&lt;2003),VLOOKUP(K113,Minimas!$G$11:$L$26,4),IF(AND(H113&gt;2002,H113&lt;2005),VLOOKUP(K113,Minimas!$G$11:$L$26,3),VLOOKUP(K113,Minimas!$G$11:$L$26,2)))))))</f>
        <v xml:space="preserve"> </v>
      </c>
      <c r="W113" s="77" t="str">
        <f t="shared" si="12"/>
        <v/>
      </c>
      <c r="X113" s="78"/>
      <c r="AB113" s="107" t="e">
        <f>T113-HLOOKUP(V113,Minimas!$C$1:$BN$10,2,FALSE)</f>
        <v>#VALUE!</v>
      </c>
      <c r="AC113" s="107" t="e">
        <f>T113-HLOOKUP(V113,Minimas!$C$1:$BN$10,3,FALSE)</f>
        <v>#VALUE!</v>
      </c>
      <c r="AD113" s="107" t="e">
        <f>T113-HLOOKUP(V113,Minimas!$C$1:$BN$10,4,FALSE)</f>
        <v>#VALUE!</v>
      </c>
      <c r="AE113" s="107" t="e">
        <f>T113-HLOOKUP(V113,Minimas!$C$1:$BN$10,5,FALSE)</f>
        <v>#VALUE!</v>
      </c>
      <c r="AF113" s="107" t="e">
        <f>T113-HLOOKUP(V113,Minimas!$C$1:$BN$10,6,FALSE)</f>
        <v>#VALUE!</v>
      </c>
      <c r="AG113" s="107" t="e">
        <f>T113-HLOOKUP(V113,Minimas!$C$1:$BN$10,7,FALSE)</f>
        <v>#VALUE!</v>
      </c>
      <c r="AH113" s="107" t="e">
        <f>T113-HLOOKUP(V113,Minimas!$C$1:$BN$10,8,FALSE)</f>
        <v>#VALUE!</v>
      </c>
      <c r="AI113" s="107" t="e">
        <f>T113-HLOOKUP(V113,Minimas!$C$1:$BN$10,9,FALSE)</f>
        <v>#VALUE!</v>
      </c>
      <c r="AJ113" s="107" t="e">
        <f>T113-HLOOKUP(V113,Minimas!$C$1:$BN$10,10,FALSE)</f>
        <v>#VALUE!</v>
      </c>
      <c r="AK113" s="108" t="str">
        <f t="shared" si="13"/>
        <v xml:space="preserve"> </v>
      </c>
      <c r="AM113" s="5" t="str">
        <f t="shared" si="14"/>
        <v xml:space="preserve"> </v>
      </c>
      <c r="AN113" s="5" t="str">
        <f t="shared" si="15"/>
        <v xml:space="preserve"> </v>
      </c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</row>
    <row r="114" spans="2:76" s="5" customFormat="1" ht="30" customHeight="1" x14ac:dyDescent="0.2">
      <c r="B114" s="71"/>
      <c r="C114" s="40"/>
      <c r="D114" s="41"/>
      <c r="E114" s="101"/>
      <c r="F114" s="42" t="s">
        <v>71</v>
      </c>
      <c r="G114" s="43" t="s">
        <v>71</v>
      </c>
      <c r="H114" s="109"/>
      <c r="I114" s="46" t="s">
        <v>71</v>
      </c>
      <c r="J114" s="41" t="s">
        <v>71</v>
      </c>
      <c r="K114" s="152"/>
      <c r="L114" s="44"/>
      <c r="M114" s="45"/>
      <c r="N114" s="45"/>
      <c r="O114" s="67" t="str">
        <f t="shared" si="8"/>
        <v/>
      </c>
      <c r="P114" s="66"/>
      <c r="Q114" s="66"/>
      <c r="R114" s="66"/>
      <c r="S114" s="67" t="str">
        <f t="shared" si="9"/>
        <v/>
      </c>
      <c r="T114" s="68" t="str">
        <f t="shared" si="10"/>
        <v/>
      </c>
      <c r="U114" s="69" t="str">
        <f t="shared" si="11"/>
        <v xml:space="preserve">   </v>
      </c>
      <c r="V114" s="103" t="str">
        <f>IF(E114=0," ",IF(E114="H",IF(OR(E114="SEN",H114&lt;1998),VLOOKUP(K114,Minimas!$A$11:$G$29,6),IF(AND(H114&gt;1997,H114&lt;2001),VLOOKUP(K114,Minimas!$A$11:$G$29,5),IF(AND(H114&gt;2000,H114&lt;2003),VLOOKUP(K114,Minimas!$A$11:$G$29,4),IF(AND(H114&gt;2002,H114&lt;2005),VLOOKUP(K114,Minimas!$A$11:$G$29,3),VLOOKUP(K114,Minimas!$A$11:$G$29,2))))),IF(OR(H114="SEN",H114&lt;1998),VLOOKUP(K114,Minimas!$G$11:$L$26,6),IF(AND(H114&gt;1997,H114&lt;2001),VLOOKUP(K114,Minimas!$G$11:$L$26,5),IF(AND(H114&gt;2000,H114&lt;2003),VLOOKUP(K114,Minimas!$G$11:$L$26,4),IF(AND(H114&gt;2002,H114&lt;2005),VLOOKUP(K114,Minimas!$G$11:$L$26,3),VLOOKUP(K114,Minimas!$G$11:$L$26,2)))))))</f>
        <v xml:space="preserve"> </v>
      </c>
      <c r="W114" s="77" t="str">
        <f t="shared" si="12"/>
        <v/>
      </c>
      <c r="X114" s="78"/>
      <c r="AB114" s="107" t="e">
        <f>T114-HLOOKUP(V114,Minimas!$C$1:$BN$10,2,FALSE)</f>
        <v>#VALUE!</v>
      </c>
      <c r="AC114" s="107" t="e">
        <f>T114-HLOOKUP(V114,Minimas!$C$1:$BN$10,3,FALSE)</f>
        <v>#VALUE!</v>
      </c>
      <c r="AD114" s="107" t="e">
        <f>T114-HLOOKUP(V114,Minimas!$C$1:$BN$10,4,FALSE)</f>
        <v>#VALUE!</v>
      </c>
      <c r="AE114" s="107" t="e">
        <f>T114-HLOOKUP(V114,Minimas!$C$1:$BN$10,5,FALSE)</f>
        <v>#VALUE!</v>
      </c>
      <c r="AF114" s="107" t="e">
        <f>T114-HLOOKUP(V114,Minimas!$C$1:$BN$10,6,FALSE)</f>
        <v>#VALUE!</v>
      </c>
      <c r="AG114" s="107" t="e">
        <f>T114-HLOOKUP(V114,Minimas!$C$1:$BN$10,7,FALSE)</f>
        <v>#VALUE!</v>
      </c>
      <c r="AH114" s="107" t="e">
        <f>T114-HLOOKUP(V114,Minimas!$C$1:$BN$10,8,FALSE)</f>
        <v>#VALUE!</v>
      </c>
      <c r="AI114" s="107" t="e">
        <f>T114-HLOOKUP(V114,Minimas!$C$1:$BN$10,9,FALSE)</f>
        <v>#VALUE!</v>
      </c>
      <c r="AJ114" s="107" t="e">
        <f>T114-HLOOKUP(V114,Minimas!$C$1:$BN$10,10,FALSE)</f>
        <v>#VALUE!</v>
      </c>
      <c r="AK114" s="108" t="str">
        <f t="shared" si="13"/>
        <v xml:space="preserve"> </v>
      </c>
      <c r="AM114" s="5" t="str">
        <f t="shared" si="14"/>
        <v xml:space="preserve"> </v>
      </c>
      <c r="AN114" s="5" t="str">
        <f t="shared" si="15"/>
        <v xml:space="preserve"> </v>
      </c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</row>
    <row r="115" spans="2:76" s="5" customFormat="1" ht="30" customHeight="1" x14ac:dyDescent="0.2">
      <c r="B115" s="71"/>
      <c r="C115" s="40"/>
      <c r="D115" s="41"/>
      <c r="E115" s="101"/>
      <c r="F115" s="42" t="s">
        <v>71</v>
      </c>
      <c r="G115" s="43" t="s">
        <v>71</v>
      </c>
      <c r="H115" s="109"/>
      <c r="I115" s="46" t="s">
        <v>71</v>
      </c>
      <c r="J115" s="41" t="s">
        <v>71</v>
      </c>
      <c r="K115" s="152"/>
      <c r="L115" s="44"/>
      <c r="M115" s="45"/>
      <c r="N115" s="45"/>
      <c r="O115" s="67" t="str">
        <f t="shared" si="8"/>
        <v/>
      </c>
      <c r="P115" s="66"/>
      <c r="Q115" s="66"/>
      <c r="R115" s="66"/>
      <c r="S115" s="67" t="str">
        <f t="shared" si="9"/>
        <v/>
      </c>
      <c r="T115" s="68" t="str">
        <f t="shared" si="10"/>
        <v/>
      </c>
      <c r="U115" s="69" t="str">
        <f t="shared" si="11"/>
        <v xml:space="preserve">   </v>
      </c>
      <c r="V115" s="103" t="str">
        <f>IF(E115=0," ",IF(E115="H",IF(OR(E115="SEN",H115&lt;1998),VLOOKUP(K115,Minimas!$A$11:$G$29,6),IF(AND(H115&gt;1997,H115&lt;2001),VLOOKUP(K115,Minimas!$A$11:$G$29,5),IF(AND(H115&gt;2000,H115&lt;2003),VLOOKUP(K115,Minimas!$A$11:$G$29,4),IF(AND(H115&gt;2002,H115&lt;2005),VLOOKUP(K115,Minimas!$A$11:$G$29,3),VLOOKUP(K115,Minimas!$A$11:$G$29,2))))),IF(OR(H115="SEN",H115&lt;1998),VLOOKUP(K115,Minimas!$G$11:$L$26,6),IF(AND(H115&gt;1997,H115&lt;2001),VLOOKUP(K115,Minimas!$G$11:$L$26,5),IF(AND(H115&gt;2000,H115&lt;2003),VLOOKUP(K115,Minimas!$G$11:$L$26,4),IF(AND(H115&gt;2002,H115&lt;2005),VLOOKUP(K115,Minimas!$G$11:$L$26,3),VLOOKUP(K115,Minimas!$G$11:$L$26,2)))))))</f>
        <v xml:space="preserve"> </v>
      </c>
      <c r="W115" s="77" t="str">
        <f t="shared" si="12"/>
        <v/>
      </c>
      <c r="X115" s="78"/>
      <c r="AB115" s="107" t="e">
        <f>T115-HLOOKUP(V115,Minimas!$C$1:$BN$10,2,FALSE)</f>
        <v>#VALUE!</v>
      </c>
      <c r="AC115" s="107" t="e">
        <f>T115-HLOOKUP(V115,Minimas!$C$1:$BN$10,3,FALSE)</f>
        <v>#VALUE!</v>
      </c>
      <c r="AD115" s="107" t="e">
        <f>T115-HLOOKUP(V115,Minimas!$C$1:$BN$10,4,FALSE)</f>
        <v>#VALUE!</v>
      </c>
      <c r="AE115" s="107" t="e">
        <f>T115-HLOOKUP(V115,Minimas!$C$1:$BN$10,5,FALSE)</f>
        <v>#VALUE!</v>
      </c>
      <c r="AF115" s="107" t="e">
        <f>T115-HLOOKUP(V115,Minimas!$C$1:$BN$10,6,FALSE)</f>
        <v>#VALUE!</v>
      </c>
      <c r="AG115" s="107" t="e">
        <f>T115-HLOOKUP(V115,Minimas!$C$1:$BN$10,7,FALSE)</f>
        <v>#VALUE!</v>
      </c>
      <c r="AH115" s="107" t="e">
        <f>T115-HLOOKUP(V115,Minimas!$C$1:$BN$10,8,FALSE)</f>
        <v>#VALUE!</v>
      </c>
      <c r="AI115" s="107" t="e">
        <f>T115-HLOOKUP(V115,Minimas!$C$1:$BN$10,9,FALSE)</f>
        <v>#VALUE!</v>
      </c>
      <c r="AJ115" s="107" t="e">
        <f>T115-HLOOKUP(V115,Minimas!$C$1:$BN$10,10,FALSE)</f>
        <v>#VALUE!</v>
      </c>
      <c r="AK115" s="108" t="str">
        <f t="shared" si="13"/>
        <v xml:space="preserve"> </v>
      </c>
      <c r="AM115" s="5" t="str">
        <f t="shared" si="14"/>
        <v xml:space="preserve"> </v>
      </c>
      <c r="AN115" s="5" t="str">
        <f t="shared" si="15"/>
        <v xml:space="preserve"> </v>
      </c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</row>
    <row r="116" spans="2:76" s="5" customFormat="1" ht="30" customHeight="1" x14ac:dyDescent="0.2">
      <c r="B116" s="71"/>
      <c r="C116" s="40"/>
      <c r="D116" s="41"/>
      <c r="E116" s="101"/>
      <c r="F116" s="42" t="s">
        <v>71</v>
      </c>
      <c r="G116" s="43" t="s">
        <v>71</v>
      </c>
      <c r="H116" s="109"/>
      <c r="I116" s="46" t="s">
        <v>71</v>
      </c>
      <c r="J116" s="41" t="s">
        <v>71</v>
      </c>
      <c r="K116" s="152"/>
      <c r="L116" s="44"/>
      <c r="M116" s="45"/>
      <c r="N116" s="45"/>
      <c r="O116" s="67" t="str">
        <f t="shared" si="8"/>
        <v/>
      </c>
      <c r="P116" s="66"/>
      <c r="Q116" s="66"/>
      <c r="R116" s="66"/>
      <c r="S116" s="67" t="str">
        <f t="shared" si="9"/>
        <v/>
      </c>
      <c r="T116" s="68" t="str">
        <f t="shared" si="10"/>
        <v/>
      </c>
      <c r="U116" s="69" t="str">
        <f t="shared" si="11"/>
        <v xml:space="preserve">   </v>
      </c>
      <c r="V116" s="103" t="str">
        <f>IF(E116=0," ",IF(E116="H",IF(OR(E116="SEN",H116&lt;1998),VLOOKUP(K116,Minimas!$A$11:$G$29,6),IF(AND(H116&gt;1997,H116&lt;2001),VLOOKUP(K116,Minimas!$A$11:$G$29,5),IF(AND(H116&gt;2000,H116&lt;2003),VLOOKUP(K116,Minimas!$A$11:$G$29,4),IF(AND(H116&gt;2002,H116&lt;2005),VLOOKUP(K116,Minimas!$A$11:$G$29,3),VLOOKUP(K116,Minimas!$A$11:$G$29,2))))),IF(OR(H116="SEN",H116&lt;1998),VLOOKUP(K116,Minimas!$G$11:$L$26,6),IF(AND(H116&gt;1997,H116&lt;2001),VLOOKUP(K116,Minimas!$G$11:$L$26,5),IF(AND(H116&gt;2000,H116&lt;2003),VLOOKUP(K116,Minimas!$G$11:$L$26,4),IF(AND(H116&gt;2002,H116&lt;2005),VLOOKUP(K116,Minimas!$G$11:$L$26,3),VLOOKUP(K116,Minimas!$G$11:$L$26,2)))))))</f>
        <v xml:space="preserve"> </v>
      </c>
      <c r="W116" s="77" t="str">
        <f t="shared" si="12"/>
        <v/>
      </c>
      <c r="X116" s="78"/>
      <c r="AB116" s="107" t="e">
        <f>T116-HLOOKUP(V116,Minimas!$C$1:$BN$10,2,FALSE)</f>
        <v>#VALUE!</v>
      </c>
      <c r="AC116" s="107" t="e">
        <f>T116-HLOOKUP(V116,Minimas!$C$1:$BN$10,3,FALSE)</f>
        <v>#VALUE!</v>
      </c>
      <c r="AD116" s="107" t="e">
        <f>T116-HLOOKUP(V116,Minimas!$C$1:$BN$10,4,FALSE)</f>
        <v>#VALUE!</v>
      </c>
      <c r="AE116" s="107" t="e">
        <f>T116-HLOOKUP(V116,Minimas!$C$1:$BN$10,5,FALSE)</f>
        <v>#VALUE!</v>
      </c>
      <c r="AF116" s="107" t="e">
        <f>T116-HLOOKUP(V116,Minimas!$C$1:$BN$10,6,FALSE)</f>
        <v>#VALUE!</v>
      </c>
      <c r="AG116" s="107" t="e">
        <f>T116-HLOOKUP(V116,Minimas!$C$1:$BN$10,7,FALSE)</f>
        <v>#VALUE!</v>
      </c>
      <c r="AH116" s="107" t="e">
        <f>T116-HLOOKUP(V116,Minimas!$C$1:$BN$10,8,FALSE)</f>
        <v>#VALUE!</v>
      </c>
      <c r="AI116" s="107" t="e">
        <f>T116-HLOOKUP(V116,Minimas!$C$1:$BN$10,9,FALSE)</f>
        <v>#VALUE!</v>
      </c>
      <c r="AJ116" s="107" t="e">
        <f>T116-HLOOKUP(V116,Minimas!$C$1:$BN$10,10,FALSE)</f>
        <v>#VALUE!</v>
      </c>
      <c r="AK116" s="108" t="str">
        <f t="shared" si="13"/>
        <v xml:space="preserve"> </v>
      </c>
      <c r="AM116" s="5" t="str">
        <f t="shared" si="14"/>
        <v xml:space="preserve"> </v>
      </c>
      <c r="AN116" s="5" t="str">
        <f t="shared" si="15"/>
        <v xml:space="preserve"> </v>
      </c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</row>
    <row r="117" spans="2:76" s="5" customFormat="1" ht="30" customHeight="1" x14ac:dyDescent="0.2">
      <c r="B117" s="71"/>
      <c r="C117" s="40"/>
      <c r="D117" s="41"/>
      <c r="E117" s="101"/>
      <c r="F117" s="42" t="s">
        <v>71</v>
      </c>
      <c r="G117" s="43" t="s">
        <v>71</v>
      </c>
      <c r="H117" s="109"/>
      <c r="I117" s="46"/>
      <c r="J117" s="41"/>
      <c r="K117" s="152"/>
      <c r="L117" s="44"/>
      <c r="M117" s="45"/>
      <c r="N117" s="45"/>
      <c r="O117" s="67" t="str">
        <f t="shared" si="8"/>
        <v/>
      </c>
      <c r="P117" s="66"/>
      <c r="Q117" s="66"/>
      <c r="R117" s="66"/>
      <c r="S117" s="67" t="str">
        <f t="shared" si="9"/>
        <v/>
      </c>
      <c r="T117" s="68" t="str">
        <f t="shared" si="10"/>
        <v/>
      </c>
      <c r="U117" s="69" t="str">
        <f t="shared" si="11"/>
        <v xml:space="preserve">   </v>
      </c>
      <c r="V117" s="103" t="str">
        <f>IF(E117=0," ",IF(E117="H",IF(OR(E117="SEN",H117&lt;1998),VLOOKUP(K117,Minimas!$A$11:$G$29,6),IF(AND(H117&gt;1997,H117&lt;2001),VLOOKUP(K117,Minimas!$A$11:$G$29,5),IF(AND(H117&gt;2000,H117&lt;2003),VLOOKUP(K117,Minimas!$A$11:$G$29,4),IF(AND(H117&gt;2002,H117&lt;2005),VLOOKUP(K117,Minimas!$A$11:$G$29,3),VLOOKUP(K117,Minimas!$A$11:$G$29,2))))),IF(OR(H117="SEN",H117&lt;1998),VLOOKUP(K117,Minimas!$G$11:$L$26,6),IF(AND(H117&gt;1997,H117&lt;2001),VLOOKUP(K117,Minimas!$G$11:$L$26,5),IF(AND(H117&gt;2000,H117&lt;2003),VLOOKUP(K117,Minimas!$G$11:$L$26,4),IF(AND(H117&gt;2002,H117&lt;2005),VLOOKUP(K117,Minimas!$G$11:$L$26,3),VLOOKUP(K117,Minimas!$G$11:$L$26,2)))))))</f>
        <v xml:space="preserve"> </v>
      </c>
      <c r="W117" s="77" t="str">
        <f t="shared" si="12"/>
        <v/>
      </c>
      <c r="X117" s="78"/>
      <c r="AB117" s="107" t="e">
        <f>T117-HLOOKUP(V117,Minimas!$C$1:$BN$10,2,FALSE)</f>
        <v>#VALUE!</v>
      </c>
      <c r="AC117" s="107" t="e">
        <f>T117-HLOOKUP(V117,Minimas!$C$1:$BN$10,3,FALSE)</f>
        <v>#VALUE!</v>
      </c>
      <c r="AD117" s="107" t="e">
        <f>T117-HLOOKUP(V117,Minimas!$C$1:$BN$10,4,FALSE)</f>
        <v>#VALUE!</v>
      </c>
      <c r="AE117" s="107" t="e">
        <f>T117-HLOOKUP(V117,Minimas!$C$1:$BN$10,5,FALSE)</f>
        <v>#VALUE!</v>
      </c>
      <c r="AF117" s="107" t="e">
        <f>T117-HLOOKUP(V117,Minimas!$C$1:$BN$10,6,FALSE)</f>
        <v>#VALUE!</v>
      </c>
      <c r="AG117" s="107" t="e">
        <f>T117-HLOOKUP(V117,Minimas!$C$1:$BN$10,7,FALSE)</f>
        <v>#VALUE!</v>
      </c>
      <c r="AH117" s="107" t="e">
        <f>T117-HLOOKUP(V117,Minimas!$C$1:$BN$10,8,FALSE)</f>
        <v>#VALUE!</v>
      </c>
      <c r="AI117" s="107" t="e">
        <f>T117-HLOOKUP(V117,Minimas!$C$1:$BN$10,9,FALSE)</f>
        <v>#VALUE!</v>
      </c>
      <c r="AJ117" s="107" t="e">
        <f>T117-HLOOKUP(V117,Minimas!$C$1:$BN$10,10,FALSE)</f>
        <v>#VALUE!</v>
      </c>
      <c r="AK117" s="108" t="str">
        <f t="shared" si="13"/>
        <v xml:space="preserve"> </v>
      </c>
      <c r="AM117" s="5" t="str">
        <f t="shared" si="14"/>
        <v xml:space="preserve"> </v>
      </c>
      <c r="AN117" s="5" t="str">
        <f t="shared" si="15"/>
        <v xml:space="preserve"> </v>
      </c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</row>
    <row r="118" spans="2:76" s="5" customFormat="1" ht="30" customHeight="1" x14ac:dyDescent="0.2">
      <c r="B118" s="70"/>
      <c r="C118" s="60"/>
      <c r="D118" s="61"/>
      <c r="E118" s="101"/>
      <c r="F118" s="62" t="s">
        <v>71</v>
      </c>
      <c r="G118" s="63" t="s">
        <v>71</v>
      </c>
      <c r="H118" s="102"/>
      <c r="I118" s="64" t="s">
        <v>71</v>
      </c>
      <c r="J118" s="61" t="s">
        <v>71</v>
      </c>
      <c r="K118" s="151"/>
      <c r="L118" s="65"/>
      <c r="M118" s="66"/>
      <c r="N118" s="66"/>
      <c r="O118" s="67" t="str">
        <f t="shared" si="8"/>
        <v/>
      </c>
      <c r="P118" s="66"/>
      <c r="Q118" s="66"/>
      <c r="R118" s="66"/>
      <c r="S118" s="67" t="str">
        <f t="shared" si="9"/>
        <v/>
      </c>
      <c r="T118" s="68" t="str">
        <f t="shared" si="10"/>
        <v/>
      </c>
      <c r="U118" s="69" t="str">
        <f t="shared" si="11"/>
        <v xml:space="preserve">   </v>
      </c>
      <c r="V118" s="103" t="str">
        <f>IF(E118=0," ",IF(E118="H",IF(OR(E118="SEN",H118&lt;1998),VLOOKUP(K118,Minimas!$A$11:$G$29,6),IF(AND(H118&gt;1997,H118&lt;2001),VLOOKUP(K118,Minimas!$A$11:$G$29,5),IF(AND(H118&gt;2000,H118&lt;2003),VLOOKUP(K118,Minimas!$A$11:$G$29,4),IF(AND(H118&gt;2002,H118&lt;2005),VLOOKUP(K118,Minimas!$A$11:$G$29,3),VLOOKUP(K118,Minimas!$A$11:$G$29,2))))),IF(OR(H118="SEN",H118&lt;1998),VLOOKUP(K118,Minimas!$G$11:$L$26,6),IF(AND(H118&gt;1997,H118&lt;2001),VLOOKUP(K118,Minimas!$G$11:$L$26,5),IF(AND(H118&gt;2000,H118&lt;2003),VLOOKUP(K118,Minimas!$G$11:$L$26,4),IF(AND(H118&gt;2002,H118&lt;2005),VLOOKUP(K118,Minimas!$G$11:$L$26,3),VLOOKUP(K118,Minimas!$G$11:$L$26,2)))))))</f>
        <v xml:space="preserve"> </v>
      </c>
      <c r="W118" s="77" t="str">
        <f t="shared" si="12"/>
        <v/>
      </c>
      <c r="X118" s="78"/>
      <c r="AB118" s="107" t="e">
        <f>T118-HLOOKUP(V118,Minimas!$C$1:$BN$10,2,FALSE)</f>
        <v>#VALUE!</v>
      </c>
      <c r="AC118" s="107" t="e">
        <f>T118-HLOOKUP(V118,Minimas!$C$1:$BN$10,3,FALSE)</f>
        <v>#VALUE!</v>
      </c>
      <c r="AD118" s="107" t="e">
        <f>T118-HLOOKUP(V118,Minimas!$C$1:$BN$10,4,FALSE)</f>
        <v>#VALUE!</v>
      </c>
      <c r="AE118" s="107" t="e">
        <f>T118-HLOOKUP(V118,Minimas!$C$1:$BN$10,5,FALSE)</f>
        <v>#VALUE!</v>
      </c>
      <c r="AF118" s="107" t="e">
        <f>T118-HLOOKUP(V118,Minimas!$C$1:$BN$10,6,FALSE)</f>
        <v>#VALUE!</v>
      </c>
      <c r="AG118" s="107" t="e">
        <f>T118-HLOOKUP(V118,Minimas!$C$1:$BN$10,7,FALSE)</f>
        <v>#VALUE!</v>
      </c>
      <c r="AH118" s="107" t="e">
        <f>T118-HLOOKUP(V118,Minimas!$C$1:$BN$10,8,FALSE)</f>
        <v>#VALUE!</v>
      </c>
      <c r="AI118" s="107" t="e">
        <f>T118-HLOOKUP(V118,Minimas!$C$1:$BN$10,9,FALSE)</f>
        <v>#VALUE!</v>
      </c>
      <c r="AJ118" s="107" t="e">
        <f>T118-HLOOKUP(V118,Minimas!$C$1:$BN$10,10,FALSE)</f>
        <v>#VALUE!</v>
      </c>
      <c r="AK118" s="108" t="str">
        <f t="shared" si="13"/>
        <v xml:space="preserve"> </v>
      </c>
      <c r="AM118" s="5" t="str">
        <f t="shared" si="14"/>
        <v xml:space="preserve"> </v>
      </c>
      <c r="AN118" s="5" t="str">
        <f t="shared" si="15"/>
        <v xml:space="preserve"> </v>
      </c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</row>
    <row r="119" spans="2:76" s="5" customFormat="1" ht="30" customHeight="1" x14ac:dyDescent="0.2">
      <c r="B119" s="71"/>
      <c r="C119" s="40"/>
      <c r="D119" s="41"/>
      <c r="E119" s="101"/>
      <c r="F119" s="42" t="s">
        <v>71</v>
      </c>
      <c r="G119" s="43" t="s">
        <v>71</v>
      </c>
      <c r="H119" s="109"/>
      <c r="I119" s="46" t="s">
        <v>71</v>
      </c>
      <c r="J119" s="41" t="s">
        <v>71</v>
      </c>
      <c r="K119" s="152"/>
      <c r="L119" s="44"/>
      <c r="M119" s="45"/>
      <c r="N119" s="45"/>
      <c r="O119" s="67" t="str">
        <f t="shared" si="8"/>
        <v/>
      </c>
      <c r="P119" s="66"/>
      <c r="Q119" s="66"/>
      <c r="R119" s="66"/>
      <c r="S119" s="67" t="str">
        <f t="shared" si="9"/>
        <v/>
      </c>
      <c r="T119" s="68" t="str">
        <f t="shared" si="10"/>
        <v/>
      </c>
      <c r="U119" s="69" t="str">
        <f t="shared" si="11"/>
        <v xml:space="preserve">   </v>
      </c>
      <c r="V119" s="103" t="str">
        <f>IF(E119=0," ",IF(E119="H",IF(OR(E119="SEN",H119&lt;1998),VLOOKUP(K119,Minimas!$A$11:$G$29,6),IF(AND(H119&gt;1997,H119&lt;2001),VLOOKUP(K119,Minimas!$A$11:$G$29,5),IF(AND(H119&gt;2000,H119&lt;2003),VLOOKUP(K119,Minimas!$A$11:$G$29,4),IF(AND(H119&gt;2002,H119&lt;2005),VLOOKUP(K119,Minimas!$A$11:$G$29,3),VLOOKUP(K119,Minimas!$A$11:$G$29,2))))),IF(OR(H119="SEN",H119&lt;1998),VLOOKUP(K119,Minimas!$G$11:$L$26,6),IF(AND(H119&gt;1997,H119&lt;2001),VLOOKUP(K119,Minimas!$G$11:$L$26,5),IF(AND(H119&gt;2000,H119&lt;2003),VLOOKUP(K119,Minimas!$G$11:$L$26,4),IF(AND(H119&gt;2002,H119&lt;2005),VLOOKUP(K119,Minimas!$G$11:$L$26,3),VLOOKUP(K119,Minimas!$G$11:$L$26,2)))))))</f>
        <v xml:space="preserve"> </v>
      </c>
      <c r="W119" s="77" t="str">
        <f t="shared" si="12"/>
        <v/>
      </c>
      <c r="X119" s="78"/>
      <c r="AB119" s="107" t="e">
        <f>T119-HLOOKUP(V119,Minimas!$C$1:$BN$10,2,FALSE)</f>
        <v>#VALUE!</v>
      </c>
      <c r="AC119" s="107" t="e">
        <f>T119-HLOOKUP(V119,Minimas!$C$1:$BN$10,3,FALSE)</f>
        <v>#VALUE!</v>
      </c>
      <c r="AD119" s="107" t="e">
        <f>T119-HLOOKUP(V119,Minimas!$C$1:$BN$10,4,FALSE)</f>
        <v>#VALUE!</v>
      </c>
      <c r="AE119" s="107" t="e">
        <f>T119-HLOOKUP(V119,Minimas!$C$1:$BN$10,5,FALSE)</f>
        <v>#VALUE!</v>
      </c>
      <c r="AF119" s="107" t="e">
        <f>T119-HLOOKUP(V119,Minimas!$C$1:$BN$10,6,FALSE)</f>
        <v>#VALUE!</v>
      </c>
      <c r="AG119" s="107" t="e">
        <f>T119-HLOOKUP(V119,Minimas!$C$1:$BN$10,7,FALSE)</f>
        <v>#VALUE!</v>
      </c>
      <c r="AH119" s="107" t="e">
        <f>T119-HLOOKUP(V119,Minimas!$C$1:$BN$10,8,FALSE)</f>
        <v>#VALUE!</v>
      </c>
      <c r="AI119" s="107" t="e">
        <f>T119-HLOOKUP(V119,Minimas!$C$1:$BN$10,9,FALSE)</f>
        <v>#VALUE!</v>
      </c>
      <c r="AJ119" s="107" t="e">
        <f>T119-HLOOKUP(V119,Minimas!$C$1:$BN$10,10,FALSE)</f>
        <v>#VALUE!</v>
      </c>
      <c r="AK119" s="108" t="str">
        <f t="shared" si="13"/>
        <v xml:space="preserve"> </v>
      </c>
      <c r="AM119" s="5" t="str">
        <f t="shared" si="14"/>
        <v xml:space="preserve"> </v>
      </c>
      <c r="AN119" s="5" t="str">
        <f t="shared" si="15"/>
        <v xml:space="preserve"> </v>
      </c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</row>
    <row r="120" spans="2:76" s="5" customFormat="1" ht="30" customHeight="1" x14ac:dyDescent="0.2">
      <c r="B120" s="71"/>
      <c r="C120" s="40"/>
      <c r="D120" s="41"/>
      <c r="E120" s="101"/>
      <c r="F120" s="42" t="s">
        <v>71</v>
      </c>
      <c r="G120" s="43" t="s">
        <v>71</v>
      </c>
      <c r="H120" s="109"/>
      <c r="I120" s="46" t="s">
        <v>71</v>
      </c>
      <c r="J120" s="41" t="s">
        <v>71</v>
      </c>
      <c r="K120" s="152"/>
      <c r="L120" s="44"/>
      <c r="M120" s="45"/>
      <c r="N120" s="45"/>
      <c r="O120" s="67" t="str">
        <f t="shared" si="8"/>
        <v/>
      </c>
      <c r="P120" s="66"/>
      <c r="Q120" s="66"/>
      <c r="R120" s="66"/>
      <c r="S120" s="67" t="str">
        <f t="shared" si="9"/>
        <v/>
      </c>
      <c r="T120" s="68" t="str">
        <f t="shared" si="10"/>
        <v/>
      </c>
      <c r="U120" s="69" t="str">
        <f t="shared" si="11"/>
        <v xml:space="preserve">   </v>
      </c>
      <c r="V120" s="103" t="str">
        <f>IF(E120=0," ",IF(E120="H",IF(OR(E120="SEN",H120&lt;1998),VLOOKUP(K120,Minimas!$A$11:$G$29,6),IF(AND(H120&gt;1997,H120&lt;2001),VLOOKUP(K120,Minimas!$A$11:$G$29,5),IF(AND(H120&gt;2000,H120&lt;2003),VLOOKUP(K120,Minimas!$A$11:$G$29,4),IF(AND(H120&gt;2002,H120&lt;2005),VLOOKUP(K120,Minimas!$A$11:$G$29,3),VLOOKUP(K120,Minimas!$A$11:$G$29,2))))),IF(OR(H120="SEN",H120&lt;1998),VLOOKUP(K120,Minimas!$G$11:$L$26,6),IF(AND(H120&gt;1997,H120&lt;2001),VLOOKUP(K120,Minimas!$G$11:$L$26,5),IF(AND(H120&gt;2000,H120&lt;2003),VLOOKUP(K120,Minimas!$G$11:$L$26,4),IF(AND(H120&gt;2002,H120&lt;2005),VLOOKUP(K120,Minimas!$G$11:$L$26,3),VLOOKUP(K120,Minimas!$G$11:$L$26,2)))))))</f>
        <v xml:space="preserve"> </v>
      </c>
      <c r="W120" s="77" t="str">
        <f t="shared" si="12"/>
        <v/>
      </c>
      <c r="X120" s="78"/>
      <c r="AB120" s="107" t="e">
        <f>T120-HLOOKUP(V120,Minimas!$C$1:$BN$10,2,FALSE)</f>
        <v>#VALUE!</v>
      </c>
      <c r="AC120" s="107" t="e">
        <f>T120-HLOOKUP(V120,Minimas!$C$1:$BN$10,3,FALSE)</f>
        <v>#VALUE!</v>
      </c>
      <c r="AD120" s="107" t="e">
        <f>T120-HLOOKUP(V120,Minimas!$C$1:$BN$10,4,FALSE)</f>
        <v>#VALUE!</v>
      </c>
      <c r="AE120" s="107" t="e">
        <f>T120-HLOOKUP(V120,Minimas!$C$1:$BN$10,5,FALSE)</f>
        <v>#VALUE!</v>
      </c>
      <c r="AF120" s="107" t="e">
        <f>T120-HLOOKUP(V120,Minimas!$C$1:$BN$10,6,FALSE)</f>
        <v>#VALUE!</v>
      </c>
      <c r="AG120" s="107" t="e">
        <f>T120-HLOOKUP(V120,Minimas!$C$1:$BN$10,7,FALSE)</f>
        <v>#VALUE!</v>
      </c>
      <c r="AH120" s="107" t="e">
        <f>T120-HLOOKUP(V120,Minimas!$C$1:$BN$10,8,FALSE)</f>
        <v>#VALUE!</v>
      </c>
      <c r="AI120" s="107" t="e">
        <f>T120-HLOOKUP(V120,Minimas!$C$1:$BN$10,9,FALSE)</f>
        <v>#VALUE!</v>
      </c>
      <c r="AJ120" s="107" t="e">
        <f>T120-HLOOKUP(V120,Minimas!$C$1:$BN$10,10,FALSE)</f>
        <v>#VALUE!</v>
      </c>
      <c r="AK120" s="108" t="str">
        <f t="shared" si="13"/>
        <v xml:space="preserve"> </v>
      </c>
      <c r="AM120" s="5" t="str">
        <f t="shared" si="14"/>
        <v xml:space="preserve"> </v>
      </c>
      <c r="AN120" s="5" t="str">
        <f t="shared" si="15"/>
        <v xml:space="preserve"> </v>
      </c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</row>
    <row r="121" spans="2:76" s="5" customFormat="1" ht="30" customHeight="1" x14ac:dyDescent="0.2">
      <c r="B121" s="71"/>
      <c r="C121" s="40"/>
      <c r="D121" s="41"/>
      <c r="E121" s="101"/>
      <c r="F121" s="42" t="s">
        <v>71</v>
      </c>
      <c r="G121" s="43" t="s">
        <v>71</v>
      </c>
      <c r="H121" s="109"/>
      <c r="I121" s="46" t="s">
        <v>71</v>
      </c>
      <c r="J121" s="41" t="s">
        <v>71</v>
      </c>
      <c r="K121" s="152"/>
      <c r="L121" s="44"/>
      <c r="M121" s="45"/>
      <c r="N121" s="45"/>
      <c r="O121" s="67" t="str">
        <f t="shared" si="8"/>
        <v/>
      </c>
      <c r="P121" s="66"/>
      <c r="Q121" s="66"/>
      <c r="R121" s="66"/>
      <c r="S121" s="67" t="str">
        <f t="shared" si="9"/>
        <v/>
      </c>
      <c r="T121" s="68" t="str">
        <f t="shared" si="10"/>
        <v/>
      </c>
      <c r="U121" s="69" t="str">
        <f t="shared" si="11"/>
        <v xml:space="preserve">   </v>
      </c>
      <c r="V121" s="103" t="str">
        <f>IF(E121=0," ",IF(E121="H",IF(OR(E121="SEN",H121&lt;1998),VLOOKUP(K121,Minimas!$A$11:$G$29,6),IF(AND(H121&gt;1997,H121&lt;2001),VLOOKUP(K121,Minimas!$A$11:$G$29,5),IF(AND(H121&gt;2000,H121&lt;2003),VLOOKUP(K121,Minimas!$A$11:$G$29,4),IF(AND(H121&gt;2002,H121&lt;2005),VLOOKUP(K121,Minimas!$A$11:$G$29,3),VLOOKUP(K121,Minimas!$A$11:$G$29,2))))),IF(OR(H121="SEN",H121&lt;1998),VLOOKUP(K121,Minimas!$G$11:$L$26,6),IF(AND(H121&gt;1997,H121&lt;2001),VLOOKUP(K121,Minimas!$G$11:$L$26,5),IF(AND(H121&gt;2000,H121&lt;2003),VLOOKUP(K121,Minimas!$G$11:$L$26,4),IF(AND(H121&gt;2002,H121&lt;2005),VLOOKUP(K121,Minimas!$G$11:$L$26,3),VLOOKUP(K121,Minimas!$G$11:$L$26,2)))))))</f>
        <v xml:space="preserve"> </v>
      </c>
      <c r="W121" s="77" t="str">
        <f t="shared" si="12"/>
        <v/>
      </c>
      <c r="X121" s="78"/>
      <c r="AB121" s="107" t="e">
        <f>T121-HLOOKUP(V121,Minimas!$C$1:$BN$10,2,FALSE)</f>
        <v>#VALUE!</v>
      </c>
      <c r="AC121" s="107" t="e">
        <f>T121-HLOOKUP(V121,Minimas!$C$1:$BN$10,3,FALSE)</f>
        <v>#VALUE!</v>
      </c>
      <c r="AD121" s="107" t="e">
        <f>T121-HLOOKUP(V121,Minimas!$C$1:$BN$10,4,FALSE)</f>
        <v>#VALUE!</v>
      </c>
      <c r="AE121" s="107" t="e">
        <f>T121-HLOOKUP(V121,Minimas!$C$1:$BN$10,5,FALSE)</f>
        <v>#VALUE!</v>
      </c>
      <c r="AF121" s="107" t="e">
        <f>T121-HLOOKUP(V121,Minimas!$C$1:$BN$10,6,FALSE)</f>
        <v>#VALUE!</v>
      </c>
      <c r="AG121" s="107" t="e">
        <f>T121-HLOOKUP(V121,Minimas!$C$1:$BN$10,7,FALSE)</f>
        <v>#VALUE!</v>
      </c>
      <c r="AH121" s="107" t="e">
        <f>T121-HLOOKUP(V121,Minimas!$C$1:$BN$10,8,FALSE)</f>
        <v>#VALUE!</v>
      </c>
      <c r="AI121" s="107" t="e">
        <f>T121-HLOOKUP(V121,Minimas!$C$1:$BN$10,9,FALSE)</f>
        <v>#VALUE!</v>
      </c>
      <c r="AJ121" s="107" t="e">
        <f>T121-HLOOKUP(V121,Minimas!$C$1:$BN$10,10,FALSE)</f>
        <v>#VALUE!</v>
      </c>
      <c r="AK121" s="108" t="str">
        <f t="shared" si="13"/>
        <v xml:space="preserve"> </v>
      </c>
      <c r="AM121" s="5" t="str">
        <f t="shared" si="14"/>
        <v xml:space="preserve"> </v>
      </c>
      <c r="AN121" s="5" t="str">
        <f t="shared" si="15"/>
        <v xml:space="preserve"> </v>
      </c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</row>
    <row r="122" spans="2:76" s="5" customFormat="1" ht="30" customHeight="1" x14ac:dyDescent="0.2">
      <c r="B122" s="71"/>
      <c r="C122" s="40"/>
      <c r="D122" s="41"/>
      <c r="E122" s="101"/>
      <c r="F122" s="42" t="s">
        <v>71</v>
      </c>
      <c r="G122" s="43" t="s">
        <v>71</v>
      </c>
      <c r="H122" s="109"/>
      <c r="I122" s="46" t="s">
        <v>71</v>
      </c>
      <c r="J122" s="41" t="s">
        <v>71</v>
      </c>
      <c r="K122" s="152"/>
      <c r="L122" s="44"/>
      <c r="M122" s="45"/>
      <c r="N122" s="45"/>
      <c r="O122" s="67" t="str">
        <f t="shared" si="8"/>
        <v/>
      </c>
      <c r="P122" s="66"/>
      <c r="Q122" s="66"/>
      <c r="R122" s="66"/>
      <c r="S122" s="67" t="str">
        <f t="shared" si="9"/>
        <v/>
      </c>
      <c r="T122" s="68" t="str">
        <f t="shared" si="10"/>
        <v/>
      </c>
      <c r="U122" s="69" t="str">
        <f t="shared" si="11"/>
        <v xml:space="preserve">   </v>
      </c>
      <c r="V122" s="103" t="str">
        <f>IF(E122=0," ",IF(E122="H",IF(OR(E122="SEN",H122&lt;1998),VLOOKUP(K122,Minimas!$A$11:$G$29,6),IF(AND(H122&gt;1997,H122&lt;2001),VLOOKUP(K122,Minimas!$A$11:$G$29,5),IF(AND(H122&gt;2000,H122&lt;2003),VLOOKUP(K122,Minimas!$A$11:$G$29,4),IF(AND(H122&gt;2002,H122&lt;2005),VLOOKUP(K122,Minimas!$A$11:$G$29,3),VLOOKUP(K122,Minimas!$A$11:$G$29,2))))),IF(OR(H122="SEN",H122&lt;1998),VLOOKUP(K122,Minimas!$G$11:$L$26,6),IF(AND(H122&gt;1997,H122&lt;2001),VLOOKUP(K122,Minimas!$G$11:$L$26,5),IF(AND(H122&gt;2000,H122&lt;2003),VLOOKUP(K122,Minimas!$G$11:$L$26,4),IF(AND(H122&gt;2002,H122&lt;2005),VLOOKUP(K122,Minimas!$G$11:$L$26,3),VLOOKUP(K122,Minimas!$G$11:$L$26,2)))))))</f>
        <v xml:space="preserve"> </v>
      </c>
      <c r="W122" s="77" t="str">
        <f t="shared" si="12"/>
        <v/>
      </c>
      <c r="X122" s="78"/>
      <c r="AB122" s="107" t="e">
        <f>T122-HLOOKUP(V122,Minimas!$C$1:$BN$10,2,FALSE)</f>
        <v>#VALUE!</v>
      </c>
      <c r="AC122" s="107" t="e">
        <f>T122-HLOOKUP(V122,Minimas!$C$1:$BN$10,3,FALSE)</f>
        <v>#VALUE!</v>
      </c>
      <c r="AD122" s="107" t="e">
        <f>T122-HLOOKUP(V122,Minimas!$C$1:$BN$10,4,FALSE)</f>
        <v>#VALUE!</v>
      </c>
      <c r="AE122" s="107" t="e">
        <f>T122-HLOOKUP(V122,Minimas!$C$1:$BN$10,5,FALSE)</f>
        <v>#VALUE!</v>
      </c>
      <c r="AF122" s="107" t="e">
        <f>T122-HLOOKUP(V122,Minimas!$C$1:$BN$10,6,FALSE)</f>
        <v>#VALUE!</v>
      </c>
      <c r="AG122" s="107" t="e">
        <f>T122-HLOOKUP(V122,Minimas!$C$1:$BN$10,7,FALSE)</f>
        <v>#VALUE!</v>
      </c>
      <c r="AH122" s="107" t="e">
        <f>T122-HLOOKUP(V122,Minimas!$C$1:$BN$10,8,FALSE)</f>
        <v>#VALUE!</v>
      </c>
      <c r="AI122" s="107" t="e">
        <f>T122-HLOOKUP(V122,Minimas!$C$1:$BN$10,9,FALSE)</f>
        <v>#VALUE!</v>
      </c>
      <c r="AJ122" s="107" t="e">
        <f>T122-HLOOKUP(V122,Minimas!$C$1:$BN$10,10,FALSE)</f>
        <v>#VALUE!</v>
      </c>
      <c r="AK122" s="108" t="str">
        <f t="shared" si="13"/>
        <v xml:space="preserve"> </v>
      </c>
      <c r="AM122" s="5" t="str">
        <f t="shared" si="14"/>
        <v xml:space="preserve"> </v>
      </c>
      <c r="AN122" s="5" t="str">
        <f t="shared" si="15"/>
        <v xml:space="preserve"> </v>
      </c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</row>
    <row r="123" spans="2:76" s="5" customFormat="1" ht="30" customHeight="1" x14ac:dyDescent="0.2">
      <c r="B123" s="71"/>
      <c r="C123" s="40"/>
      <c r="D123" s="41"/>
      <c r="E123" s="101"/>
      <c r="F123" s="42" t="s">
        <v>71</v>
      </c>
      <c r="G123" s="43" t="s">
        <v>71</v>
      </c>
      <c r="H123" s="109"/>
      <c r="I123" s="46" t="s">
        <v>71</v>
      </c>
      <c r="J123" s="41" t="s">
        <v>71</v>
      </c>
      <c r="K123" s="152"/>
      <c r="L123" s="44"/>
      <c r="M123" s="45"/>
      <c r="N123" s="45"/>
      <c r="O123" s="67" t="str">
        <f t="shared" si="8"/>
        <v/>
      </c>
      <c r="P123" s="66"/>
      <c r="Q123" s="66"/>
      <c r="R123" s="66"/>
      <c r="S123" s="67" t="str">
        <f t="shared" si="9"/>
        <v/>
      </c>
      <c r="T123" s="68" t="str">
        <f t="shared" si="10"/>
        <v/>
      </c>
      <c r="U123" s="69" t="str">
        <f t="shared" si="11"/>
        <v xml:space="preserve">   </v>
      </c>
      <c r="V123" s="103" t="str">
        <f>IF(E123=0," ",IF(E123="H",IF(OR(E123="SEN",H123&lt;1998),VLOOKUP(K123,Minimas!$A$11:$G$29,6),IF(AND(H123&gt;1997,H123&lt;2001),VLOOKUP(K123,Minimas!$A$11:$G$29,5),IF(AND(H123&gt;2000,H123&lt;2003),VLOOKUP(K123,Minimas!$A$11:$G$29,4),IF(AND(H123&gt;2002,H123&lt;2005),VLOOKUP(K123,Minimas!$A$11:$G$29,3),VLOOKUP(K123,Minimas!$A$11:$G$29,2))))),IF(OR(H123="SEN",H123&lt;1998),VLOOKUP(K123,Minimas!$G$11:$L$26,6),IF(AND(H123&gt;1997,H123&lt;2001),VLOOKUP(K123,Minimas!$G$11:$L$26,5),IF(AND(H123&gt;2000,H123&lt;2003),VLOOKUP(K123,Minimas!$G$11:$L$26,4),IF(AND(H123&gt;2002,H123&lt;2005),VLOOKUP(K123,Minimas!$G$11:$L$26,3),VLOOKUP(K123,Minimas!$G$11:$L$26,2)))))))</f>
        <v xml:space="preserve"> </v>
      </c>
      <c r="W123" s="77" t="str">
        <f t="shared" si="12"/>
        <v/>
      </c>
      <c r="X123" s="78"/>
      <c r="AB123" s="107" t="e">
        <f>T123-HLOOKUP(V123,Minimas!$C$1:$BN$10,2,FALSE)</f>
        <v>#VALUE!</v>
      </c>
      <c r="AC123" s="107" t="e">
        <f>T123-HLOOKUP(V123,Minimas!$C$1:$BN$10,3,FALSE)</f>
        <v>#VALUE!</v>
      </c>
      <c r="AD123" s="107" t="e">
        <f>T123-HLOOKUP(V123,Minimas!$C$1:$BN$10,4,FALSE)</f>
        <v>#VALUE!</v>
      </c>
      <c r="AE123" s="107" t="e">
        <f>T123-HLOOKUP(V123,Minimas!$C$1:$BN$10,5,FALSE)</f>
        <v>#VALUE!</v>
      </c>
      <c r="AF123" s="107" t="e">
        <f>T123-HLOOKUP(V123,Minimas!$C$1:$BN$10,6,FALSE)</f>
        <v>#VALUE!</v>
      </c>
      <c r="AG123" s="107" t="e">
        <f>T123-HLOOKUP(V123,Minimas!$C$1:$BN$10,7,FALSE)</f>
        <v>#VALUE!</v>
      </c>
      <c r="AH123" s="107" t="e">
        <f>T123-HLOOKUP(V123,Minimas!$C$1:$BN$10,8,FALSE)</f>
        <v>#VALUE!</v>
      </c>
      <c r="AI123" s="107" t="e">
        <f>T123-HLOOKUP(V123,Minimas!$C$1:$BN$10,9,FALSE)</f>
        <v>#VALUE!</v>
      </c>
      <c r="AJ123" s="107" t="e">
        <f>T123-HLOOKUP(V123,Minimas!$C$1:$BN$10,10,FALSE)</f>
        <v>#VALUE!</v>
      </c>
      <c r="AK123" s="108" t="str">
        <f t="shared" si="13"/>
        <v xml:space="preserve"> </v>
      </c>
      <c r="AM123" s="5" t="str">
        <f t="shared" si="14"/>
        <v xml:space="preserve"> </v>
      </c>
      <c r="AN123" s="5" t="str">
        <f t="shared" si="15"/>
        <v xml:space="preserve"> </v>
      </c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</row>
    <row r="124" spans="2:76" s="5" customFormat="1" ht="30" customHeight="1" x14ac:dyDescent="0.2">
      <c r="B124" s="71"/>
      <c r="C124" s="40"/>
      <c r="D124" s="41"/>
      <c r="E124" s="101"/>
      <c r="F124" s="42" t="s">
        <v>71</v>
      </c>
      <c r="G124" s="43" t="s">
        <v>71</v>
      </c>
      <c r="H124" s="109"/>
      <c r="I124" s="46" t="s">
        <v>71</v>
      </c>
      <c r="J124" s="41" t="s">
        <v>71</v>
      </c>
      <c r="K124" s="152"/>
      <c r="L124" s="44"/>
      <c r="M124" s="45"/>
      <c r="N124" s="45"/>
      <c r="O124" s="67" t="str">
        <f t="shared" si="8"/>
        <v/>
      </c>
      <c r="P124" s="66"/>
      <c r="Q124" s="66"/>
      <c r="R124" s="66"/>
      <c r="S124" s="67" t="str">
        <f t="shared" si="9"/>
        <v/>
      </c>
      <c r="T124" s="68" t="str">
        <f t="shared" si="10"/>
        <v/>
      </c>
      <c r="U124" s="69" t="str">
        <f t="shared" si="11"/>
        <v xml:space="preserve">   </v>
      </c>
      <c r="V124" s="103" t="str">
        <f>IF(E124=0," ",IF(E124="H",IF(OR(E124="SEN",H124&lt;1998),VLOOKUP(K124,Minimas!$A$11:$G$29,6),IF(AND(H124&gt;1997,H124&lt;2001),VLOOKUP(K124,Minimas!$A$11:$G$29,5),IF(AND(H124&gt;2000,H124&lt;2003),VLOOKUP(K124,Minimas!$A$11:$G$29,4),IF(AND(H124&gt;2002,H124&lt;2005),VLOOKUP(K124,Minimas!$A$11:$G$29,3),VLOOKUP(K124,Minimas!$A$11:$G$29,2))))),IF(OR(H124="SEN",H124&lt;1998),VLOOKUP(K124,Minimas!$G$11:$L$26,6),IF(AND(H124&gt;1997,H124&lt;2001),VLOOKUP(K124,Minimas!$G$11:$L$26,5),IF(AND(H124&gt;2000,H124&lt;2003),VLOOKUP(K124,Minimas!$G$11:$L$26,4),IF(AND(H124&gt;2002,H124&lt;2005),VLOOKUP(K124,Minimas!$G$11:$L$26,3),VLOOKUP(K124,Minimas!$G$11:$L$26,2)))))))</f>
        <v xml:space="preserve"> </v>
      </c>
      <c r="W124" s="77" t="str">
        <f t="shared" si="12"/>
        <v/>
      </c>
      <c r="X124" s="78"/>
      <c r="AB124" s="107" t="e">
        <f>T124-HLOOKUP(V124,Minimas!$C$1:$BN$10,2,FALSE)</f>
        <v>#VALUE!</v>
      </c>
      <c r="AC124" s="107" t="e">
        <f>T124-HLOOKUP(V124,Minimas!$C$1:$BN$10,3,FALSE)</f>
        <v>#VALUE!</v>
      </c>
      <c r="AD124" s="107" t="e">
        <f>T124-HLOOKUP(V124,Minimas!$C$1:$BN$10,4,FALSE)</f>
        <v>#VALUE!</v>
      </c>
      <c r="AE124" s="107" t="e">
        <f>T124-HLOOKUP(V124,Minimas!$C$1:$BN$10,5,FALSE)</f>
        <v>#VALUE!</v>
      </c>
      <c r="AF124" s="107" t="e">
        <f>T124-HLOOKUP(V124,Minimas!$C$1:$BN$10,6,FALSE)</f>
        <v>#VALUE!</v>
      </c>
      <c r="AG124" s="107" t="e">
        <f>T124-HLOOKUP(V124,Minimas!$C$1:$BN$10,7,FALSE)</f>
        <v>#VALUE!</v>
      </c>
      <c r="AH124" s="107" t="e">
        <f>T124-HLOOKUP(V124,Minimas!$C$1:$BN$10,8,FALSE)</f>
        <v>#VALUE!</v>
      </c>
      <c r="AI124" s="107" t="e">
        <f>T124-HLOOKUP(V124,Minimas!$C$1:$BN$10,9,FALSE)</f>
        <v>#VALUE!</v>
      </c>
      <c r="AJ124" s="107" t="e">
        <f>T124-HLOOKUP(V124,Minimas!$C$1:$BN$10,10,FALSE)</f>
        <v>#VALUE!</v>
      </c>
      <c r="AK124" s="108" t="str">
        <f t="shared" si="13"/>
        <v xml:space="preserve"> </v>
      </c>
      <c r="AM124" s="5" t="str">
        <f t="shared" si="14"/>
        <v xml:space="preserve"> </v>
      </c>
      <c r="AN124" s="5" t="str">
        <f t="shared" si="15"/>
        <v xml:space="preserve"> </v>
      </c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</row>
    <row r="125" spans="2:76" s="5" customFormat="1" ht="30" customHeight="1" x14ac:dyDescent="0.2">
      <c r="B125" s="71"/>
      <c r="C125" s="40"/>
      <c r="D125" s="41"/>
      <c r="E125" s="101"/>
      <c r="F125" s="42" t="s">
        <v>71</v>
      </c>
      <c r="G125" s="43" t="s">
        <v>71</v>
      </c>
      <c r="H125" s="109"/>
      <c r="I125" s="46" t="s">
        <v>71</v>
      </c>
      <c r="J125" s="41" t="s">
        <v>71</v>
      </c>
      <c r="K125" s="152"/>
      <c r="L125" s="44"/>
      <c r="M125" s="45"/>
      <c r="N125" s="45"/>
      <c r="O125" s="67" t="str">
        <f t="shared" si="8"/>
        <v/>
      </c>
      <c r="P125" s="66"/>
      <c r="Q125" s="66"/>
      <c r="R125" s="66"/>
      <c r="S125" s="67" t="str">
        <f t="shared" si="9"/>
        <v/>
      </c>
      <c r="T125" s="68" t="str">
        <f t="shared" si="10"/>
        <v/>
      </c>
      <c r="U125" s="69" t="str">
        <f t="shared" si="11"/>
        <v xml:space="preserve">   </v>
      </c>
      <c r="V125" s="103" t="str">
        <f>IF(E125=0," ",IF(E125="H",IF(OR(E125="SEN",H125&lt;1998),VLOOKUP(K125,Minimas!$A$11:$G$29,6),IF(AND(H125&gt;1997,H125&lt;2001),VLOOKUP(K125,Minimas!$A$11:$G$29,5),IF(AND(H125&gt;2000,H125&lt;2003),VLOOKUP(K125,Minimas!$A$11:$G$29,4),IF(AND(H125&gt;2002,H125&lt;2005),VLOOKUP(K125,Minimas!$A$11:$G$29,3),VLOOKUP(K125,Minimas!$A$11:$G$29,2))))),IF(OR(H125="SEN",H125&lt;1998),VLOOKUP(K125,Minimas!$G$11:$L$26,6),IF(AND(H125&gt;1997,H125&lt;2001),VLOOKUP(K125,Minimas!$G$11:$L$26,5),IF(AND(H125&gt;2000,H125&lt;2003),VLOOKUP(K125,Minimas!$G$11:$L$26,4),IF(AND(H125&gt;2002,H125&lt;2005),VLOOKUP(K125,Minimas!$G$11:$L$26,3),VLOOKUP(K125,Minimas!$G$11:$L$26,2)))))))</f>
        <v xml:space="preserve"> </v>
      </c>
      <c r="W125" s="77" t="str">
        <f t="shared" si="12"/>
        <v/>
      </c>
      <c r="X125" s="78"/>
      <c r="AB125" s="107" t="e">
        <f>T125-HLOOKUP(V125,Minimas!$C$1:$BN$10,2,FALSE)</f>
        <v>#VALUE!</v>
      </c>
      <c r="AC125" s="107" t="e">
        <f>T125-HLOOKUP(V125,Minimas!$C$1:$BN$10,3,FALSE)</f>
        <v>#VALUE!</v>
      </c>
      <c r="AD125" s="107" t="e">
        <f>T125-HLOOKUP(V125,Minimas!$C$1:$BN$10,4,FALSE)</f>
        <v>#VALUE!</v>
      </c>
      <c r="AE125" s="107" t="e">
        <f>T125-HLOOKUP(V125,Minimas!$C$1:$BN$10,5,FALSE)</f>
        <v>#VALUE!</v>
      </c>
      <c r="AF125" s="107" t="e">
        <f>T125-HLOOKUP(V125,Minimas!$C$1:$BN$10,6,FALSE)</f>
        <v>#VALUE!</v>
      </c>
      <c r="AG125" s="107" t="e">
        <f>T125-HLOOKUP(V125,Minimas!$C$1:$BN$10,7,FALSE)</f>
        <v>#VALUE!</v>
      </c>
      <c r="AH125" s="107" t="e">
        <f>T125-HLOOKUP(V125,Minimas!$C$1:$BN$10,8,FALSE)</f>
        <v>#VALUE!</v>
      </c>
      <c r="AI125" s="107" t="e">
        <f>T125-HLOOKUP(V125,Minimas!$C$1:$BN$10,9,FALSE)</f>
        <v>#VALUE!</v>
      </c>
      <c r="AJ125" s="107" t="e">
        <f>T125-HLOOKUP(V125,Minimas!$C$1:$BN$10,10,FALSE)</f>
        <v>#VALUE!</v>
      </c>
      <c r="AK125" s="108" t="str">
        <f t="shared" si="13"/>
        <v xml:space="preserve"> </v>
      </c>
      <c r="AM125" s="5" t="str">
        <f t="shared" si="14"/>
        <v xml:space="preserve"> </v>
      </c>
      <c r="AN125" s="5" t="str">
        <f t="shared" si="15"/>
        <v xml:space="preserve"> </v>
      </c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</row>
    <row r="126" spans="2:76" s="5" customFormat="1" ht="30" customHeight="1" x14ac:dyDescent="0.2">
      <c r="B126" s="71"/>
      <c r="C126" s="40"/>
      <c r="D126" s="41"/>
      <c r="E126" s="101"/>
      <c r="F126" s="42" t="s">
        <v>71</v>
      </c>
      <c r="G126" s="43" t="s">
        <v>71</v>
      </c>
      <c r="H126" s="109"/>
      <c r="I126" s="46" t="s">
        <v>71</v>
      </c>
      <c r="J126" s="41" t="s">
        <v>71</v>
      </c>
      <c r="K126" s="152"/>
      <c r="L126" s="44"/>
      <c r="M126" s="45"/>
      <c r="N126" s="45"/>
      <c r="O126" s="67" t="str">
        <f t="shared" si="8"/>
        <v/>
      </c>
      <c r="P126" s="66"/>
      <c r="Q126" s="66"/>
      <c r="R126" s="66"/>
      <c r="S126" s="67" t="str">
        <f t="shared" si="9"/>
        <v/>
      </c>
      <c r="T126" s="68" t="str">
        <f t="shared" si="10"/>
        <v/>
      </c>
      <c r="U126" s="69" t="str">
        <f t="shared" si="11"/>
        <v xml:space="preserve">   </v>
      </c>
      <c r="V126" s="103" t="str">
        <f>IF(E126=0," ",IF(E126="H",IF(OR(E126="SEN",H126&lt;1998),VLOOKUP(K126,Minimas!$A$11:$G$29,6),IF(AND(H126&gt;1997,H126&lt;2001),VLOOKUP(K126,Minimas!$A$11:$G$29,5),IF(AND(H126&gt;2000,H126&lt;2003),VLOOKUP(K126,Minimas!$A$11:$G$29,4),IF(AND(H126&gt;2002,H126&lt;2005),VLOOKUP(K126,Minimas!$A$11:$G$29,3),VLOOKUP(K126,Minimas!$A$11:$G$29,2))))),IF(OR(H126="SEN",H126&lt;1998),VLOOKUP(K126,Minimas!$G$11:$L$26,6),IF(AND(H126&gt;1997,H126&lt;2001),VLOOKUP(K126,Minimas!$G$11:$L$26,5),IF(AND(H126&gt;2000,H126&lt;2003),VLOOKUP(K126,Minimas!$G$11:$L$26,4),IF(AND(H126&gt;2002,H126&lt;2005),VLOOKUP(K126,Minimas!$G$11:$L$26,3),VLOOKUP(K126,Minimas!$G$11:$L$26,2)))))))</f>
        <v xml:space="preserve"> </v>
      </c>
      <c r="W126" s="77" t="str">
        <f t="shared" si="12"/>
        <v/>
      </c>
      <c r="X126" s="78"/>
      <c r="AB126" s="107" t="e">
        <f>T126-HLOOKUP(V126,Minimas!$C$1:$BN$10,2,FALSE)</f>
        <v>#VALUE!</v>
      </c>
      <c r="AC126" s="107" t="e">
        <f>T126-HLOOKUP(V126,Minimas!$C$1:$BN$10,3,FALSE)</f>
        <v>#VALUE!</v>
      </c>
      <c r="AD126" s="107" t="e">
        <f>T126-HLOOKUP(V126,Minimas!$C$1:$BN$10,4,FALSE)</f>
        <v>#VALUE!</v>
      </c>
      <c r="AE126" s="107" t="e">
        <f>T126-HLOOKUP(V126,Minimas!$C$1:$BN$10,5,FALSE)</f>
        <v>#VALUE!</v>
      </c>
      <c r="AF126" s="107" t="e">
        <f>T126-HLOOKUP(V126,Minimas!$C$1:$BN$10,6,FALSE)</f>
        <v>#VALUE!</v>
      </c>
      <c r="AG126" s="107" t="e">
        <f>T126-HLOOKUP(V126,Minimas!$C$1:$BN$10,7,FALSE)</f>
        <v>#VALUE!</v>
      </c>
      <c r="AH126" s="107" t="e">
        <f>T126-HLOOKUP(V126,Minimas!$C$1:$BN$10,8,FALSE)</f>
        <v>#VALUE!</v>
      </c>
      <c r="AI126" s="107" t="e">
        <f>T126-HLOOKUP(V126,Minimas!$C$1:$BN$10,9,FALSE)</f>
        <v>#VALUE!</v>
      </c>
      <c r="AJ126" s="107" t="e">
        <f>T126-HLOOKUP(V126,Minimas!$C$1:$BN$10,10,FALSE)</f>
        <v>#VALUE!</v>
      </c>
      <c r="AK126" s="108" t="str">
        <f t="shared" si="13"/>
        <v xml:space="preserve"> </v>
      </c>
      <c r="AM126" s="5" t="str">
        <f t="shared" si="14"/>
        <v xml:space="preserve"> </v>
      </c>
      <c r="AN126" s="5" t="str">
        <f t="shared" si="15"/>
        <v xml:space="preserve"> </v>
      </c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</row>
    <row r="127" spans="2:76" s="5" customFormat="1" ht="30" customHeight="1" x14ac:dyDescent="0.2">
      <c r="B127" s="71"/>
      <c r="C127" s="40"/>
      <c r="D127" s="41"/>
      <c r="E127" s="101"/>
      <c r="F127" s="42" t="s">
        <v>71</v>
      </c>
      <c r="G127" s="43" t="s">
        <v>71</v>
      </c>
      <c r="H127" s="109"/>
      <c r="I127" s="46" t="s">
        <v>71</v>
      </c>
      <c r="J127" s="41" t="s">
        <v>71</v>
      </c>
      <c r="K127" s="152"/>
      <c r="L127" s="44"/>
      <c r="M127" s="45"/>
      <c r="N127" s="45"/>
      <c r="O127" s="67" t="str">
        <f t="shared" si="8"/>
        <v/>
      </c>
      <c r="P127" s="66"/>
      <c r="Q127" s="66"/>
      <c r="R127" s="66"/>
      <c r="S127" s="67" t="str">
        <f t="shared" si="9"/>
        <v/>
      </c>
      <c r="T127" s="68" t="str">
        <f t="shared" si="10"/>
        <v/>
      </c>
      <c r="U127" s="69" t="str">
        <f t="shared" si="11"/>
        <v xml:space="preserve">   </v>
      </c>
      <c r="V127" s="103" t="str">
        <f>IF(E127=0," ",IF(E127="H",IF(OR(E127="SEN",H127&lt;1998),VLOOKUP(K127,Minimas!$A$11:$G$29,6),IF(AND(H127&gt;1997,H127&lt;2001),VLOOKUP(K127,Minimas!$A$11:$G$29,5),IF(AND(H127&gt;2000,H127&lt;2003),VLOOKUP(K127,Minimas!$A$11:$G$29,4),IF(AND(H127&gt;2002,H127&lt;2005),VLOOKUP(K127,Minimas!$A$11:$G$29,3),VLOOKUP(K127,Minimas!$A$11:$G$29,2))))),IF(OR(H127="SEN",H127&lt;1998),VLOOKUP(K127,Minimas!$G$11:$L$26,6),IF(AND(H127&gt;1997,H127&lt;2001),VLOOKUP(K127,Minimas!$G$11:$L$26,5),IF(AND(H127&gt;2000,H127&lt;2003),VLOOKUP(K127,Minimas!$G$11:$L$26,4),IF(AND(H127&gt;2002,H127&lt;2005),VLOOKUP(K127,Minimas!$G$11:$L$26,3),VLOOKUP(K127,Minimas!$G$11:$L$26,2)))))))</f>
        <v xml:space="preserve"> </v>
      </c>
      <c r="W127" s="77" t="str">
        <f t="shared" si="12"/>
        <v/>
      </c>
      <c r="X127" s="78"/>
      <c r="AB127" s="107" t="e">
        <f>T127-HLOOKUP(V127,Minimas!$C$1:$BN$10,2,FALSE)</f>
        <v>#VALUE!</v>
      </c>
      <c r="AC127" s="107" t="e">
        <f>T127-HLOOKUP(V127,Minimas!$C$1:$BN$10,3,FALSE)</f>
        <v>#VALUE!</v>
      </c>
      <c r="AD127" s="107" t="e">
        <f>T127-HLOOKUP(V127,Minimas!$C$1:$BN$10,4,FALSE)</f>
        <v>#VALUE!</v>
      </c>
      <c r="AE127" s="107" t="e">
        <f>T127-HLOOKUP(V127,Minimas!$C$1:$BN$10,5,FALSE)</f>
        <v>#VALUE!</v>
      </c>
      <c r="AF127" s="107" t="e">
        <f>T127-HLOOKUP(V127,Minimas!$C$1:$BN$10,6,FALSE)</f>
        <v>#VALUE!</v>
      </c>
      <c r="AG127" s="107" t="e">
        <f>T127-HLOOKUP(V127,Minimas!$C$1:$BN$10,7,FALSE)</f>
        <v>#VALUE!</v>
      </c>
      <c r="AH127" s="107" t="e">
        <f>T127-HLOOKUP(V127,Minimas!$C$1:$BN$10,8,FALSE)</f>
        <v>#VALUE!</v>
      </c>
      <c r="AI127" s="107" t="e">
        <f>T127-HLOOKUP(V127,Minimas!$C$1:$BN$10,9,FALSE)</f>
        <v>#VALUE!</v>
      </c>
      <c r="AJ127" s="107" t="e">
        <f>T127-HLOOKUP(V127,Minimas!$C$1:$BN$10,10,FALSE)</f>
        <v>#VALUE!</v>
      </c>
      <c r="AK127" s="108" t="str">
        <f t="shared" si="13"/>
        <v xml:space="preserve"> </v>
      </c>
      <c r="AM127" s="5" t="str">
        <f t="shared" si="14"/>
        <v xml:space="preserve"> </v>
      </c>
      <c r="AN127" s="5" t="str">
        <f t="shared" si="15"/>
        <v xml:space="preserve"> </v>
      </c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</row>
    <row r="128" spans="2:76" s="5" customFormat="1" ht="30" customHeight="1" x14ac:dyDescent="0.2">
      <c r="B128" s="71"/>
      <c r="C128" s="40"/>
      <c r="D128" s="41"/>
      <c r="E128" s="101"/>
      <c r="F128" s="42" t="s">
        <v>71</v>
      </c>
      <c r="G128" s="43" t="s">
        <v>71</v>
      </c>
      <c r="H128" s="109"/>
      <c r="I128" s="46" t="s">
        <v>71</v>
      </c>
      <c r="J128" s="41" t="s">
        <v>71</v>
      </c>
      <c r="K128" s="152"/>
      <c r="L128" s="44"/>
      <c r="M128" s="45"/>
      <c r="N128" s="45"/>
      <c r="O128" s="67" t="str">
        <f t="shared" si="8"/>
        <v/>
      </c>
      <c r="P128" s="66"/>
      <c r="Q128" s="66"/>
      <c r="R128" s="66"/>
      <c r="S128" s="67" t="str">
        <f t="shared" si="9"/>
        <v/>
      </c>
      <c r="T128" s="68" t="str">
        <f t="shared" si="10"/>
        <v/>
      </c>
      <c r="U128" s="69" t="str">
        <f t="shared" si="11"/>
        <v xml:space="preserve">   </v>
      </c>
      <c r="V128" s="103" t="str">
        <f>IF(E128=0," ",IF(E128="H",IF(OR(E128="SEN",H128&lt;1998),VLOOKUP(K128,Minimas!$A$11:$G$29,6),IF(AND(H128&gt;1997,H128&lt;2001),VLOOKUP(K128,Minimas!$A$11:$G$29,5),IF(AND(H128&gt;2000,H128&lt;2003),VLOOKUP(K128,Minimas!$A$11:$G$29,4),IF(AND(H128&gt;2002,H128&lt;2005),VLOOKUP(K128,Minimas!$A$11:$G$29,3),VLOOKUP(K128,Minimas!$A$11:$G$29,2))))),IF(OR(H128="SEN",H128&lt;1998),VLOOKUP(K128,Minimas!$G$11:$L$26,6),IF(AND(H128&gt;1997,H128&lt;2001),VLOOKUP(K128,Minimas!$G$11:$L$26,5),IF(AND(H128&gt;2000,H128&lt;2003),VLOOKUP(K128,Minimas!$G$11:$L$26,4),IF(AND(H128&gt;2002,H128&lt;2005),VLOOKUP(K128,Minimas!$G$11:$L$26,3),VLOOKUP(K128,Minimas!$G$11:$L$26,2)))))))</f>
        <v xml:space="preserve"> </v>
      </c>
      <c r="W128" s="77" t="str">
        <f t="shared" si="12"/>
        <v/>
      </c>
      <c r="X128" s="78"/>
      <c r="AB128" s="107" t="e">
        <f>T128-HLOOKUP(V128,Minimas!$C$1:$BN$10,2,FALSE)</f>
        <v>#VALUE!</v>
      </c>
      <c r="AC128" s="107" t="e">
        <f>T128-HLOOKUP(V128,Minimas!$C$1:$BN$10,3,FALSE)</f>
        <v>#VALUE!</v>
      </c>
      <c r="AD128" s="107" t="e">
        <f>T128-HLOOKUP(V128,Minimas!$C$1:$BN$10,4,FALSE)</f>
        <v>#VALUE!</v>
      </c>
      <c r="AE128" s="107" t="e">
        <f>T128-HLOOKUP(V128,Minimas!$C$1:$BN$10,5,FALSE)</f>
        <v>#VALUE!</v>
      </c>
      <c r="AF128" s="107" t="e">
        <f>T128-HLOOKUP(V128,Minimas!$C$1:$BN$10,6,FALSE)</f>
        <v>#VALUE!</v>
      </c>
      <c r="AG128" s="107" t="e">
        <f>T128-HLOOKUP(V128,Minimas!$C$1:$BN$10,7,FALSE)</f>
        <v>#VALUE!</v>
      </c>
      <c r="AH128" s="107" t="e">
        <f>T128-HLOOKUP(V128,Minimas!$C$1:$BN$10,8,FALSE)</f>
        <v>#VALUE!</v>
      </c>
      <c r="AI128" s="107" t="e">
        <f>T128-HLOOKUP(V128,Minimas!$C$1:$BN$10,9,FALSE)</f>
        <v>#VALUE!</v>
      </c>
      <c r="AJ128" s="107" t="e">
        <f>T128-HLOOKUP(V128,Minimas!$C$1:$BN$10,10,FALSE)</f>
        <v>#VALUE!</v>
      </c>
      <c r="AK128" s="108" t="str">
        <f t="shared" si="13"/>
        <v xml:space="preserve"> </v>
      </c>
      <c r="AM128" s="5" t="str">
        <f t="shared" si="14"/>
        <v xml:space="preserve"> </v>
      </c>
      <c r="AN128" s="5" t="str">
        <f t="shared" si="15"/>
        <v xml:space="preserve"> </v>
      </c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</row>
    <row r="129" spans="2:76" s="5" customFormat="1" ht="30" customHeight="1" x14ac:dyDescent="0.2">
      <c r="B129" s="71"/>
      <c r="C129" s="40"/>
      <c r="D129" s="41"/>
      <c r="E129" s="101"/>
      <c r="F129" s="42" t="s">
        <v>71</v>
      </c>
      <c r="G129" s="43" t="s">
        <v>71</v>
      </c>
      <c r="H129" s="109"/>
      <c r="I129" s="46" t="s">
        <v>71</v>
      </c>
      <c r="J129" s="41" t="s">
        <v>71</v>
      </c>
      <c r="K129" s="152"/>
      <c r="L129" s="44"/>
      <c r="M129" s="45"/>
      <c r="N129" s="45"/>
      <c r="O129" s="67" t="str">
        <f t="shared" si="0"/>
        <v/>
      </c>
      <c r="P129" s="66"/>
      <c r="Q129" s="66"/>
      <c r="R129" s="66"/>
      <c r="S129" s="67" t="str">
        <f t="shared" si="1"/>
        <v/>
      </c>
      <c r="T129" s="68" t="str">
        <f t="shared" si="2"/>
        <v/>
      </c>
      <c r="U129" s="69" t="str">
        <f t="shared" si="3"/>
        <v xml:space="preserve">   </v>
      </c>
      <c r="V129" s="103" t="str">
        <f>IF(E129=0," ",IF(E129="H",IF(OR(E129="SEN",H129&lt;1998),VLOOKUP(K129,Minimas!$A$11:$G$29,6),IF(AND(H129&gt;1997,H129&lt;2001),VLOOKUP(K129,Minimas!$A$11:$G$29,5),IF(AND(H129&gt;2000,H129&lt;2003),VLOOKUP(K129,Minimas!$A$11:$G$29,4),IF(AND(H129&gt;2002,H129&lt;2005),VLOOKUP(K129,Minimas!$A$11:$G$29,3),VLOOKUP(K129,Minimas!$A$11:$G$29,2))))),IF(OR(H129="SEN",H129&lt;1998),VLOOKUP(K129,Minimas!$G$11:$L$26,6),IF(AND(H129&gt;1997,H129&lt;2001),VLOOKUP(K129,Minimas!$G$11:$L$26,5),IF(AND(H129&gt;2000,H129&lt;2003),VLOOKUP(K129,Minimas!$G$11:$L$26,4),IF(AND(H129&gt;2002,H129&lt;2005),VLOOKUP(K129,Minimas!$G$11:$L$26,3),VLOOKUP(K129,Minimas!$G$11:$L$26,2)))))))</f>
        <v xml:space="preserve"> </v>
      </c>
      <c r="W129" s="77" t="str">
        <f t="shared" si="4"/>
        <v/>
      </c>
      <c r="X129" s="78"/>
      <c r="AB129" s="107" t="e">
        <f>T129-HLOOKUP(V129,Minimas!$C$1:$BN$10,2,FALSE)</f>
        <v>#VALUE!</v>
      </c>
      <c r="AC129" s="107" t="e">
        <f>T129-HLOOKUP(V129,Minimas!$C$1:$BN$10,3,FALSE)</f>
        <v>#VALUE!</v>
      </c>
      <c r="AD129" s="107" t="e">
        <f>T129-HLOOKUP(V129,Minimas!$C$1:$BN$10,4,FALSE)</f>
        <v>#VALUE!</v>
      </c>
      <c r="AE129" s="107" t="e">
        <f>T129-HLOOKUP(V129,Minimas!$C$1:$BN$10,5,FALSE)</f>
        <v>#VALUE!</v>
      </c>
      <c r="AF129" s="107" t="e">
        <f>T129-HLOOKUP(V129,Minimas!$C$1:$BN$10,6,FALSE)</f>
        <v>#VALUE!</v>
      </c>
      <c r="AG129" s="107" t="e">
        <f>T129-HLOOKUP(V129,Minimas!$C$1:$BN$10,7,FALSE)</f>
        <v>#VALUE!</v>
      </c>
      <c r="AH129" s="107" t="e">
        <f>T129-HLOOKUP(V129,Minimas!$C$1:$BN$10,8,FALSE)</f>
        <v>#VALUE!</v>
      </c>
      <c r="AI129" s="107" t="e">
        <f>T129-HLOOKUP(V129,Minimas!$C$1:$BN$10,9,FALSE)</f>
        <v>#VALUE!</v>
      </c>
      <c r="AJ129" s="107" t="e">
        <f>T129-HLOOKUP(V129,Minimas!$C$1:$BN$10,10,FALSE)</f>
        <v>#VALUE!</v>
      </c>
      <c r="AK129" s="108" t="str">
        <f t="shared" si="5"/>
        <v xml:space="preserve"> </v>
      </c>
      <c r="AM129" s="5" t="str">
        <f t="shared" si="6"/>
        <v xml:space="preserve"> </v>
      </c>
      <c r="AN129" s="5" t="str">
        <f t="shared" si="7"/>
        <v xml:space="preserve"> </v>
      </c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</row>
    <row r="130" spans="2:76" s="5" customFormat="1" ht="30" customHeight="1" x14ac:dyDescent="0.2">
      <c r="B130" s="71"/>
      <c r="C130" s="40"/>
      <c r="D130" s="41"/>
      <c r="E130" s="101"/>
      <c r="F130" s="42" t="s">
        <v>71</v>
      </c>
      <c r="G130" s="43" t="s">
        <v>71</v>
      </c>
      <c r="H130" s="109"/>
      <c r="I130" s="46" t="s">
        <v>71</v>
      </c>
      <c r="J130" s="41" t="s">
        <v>71</v>
      </c>
      <c r="K130" s="152"/>
      <c r="L130" s="44"/>
      <c r="M130" s="45"/>
      <c r="N130" s="45"/>
      <c r="O130" s="67" t="str">
        <f t="shared" si="0"/>
        <v/>
      </c>
      <c r="P130" s="66"/>
      <c r="Q130" s="66"/>
      <c r="R130" s="66"/>
      <c r="S130" s="67" t="str">
        <f t="shared" si="1"/>
        <v/>
      </c>
      <c r="T130" s="68" t="str">
        <f t="shared" si="2"/>
        <v/>
      </c>
      <c r="U130" s="69" t="str">
        <f t="shared" si="3"/>
        <v xml:space="preserve">   </v>
      </c>
      <c r="V130" s="103" t="str">
        <f>IF(E130=0," ",IF(E130="H",IF(OR(E130="SEN",H130&lt;1998),VLOOKUP(K130,Minimas!$A$11:$G$29,6),IF(AND(H130&gt;1997,H130&lt;2001),VLOOKUP(K130,Minimas!$A$11:$G$29,5),IF(AND(H130&gt;2000,H130&lt;2003),VLOOKUP(K130,Minimas!$A$11:$G$29,4),IF(AND(H130&gt;2002,H130&lt;2005),VLOOKUP(K130,Minimas!$A$11:$G$29,3),VLOOKUP(K130,Minimas!$A$11:$G$29,2))))),IF(OR(H130="SEN",H130&lt;1998),VLOOKUP(K130,Minimas!$G$11:$L$26,6),IF(AND(H130&gt;1997,H130&lt;2001),VLOOKUP(K130,Minimas!$G$11:$L$26,5),IF(AND(H130&gt;2000,H130&lt;2003),VLOOKUP(K130,Minimas!$G$11:$L$26,4),IF(AND(H130&gt;2002,H130&lt;2005),VLOOKUP(K130,Minimas!$G$11:$L$26,3),VLOOKUP(K130,Minimas!$G$11:$L$26,2)))))))</f>
        <v xml:space="preserve"> </v>
      </c>
      <c r="W130" s="77" t="str">
        <f t="shared" si="4"/>
        <v/>
      </c>
      <c r="X130" s="78"/>
      <c r="AB130" s="107" t="e">
        <f>T130-HLOOKUP(V130,Minimas!$C$1:$BN$10,2,FALSE)</f>
        <v>#VALUE!</v>
      </c>
      <c r="AC130" s="107" t="e">
        <f>T130-HLOOKUP(V130,Minimas!$C$1:$BN$10,3,FALSE)</f>
        <v>#VALUE!</v>
      </c>
      <c r="AD130" s="107" t="e">
        <f>T130-HLOOKUP(V130,Minimas!$C$1:$BN$10,4,FALSE)</f>
        <v>#VALUE!</v>
      </c>
      <c r="AE130" s="107" t="e">
        <f>T130-HLOOKUP(V130,Minimas!$C$1:$BN$10,5,FALSE)</f>
        <v>#VALUE!</v>
      </c>
      <c r="AF130" s="107" t="e">
        <f>T130-HLOOKUP(V130,Minimas!$C$1:$BN$10,6,FALSE)</f>
        <v>#VALUE!</v>
      </c>
      <c r="AG130" s="107" t="e">
        <f>T130-HLOOKUP(V130,Minimas!$C$1:$BN$10,7,FALSE)</f>
        <v>#VALUE!</v>
      </c>
      <c r="AH130" s="107" t="e">
        <f>T130-HLOOKUP(V130,Minimas!$C$1:$BN$10,8,FALSE)</f>
        <v>#VALUE!</v>
      </c>
      <c r="AI130" s="107" t="e">
        <f>T130-HLOOKUP(V130,Minimas!$C$1:$BN$10,9,FALSE)</f>
        <v>#VALUE!</v>
      </c>
      <c r="AJ130" s="107" t="e">
        <f>T130-HLOOKUP(V130,Minimas!$C$1:$BN$10,10,FALSE)</f>
        <v>#VALUE!</v>
      </c>
      <c r="AK130" s="108" t="str">
        <f t="shared" si="5"/>
        <v xml:space="preserve"> </v>
      </c>
      <c r="AM130" s="5" t="str">
        <f t="shared" si="6"/>
        <v xml:space="preserve"> </v>
      </c>
      <c r="AN130" s="5" t="str">
        <f t="shared" si="7"/>
        <v xml:space="preserve"> </v>
      </c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</row>
    <row r="131" spans="2:76" s="5" customFormat="1" ht="30" customHeight="1" x14ac:dyDescent="0.2">
      <c r="B131" s="71"/>
      <c r="C131" s="40"/>
      <c r="D131" s="41"/>
      <c r="E131" s="101"/>
      <c r="F131" s="42" t="s">
        <v>71</v>
      </c>
      <c r="G131" s="43" t="s">
        <v>71</v>
      </c>
      <c r="H131" s="109"/>
      <c r="I131" s="46" t="s">
        <v>71</v>
      </c>
      <c r="J131" s="41" t="s">
        <v>71</v>
      </c>
      <c r="K131" s="152"/>
      <c r="L131" s="44"/>
      <c r="M131" s="45"/>
      <c r="N131" s="45"/>
      <c r="O131" s="67" t="str">
        <f t="shared" si="0"/>
        <v/>
      </c>
      <c r="P131" s="66"/>
      <c r="Q131" s="66"/>
      <c r="R131" s="66"/>
      <c r="S131" s="67" t="str">
        <f t="shared" si="1"/>
        <v/>
      </c>
      <c r="T131" s="68" t="str">
        <f t="shared" si="2"/>
        <v/>
      </c>
      <c r="U131" s="69" t="str">
        <f t="shared" si="3"/>
        <v xml:space="preserve">   </v>
      </c>
      <c r="V131" s="103" t="str">
        <f>IF(E131=0," ",IF(E131="H",IF(OR(E131="SEN",H131&lt;1998),VLOOKUP(K131,Minimas!$A$11:$G$29,6),IF(AND(H131&gt;1997,H131&lt;2001),VLOOKUP(K131,Minimas!$A$11:$G$29,5),IF(AND(H131&gt;2000,H131&lt;2003),VLOOKUP(K131,Minimas!$A$11:$G$29,4),IF(AND(H131&gt;2002,H131&lt;2005),VLOOKUP(K131,Minimas!$A$11:$G$29,3),VLOOKUP(K131,Minimas!$A$11:$G$29,2))))),IF(OR(H131="SEN",H131&lt;1998),VLOOKUP(K131,Minimas!$G$11:$L$26,6),IF(AND(H131&gt;1997,H131&lt;2001),VLOOKUP(K131,Minimas!$G$11:$L$26,5),IF(AND(H131&gt;2000,H131&lt;2003),VLOOKUP(K131,Minimas!$G$11:$L$26,4),IF(AND(H131&gt;2002,H131&lt;2005),VLOOKUP(K131,Minimas!$G$11:$L$26,3),VLOOKUP(K131,Minimas!$G$11:$L$26,2)))))))</f>
        <v xml:space="preserve"> </v>
      </c>
      <c r="W131" s="77" t="str">
        <f t="shared" si="4"/>
        <v/>
      </c>
      <c r="X131" s="78"/>
      <c r="AB131" s="107" t="e">
        <f>T131-HLOOKUP(V131,Minimas!$C$1:$BN$10,2,FALSE)</f>
        <v>#VALUE!</v>
      </c>
      <c r="AC131" s="107" t="e">
        <f>T131-HLOOKUP(V131,Minimas!$C$1:$BN$10,3,FALSE)</f>
        <v>#VALUE!</v>
      </c>
      <c r="AD131" s="107" t="e">
        <f>T131-HLOOKUP(V131,Minimas!$C$1:$BN$10,4,FALSE)</f>
        <v>#VALUE!</v>
      </c>
      <c r="AE131" s="107" t="e">
        <f>T131-HLOOKUP(V131,Minimas!$C$1:$BN$10,5,FALSE)</f>
        <v>#VALUE!</v>
      </c>
      <c r="AF131" s="107" t="e">
        <f>T131-HLOOKUP(V131,Minimas!$C$1:$BN$10,6,FALSE)</f>
        <v>#VALUE!</v>
      </c>
      <c r="AG131" s="107" t="e">
        <f>T131-HLOOKUP(V131,Minimas!$C$1:$BN$10,7,FALSE)</f>
        <v>#VALUE!</v>
      </c>
      <c r="AH131" s="107" t="e">
        <f>T131-HLOOKUP(V131,Minimas!$C$1:$BN$10,8,FALSE)</f>
        <v>#VALUE!</v>
      </c>
      <c r="AI131" s="107" t="e">
        <f>T131-HLOOKUP(V131,Minimas!$C$1:$BN$10,9,FALSE)</f>
        <v>#VALUE!</v>
      </c>
      <c r="AJ131" s="107" t="e">
        <f>T131-HLOOKUP(V131,Minimas!$C$1:$BN$10,10,FALSE)</f>
        <v>#VALUE!</v>
      </c>
      <c r="AK131" s="108" t="str">
        <f t="shared" si="5"/>
        <v xml:space="preserve"> </v>
      </c>
      <c r="AM131" s="5" t="str">
        <f t="shared" si="6"/>
        <v xml:space="preserve"> </v>
      </c>
      <c r="AN131" s="5" t="str">
        <f t="shared" si="7"/>
        <v xml:space="preserve"> </v>
      </c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</row>
    <row r="132" spans="2:76" s="5" customFormat="1" ht="30" customHeight="1" x14ac:dyDescent="0.2">
      <c r="B132" s="71"/>
      <c r="C132" s="40"/>
      <c r="D132" s="41"/>
      <c r="E132" s="101"/>
      <c r="F132" s="42" t="s">
        <v>71</v>
      </c>
      <c r="G132" s="43" t="s">
        <v>71</v>
      </c>
      <c r="H132" s="109"/>
      <c r="I132" s="46"/>
      <c r="J132" s="41"/>
      <c r="K132" s="152"/>
      <c r="L132" s="44"/>
      <c r="M132" s="45"/>
      <c r="N132" s="45"/>
      <c r="O132" s="67" t="str">
        <f t="shared" si="0"/>
        <v/>
      </c>
      <c r="P132" s="66"/>
      <c r="Q132" s="66"/>
      <c r="R132" s="66"/>
      <c r="S132" s="67" t="str">
        <f t="shared" si="1"/>
        <v/>
      </c>
      <c r="T132" s="68" t="str">
        <f t="shared" si="2"/>
        <v/>
      </c>
      <c r="U132" s="69" t="str">
        <f t="shared" si="3"/>
        <v xml:space="preserve">   </v>
      </c>
      <c r="V132" s="103" t="str">
        <f>IF(E132=0," ",IF(E132="H",IF(OR(E132="SEN",H132&lt;1998),VLOOKUP(K132,Minimas!$A$11:$G$29,6),IF(AND(H132&gt;1997,H132&lt;2001),VLOOKUP(K132,Minimas!$A$11:$G$29,5),IF(AND(H132&gt;2000,H132&lt;2003),VLOOKUP(K132,Minimas!$A$11:$G$29,4),IF(AND(H132&gt;2002,H132&lt;2005),VLOOKUP(K132,Minimas!$A$11:$G$29,3),VLOOKUP(K132,Minimas!$A$11:$G$29,2))))),IF(OR(H132="SEN",H132&lt;1998),VLOOKUP(K132,Minimas!$G$11:$L$26,6),IF(AND(H132&gt;1997,H132&lt;2001),VLOOKUP(K132,Minimas!$G$11:$L$26,5),IF(AND(H132&gt;2000,H132&lt;2003),VLOOKUP(K132,Minimas!$G$11:$L$26,4),IF(AND(H132&gt;2002,H132&lt;2005),VLOOKUP(K132,Minimas!$G$11:$L$26,3),VLOOKUP(K132,Minimas!$G$11:$L$26,2)))))))</f>
        <v xml:space="preserve"> </v>
      </c>
      <c r="W132" s="77" t="str">
        <f t="shared" si="4"/>
        <v/>
      </c>
      <c r="X132" s="78"/>
      <c r="AB132" s="107" t="e">
        <f>T132-HLOOKUP(V132,Minimas!$C$1:$BN$10,2,FALSE)</f>
        <v>#VALUE!</v>
      </c>
      <c r="AC132" s="107" t="e">
        <f>T132-HLOOKUP(V132,Minimas!$C$1:$BN$10,3,FALSE)</f>
        <v>#VALUE!</v>
      </c>
      <c r="AD132" s="107" t="e">
        <f>T132-HLOOKUP(V132,Minimas!$C$1:$BN$10,4,FALSE)</f>
        <v>#VALUE!</v>
      </c>
      <c r="AE132" s="107" t="e">
        <f>T132-HLOOKUP(V132,Minimas!$C$1:$BN$10,5,FALSE)</f>
        <v>#VALUE!</v>
      </c>
      <c r="AF132" s="107" t="e">
        <f>T132-HLOOKUP(V132,Minimas!$C$1:$BN$10,6,FALSE)</f>
        <v>#VALUE!</v>
      </c>
      <c r="AG132" s="107" t="e">
        <f>T132-HLOOKUP(V132,Minimas!$C$1:$BN$10,7,FALSE)</f>
        <v>#VALUE!</v>
      </c>
      <c r="AH132" s="107" t="e">
        <f>T132-HLOOKUP(V132,Minimas!$C$1:$BN$10,8,FALSE)</f>
        <v>#VALUE!</v>
      </c>
      <c r="AI132" s="107" t="e">
        <f>T132-HLOOKUP(V132,Minimas!$C$1:$BN$10,9,FALSE)</f>
        <v>#VALUE!</v>
      </c>
      <c r="AJ132" s="107" t="e">
        <f>T132-HLOOKUP(V132,Minimas!$C$1:$BN$10,10,FALSE)</f>
        <v>#VALUE!</v>
      </c>
      <c r="AK132" s="108" t="str">
        <f t="shared" si="5"/>
        <v xml:space="preserve"> </v>
      </c>
      <c r="AM132" s="5" t="str">
        <f t="shared" si="6"/>
        <v xml:space="preserve"> </v>
      </c>
      <c r="AN132" s="5" t="str">
        <f t="shared" si="7"/>
        <v xml:space="preserve"> </v>
      </c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</row>
    <row r="133" spans="2:76" s="5" customFormat="1" ht="30" customHeight="1" x14ac:dyDescent="0.2">
      <c r="B133" s="70"/>
      <c r="C133" s="60"/>
      <c r="D133" s="61"/>
      <c r="E133" s="101"/>
      <c r="F133" s="62" t="s">
        <v>71</v>
      </c>
      <c r="G133" s="63" t="s">
        <v>71</v>
      </c>
      <c r="H133" s="102"/>
      <c r="I133" s="64" t="s">
        <v>71</v>
      </c>
      <c r="J133" s="61" t="s">
        <v>71</v>
      </c>
      <c r="K133" s="151"/>
      <c r="L133" s="65"/>
      <c r="M133" s="66"/>
      <c r="N133" s="66"/>
      <c r="O133" s="67" t="str">
        <f t="shared" si="0"/>
        <v/>
      </c>
      <c r="P133" s="66"/>
      <c r="Q133" s="66"/>
      <c r="R133" s="66"/>
      <c r="S133" s="67" t="str">
        <f t="shared" si="1"/>
        <v/>
      </c>
      <c r="T133" s="68" t="str">
        <f t="shared" si="2"/>
        <v/>
      </c>
      <c r="U133" s="69" t="str">
        <f t="shared" si="3"/>
        <v xml:space="preserve">   </v>
      </c>
      <c r="V133" s="103" t="str">
        <f>IF(E133=0," ",IF(E133="H",IF(OR(E133="SEN",H133&lt;1998),VLOOKUP(K133,Minimas!$A$11:$G$29,6),IF(AND(H133&gt;1997,H133&lt;2001),VLOOKUP(K133,Minimas!$A$11:$G$29,5),IF(AND(H133&gt;2000,H133&lt;2003),VLOOKUP(K133,Minimas!$A$11:$G$29,4),IF(AND(H133&gt;2002,H133&lt;2005),VLOOKUP(K133,Minimas!$A$11:$G$29,3),VLOOKUP(K133,Minimas!$A$11:$G$29,2))))),IF(OR(H133="SEN",H133&lt;1998),VLOOKUP(K133,Minimas!$G$11:$L$26,6),IF(AND(H133&gt;1997,H133&lt;2001),VLOOKUP(K133,Minimas!$G$11:$L$26,5),IF(AND(H133&gt;2000,H133&lt;2003),VLOOKUP(K133,Minimas!$G$11:$L$26,4),IF(AND(H133&gt;2002,H133&lt;2005),VLOOKUP(K133,Minimas!$G$11:$L$26,3),VLOOKUP(K133,Minimas!$G$11:$L$26,2)))))))</f>
        <v xml:space="preserve"> </v>
      </c>
      <c r="W133" s="77" t="str">
        <f t="shared" si="4"/>
        <v/>
      </c>
      <c r="X133" s="78"/>
      <c r="AB133" s="107" t="e">
        <f>T133-HLOOKUP(V133,Minimas!$C$1:$BN$10,2,FALSE)</f>
        <v>#VALUE!</v>
      </c>
      <c r="AC133" s="107" t="e">
        <f>T133-HLOOKUP(V133,Minimas!$C$1:$BN$10,3,FALSE)</f>
        <v>#VALUE!</v>
      </c>
      <c r="AD133" s="107" t="e">
        <f>T133-HLOOKUP(V133,Minimas!$C$1:$BN$10,4,FALSE)</f>
        <v>#VALUE!</v>
      </c>
      <c r="AE133" s="107" t="e">
        <f>T133-HLOOKUP(V133,Minimas!$C$1:$BN$10,5,FALSE)</f>
        <v>#VALUE!</v>
      </c>
      <c r="AF133" s="107" t="e">
        <f>T133-HLOOKUP(V133,Minimas!$C$1:$BN$10,6,FALSE)</f>
        <v>#VALUE!</v>
      </c>
      <c r="AG133" s="107" t="e">
        <f>T133-HLOOKUP(V133,Minimas!$C$1:$BN$10,7,FALSE)</f>
        <v>#VALUE!</v>
      </c>
      <c r="AH133" s="107" t="e">
        <f>T133-HLOOKUP(V133,Minimas!$C$1:$BN$10,8,FALSE)</f>
        <v>#VALUE!</v>
      </c>
      <c r="AI133" s="107" t="e">
        <f>T133-HLOOKUP(V133,Minimas!$C$1:$BN$10,9,FALSE)</f>
        <v>#VALUE!</v>
      </c>
      <c r="AJ133" s="107" t="e">
        <f>T133-HLOOKUP(V133,Minimas!$C$1:$BN$10,10,FALSE)</f>
        <v>#VALUE!</v>
      </c>
      <c r="AK133" s="108" t="str">
        <f t="shared" si="5"/>
        <v xml:space="preserve"> </v>
      </c>
      <c r="AM133" s="5" t="str">
        <f t="shared" si="6"/>
        <v xml:space="preserve"> </v>
      </c>
      <c r="AN133" s="5" t="str">
        <f t="shared" si="7"/>
        <v xml:space="preserve"> </v>
      </c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</row>
    <row r="134" spans="2:76" s="5" customFormat="1" ht="30" customHeight="1" x14ac:dyDescent="0.2">
      <c r="B134" s="71"/>
      <c r="C134" s="40"/>
      <c r="D134" s="41"/>
      <c r="E134" s="101"/>
      <c r="F134" s="42" t="s">
        <v>71</v>
      </c>
      <c r="G134" s="43" t="s">
        <v>71</v>
      </c>
      <c r="H134" s="109"/>
      <c r="I134" s="46" t="s">
        <v>71</v>
      </c>
      <c r="J134" s="41" t="s">
        <v>71</v>
      </c>
      <c r="K134" s="152"/>
      <c r="L134" s="44"/>
      <c r="M134" s="45"/>
      <c r="N134" s="45"/>
      <c r="O134" s="67" t="str">
        <f t="shared" si="0"/>
        <v/>
      </c>
      <c r="P134" s="66"/>
      <c r="Q134" s="66"/>
      <c r="R134" s="66"/>
      <c r="S134" s="67" t="str">
        <f t="shared" si="1"/>
        <v/>
      </c>
      <c r="T134" s="68" t="str">
        <f t="shared" si="2"/>
        <v/>
      </c>
      <c r="U134" s="69" t="str">
        <f t="shared" si="3"/>
        <v xml:space="preserve">   </v>
      </c>
      <c r="V134" s="103" t="str">
        <f>IF(E134=0," ",IF(E134="H",IF(OR(E134="SEN",H134&lt;1998),VLOOKUP(K134,Minimas!$A$11:$G$29,6),IF(AND(H134&gt;1997,H134&lt;2001),VLOOKUP(K134,Minimas!$A$11:$G$29,5),IF(AND(H134&gt;2000,H134&lt;2003),VLOOKUP(K134,Minimas!$A$11:$G$29,4),IF(AND(H134&gt;2002,H134&lt;2005),VLOOKUP(K134,Minimas!$A$11:$G$29,3),VLOOKUP(K134,Minimas!$A$11:$G$29,2))))),IF(OR(H134="SEN",H134&lt;1998),VLOOKUP(K134,Minimas!$G$11:$L$26,6),IF(AND(H134&gt;1997,H134&lt;2001),VLOOKUP(K134,Minimas!$G$11:$L$26,5),IF(AND(H134&gt;2000,H134&lt;2003),VLOOKUP(K134,Minimas!$G$11:$L$26,4),IF(AND(H134&gt;2002,H134&lt;2005),VLOOKUP(K134,Minimas!$G$11:$L$26,3),VLOOKUP(K134,Minimas!$G$11:$L$26,2)))))))</f>
        <v xml:space="preserve"> </v>
      </c>
      <c r="W134" s="77" t="str">
        <f t="shared" si="4"/>
        <v/>
      </c>
      <c r="X134" s="78"/>
      <c r="AB134" s="107" t="e">
        <f>T134-HLOOKUP(V134,Minimas!$C$1:$BN$10,2,FALSE)</f>
        <v>#VALUE!</v>
      </c>
      <c r="AC134" s="107" t="e">
        <f>T134-HLOOKUP(V134,Minimas!$C$1:$BN$10,3,FALSE)</f>
        <v>#VALUE!</v>
      </c>
      <c r="AD134" s="107" t="e">
        <f>T134-HLOOKUP(V134,Minimas!$C$1:$BN$10,4,FALSE)</f>
        <v>#VALUE!</v>
      </c>
      <c r="AE134" s="107" t="e">
        <f>T134-HLOOKUP(V134,Minimas!$C$1:$BN$10,5,FALSE)</f>
        <v>#VALUE!</v>
      </c>
      <c r="AF134" s="107" t="e">
        <f>T134-HLOOKUP(V134,Minimas!$C$1:$BN$10,6,FALSE)</f>
        <v>#VALUE!</v>
      </c>
      <c r="AG134" s="107" t="e">
        <f>T134-HLOOKUP(V134,Minimas!$C$1:$BN$10,7,FALSE)</f>
        <v>#VALUE!</v>
      </c>
      <c r="AH134" s="107" t="e">
        <f>T134-HLOOKUP(V134,Minimas!$C$1:$BN$10,8,FALSE)</f>
        <v>#VALUE!</v>
      </c>
      <c r="AI134" s="107" t="e">
        <f>T134-HLOOKUP(V134,Minimas!$C$1:$BN$10,9,FALSE)</f>
        <v>#VALUE!</v>
      </c>
      <c r="AJ134" s="107" t="e">
        <f>T134-HLOOKUP(V134,Minimas!$C$1:$BN$10,10,FALSE)</f>
        <v>#VALUE!</v>
      </c>
      <c r="AK134" s="108" t="str">
        <f t="shared" si="5"/>
        <v xml:space="preserve"> </v>
      </c>
      <c r="AM134" s="5" t="str">
        <f t="shared" si="6"/>
        <v xml:space="preserve"> </v>
      </c>
      <c r="AN134" s="5" t="str">
        <f t="shared" si="7"/>
        <v xml:space="preserve"> </v>
      </c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</row>
    <row r="135" spans="2:76" s="5" customFormat="1" ht="30" customHeight="1" x14ac:dyDescent="0.2">
      <c r="B135" s="71"/>
      <c r="C135" s="40"/>
      <c r="D135" s="41"/>
      <c r="E135" s="101"/>
      <c r="F135" s="42" t="s">
        <v>71</v>
      </c>
      <c r="G135" s="43" t="s">
        <v>71</v>
      </c>
      <c r="H135" s="109"/>
      <c r="I135" s="46" t="s">
        <v>71</v>
      </c>
      <c r="J135" s="41" t="s">
        <v>71</v>
      </c>
      <c r="K135" s="152"/>
      <c r="L135" s="44"/>
      <c r="M135" s="45"/>
      <c r="N135" s="45"/>
      <c r="O135" s="67" t="str">
        <f t="shared" si="0"/>
        <v/>
      </c>
      <c r="P135" s="66"/>
      <c r="Q135" s="66"/>
      <c r="R135" s="66"/>
      <c r="S135" s="67" t="str">
        <f t="shared" si="1"/>
        <v/>
      </c>
      <c r="T135" s="68" t="str">
        <f t="shared" si="2"/>
        <v/>
      </c>
      <c r="U135" s="69" t="str">
        <f t="shared" si="3"/>
        <v xml:space="preserve">   </v>
      </c>
      <c r="V135" s="103" t="str">
        <f>IF(E135=0," ",IF(E135="H",IF(OR(E135="SEN",H135&lt;1998),VLOOKUP(K135,Minimas!$A$11:$G$29,6),IF(AND(H135&gt;1997,H135&lt;2001),VLOOKUP(K135,Minimas!$A$11:$G$29,5),IF(AND(H135&gt;2000,H135&lt;2003),VLOOKUP(K135,Minimas!$A$11:$G$29,4),IF(AND(H135&gt;2002,H135&lt;2005),VLOOKUP(K135,Minimas!$A$11:$G$29,3),VLOOKUP(K135,Minimas!$A$11:$G$29,2))))),IF(OR(H135="SEN",H135&lt;1998),VLOOKUP(K135,Minimas!$G$11:$L$26,6),IF(AND(H135&gt;1997,H135&lt;2001),VLOOKUP(K135,Minimas!$G$11:$L$26,5),IF(AND(H135&gt;2000,H135&lt;2003),VLOOKUP(K135,Minimas!$G$11:$L$26,4),IF(AND(H135&gt;2002,H135&lt;2005),VLOOKUP(K135,Minimas!$G$11:$L$26,3),VLOOKUP(K135,Minimas!$G$11:$L$26,2)))))))</f>
        <v xml:space="preserve"> </v>
      </c>
      <c r="W135" s="77" t="str">
        <f t="shared" si="4"/>
        <v/>
      </c>
      <c r="X135" s="78"/>
      <c r="AB135" s="107" t="e">
        <f>T135-HLOOKUP(V135,Minimas!$C$1:$BN$10,2,FALSE)</f>
        <v>#VALUE!</v>
      </c>
      <c r="AC135" s="107" t="e">
        <f>T135-HLOOKUP(V135,Minimas!$C$1:$BN$10,3,FALSE)</f>
        <v>#VALUE!</v>
      </c>
      <c r="AD135" s="107" t="e">
        <f>T135-HLOOKUP(V135,Minimas!$C$1:$BN$10,4,FALSE)</f>
        <v>#VALUE!</v>
      </c>
      <c r="AE135" s="107" t="e">
        <f>T135-HLOOKUP(V135,Minimas!$C$1:$BN$10,5,FALSE)</f>
        <v>#VALUE!</v>
      </c>
      <c r="AF135" s="107" t="e">
        <f>T135-HLOOKUP(V135,Minimas!$C$1:$BN$10,6,FALSE)</f>
        <v>#VALUE!</v>
      </c>
      <c r="AG135" s="107" t="e">
        <f>T135-HLOOKUP(V135,Minimas!$C$1:$BN$10,7,FALSE)</f>
        <v>#VALUE!</v>
      </c>
      <c r="AH135" s="107" t="e">
        <f>T135-HLOOKUP(V135,Minimas!$C$1:$BN$10,8,FALSE)</f>
        <v>#VALUE!</v>
      </c>
      <c r="AI135" s="107" t="e">
        <f>T135-HLOOKUP(V135,Minimas!$C$1:$BN$10,9,FALSE)</f>
        <v>#VALUE!</v>
      </c>
      <c r="AJ135" s="107" t="e">
        <f>T135-HLOOKUP(V135,Minimas!$C$1:$BN$10,10,FALSE)</f>
        <v>#VALUE!</v>
      </c>
      <c r="AK135" s="108" t="str">
        <f t="shared" si="5"/>
        <v xml:space="preserve"> </v>
      </c>
      <c r="AM135" s="5" t="str">
        <f t="shared" si="6"/>
        <v xml:space="preserve"> </v>
      </c>
      <c r="AN135" s="5" t="str">
        <f t="shared" si="7"/>
        <v xml:space="preserve"> </v>
      </c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</row>
    <row r="136" spans="2:76" s="5" customFormat="1" ht="30" customHeight="1" x14ac:dyDescent="0.2">
      <c r="B136" s="71"/>
      <c r="C136" s="40"/>
      <c r="D136" s="41"/>
      <c r="E136" s="101"/>
      <c r="F136" s="42" t="s">
        <v>71</v>
      </c>
      <c r="G136" s="43" t="s">
        <v>71</v>
      </c>
      <c r="H136" s="109"/>
      <c r="I136" s="46" t="s">
        <v>71</v>
      </c>
      <c r="J136" s="41" t="s">
        <v>71</v>
      </c>
      <c r="K136" s="152"/>
      <c r="L136" s="44"/>
      <c r="M136" s="45"/>
      <c r="N136" s="45"/>
      <c r="O136" s="67" t="str">
        <f t="shared" si="0"/>
        <v/>
      </c>
      <c r="P136" s="66"/>
      <c r="Q136" s="66"/>
      <c r="R136" s="66"/>
      <c r="S136" s="67" t="str">
        <f t="shared" si="1"/>
        <v/>
      </c>
      <c r="T136" s="68" t="str">
        <f t="shared" si="2"/>
        <v/>
      </c>
      <c r="U136" s="69" t="str">
        <f t="shared" si="3"/>
        <v xml:space="preserve">   </v>
      </c>
      <c r="V136" s="103" t="str">
        <f>IF(E136=0," ",IF(E136="H",IF(OR(E136="SEN",H136&lt;1998),VLOOKUP(K136,Minimas!$A$11:$G$29,6),IF(AND(H136&gt;1997,H136&lt;2001),VLOOKUP(K136,Minimas!$A$11:$G$29,5),IF(AND(H136&gt;2000,H136&lt;2003),VLOOKUP(K136,Minimas!$A$11:$G$29,4),IF(AND(H136&gt;2002,H136&lt;2005),VLOOKUP(K136,Minimas!$A$11:$G$29,3),VLOOKUP(K136,Minimas!$A$11:$G$29,2))))),IF(OR(H136="SEN",H136&lt;1998),VLOOKUP(K136,Minimas!$G$11:$L$26,6),IF(AND(H136&gt;1997,H136&lt;2001),VLOOKUP(K136,Minimas!$G$11:$L$26,5),IF(AND(H136&gt;2000,H136&lt;2003),VLOOKUP(K136,Minimas!$G$11:$L$26,4),IF(AND(H136&gt;2002,H136&lt;2005),VLOOKUP(K136,Minimas!$G$11:$L$26,3),VLOOKUP(K136,Minimas!$G$11:$L$26,2)))))))</f>
        <v xml:space="preserve"> </v>
      </c>
      <c r="W136" s="77" t="str">
        <f t="shared" si="4"/>
        <v/>
      </c>
      <c r="X136" s="78"/>
      <c r="AB136" s="107" t="e">
        <f>T136-HLOOKUP(V136,Minimas!$C$1:$BN$10,2,FALSE)</f>
        <v>#VALUE!</v>
      </c>
      <c r="AC136" s="107" t="e">
        <f>T136-HLOOKUP(V136,Minimas!$C$1:$BN$10,3,FALSE)</f>
        <v>#VALUE!</v>
      </c>
      <c r="AD136" s="107" t="e">
        <f>T136-HLOOKUP(V136,Minimas!$C$1:$BN$10,4,FALSE)</f>
        <v>#VALUE!</v>
      </c>
      <c r="AE136" s="107" t="e">
        <f>T136-HLOOKUP(V136,Minimas!$C$1:$BN$10,5,FALSE)</f>
        <v>#VALUE!</v>
      </c>
      <c r="AF136" s="107" t="e">
        <f>T136-HLOOKUP(V136,Minimas!$C$1:$BN$10,6,FALSE)</f>
        <v>#VALUE!</v>
      </c>
      <c r="AG136" s="107" t="e">
        <f>T136-HLOOKUP(V136,Minimas!$C$1:$BN$10,7,FALSE)</f>
        <v>#VALUE!</v>
      </c>
      <c r="AH136" s="107" t="e">
        <f>T136-HLOOKUP(V136,Minimas!$C$1:$BN$10,8,FALSE)</f>
        <v>#VALUE!</v>
      </c>
      <c r="AI136" s="107" t="e">
        <f>T136-HLOOKUP(V136,Minimas!$C$1:$BN$10,9,FALSE)</f>
        <v>#VALUE!</v>
      </c>
      <c r="AJ136" s="107" t="e">
        <f>T136-HLOOKUP(V136,Minimas!$C$1:$BN$10,10,FALSE)</f>
        <v>#VALUE!</v>
      </c>
      <c r="AK136" s="108" t="str">
        <f t="shared" si="5"/>
        <v xml:space="preserve"> </v>
      </c>
      <c r="AM136" s="5" t="str">
        <f t="shared" si="6"/>
        <v xml:space="preserve"> </v>
      </c>
      <c r="AN136" s="5" t="str">
        <f t="shared" si="7"/>
        <v xml:space="preserve"> </v>
      </c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</row>
    <row r="137" spans="2:76" s="5" customFormat="1" ht="30" customHeight="1" x14ac:dyDescent="0.2">
      <c r="B137" s="71"/>
      <c r="C137" s="40"/>
      <c r="D137" s="41"/>
      <c r="E137" s="101"/>
      <c r="F137" s="42" t="s">
        <v>71</v>
      </c>
      <c r="G137" s="43" t="s">
        <v>71</v>
      </c>
      <c r="H137" s="109"/>
      <c r="I137" s="46" t="s">
        <v>71</v>
      </c>
      <c r="J137" s="41" t="s">
        <v>71</v>
      </c>
      <c r="K137" s="152"/>
      <c r="L137" s="44"/>
      <c r="M137" s="45"/>
      <c r="N137" s="45"/>
      <c r="O137" s="67" t="str">
        <f t="shared" si="0"/>
        <v/>
      </c>
      <c r="P137" s="66"/>
      <c r="Q137" s="66"/>
      <c r="R137" s="66"/>
      <c r="S137" s="67" t="str">
        <f t="shared" si="1"/>
        <v/>
      </c>
      <c r="T137" s="68" t="str">
        <f t="shared" si="2"/>
        <v/>
      </c>
      <c r="U137" s="69" t="str">
        <f t="shared" si="3"/>
        <v xml:space="preserve">   </v>
      </c>
      <c r="V137" s="103" t="str">
        <f>IF(E137=0," ",IF(E137="H",IF(OR(E137="SEN",H137&lt;1998),VLOOKUP(K137,Minimas!$A$11:$G$29,6),IF(AND(H137&gt;1997,H137&lt;2001),VLOOKUP(K137,Minimas!$A$11:$G$29,5),IF(AND(H137&gt;2000,H137&lt;2003),VLOOKUP(K137,Minimas!$A$11:$G$29,4),IF(AND(H137&gt;2002,H137&lt;2005),VLOOKUP(K137,Minimas!$A$11:$G$29,3),VLOOKUP(K137,Minimas!$A$11:$G$29,2))))),IF(OR(H137="SEN",H137&lt;1998),VLOOKUP(K137,Minimas!$G$11:$L$26,6),IF(AND(H137&gt;1997,H137&lt;2001),VLOOKUP(K137,Minimas!$G$11:$L$26,5),IF(AND(H137&gt;2000,H137&lt;2003),VLOOKUP(K137,Minimas!$G$11:$L$26,4),IF(AND(H137&gt;2002,H137&lt;2005),VLOOKUP(K137,Minimas!$G$11:$L$26,3),VLOOKUP(K137,Minimas!$G$11:$L$26,2)))))))</f>
        <v xml:space="preserve"> </v>
      </c>
      <c r="W137" s="77" t="str">
        <f t="shared" si="4"/>
        <v/>
      </c>
      <c r="X137" s="78"/>
      <c r="AB137" s="107" t="e">
        <f>T137-HLOOKUP(V137,Minimas!$C$1:$BN$10,2,FALSE)</f>
        <v>#VALUE!</v>
      </c>
      <c r="AC137" s="107" t="e">
        <f>T137-HLOOKUP(V137,Minimas!$C$1:$BN$10,3,FALSE)</f>
        <v>#VALUE!</v>
      </c>
      <c r="AD137" s="107" t="e">
        <f>T137-HLOOKUP(V137,Minimas!$C$1:$BN$10,4,FALSE)</f>
        <v>#VALUE!</v>
      </c>
      <c r="AE137" s="107" t="e">
        <f>T137-HLOOKUP(V137,Minimas!$C$1:$BN$10,5,FALSE)</f>
        <v>#VALUE!</v>
      </c>
      <c r="AF137" s="107" t="e">
        <f>T137-HLOOKUP(V137,Minimas!$C$1:$BN$10,6,FALSE)</f>
        <v>#VALUE!</v>
      </c>
      <c r="AG137" s="107" t="e">
        <f>T137-HLOOKUP(V137,Minimas!$C$1:$BN$10,7,FALSE)</f>
        <v>#VALUE!</v>
      </c>
      <c r="AH137" s="107" t="e">
        <f>T137-HLOOKUP(V137,Minimas!$C$1:$BN$10,8,FALSE)</f>
        <v>#VALUE!</v>
      </c>
      <c r="AI137" s="107" t="e">
        <f>T137-HLOOKUP(V137,Minimas!$C$1:$BN$10,9,FALSE)</f>
        <v>#VALUE!</v>
      </c>
      <c r="AJ137" s="107" t="e">
        <f>T137-HLOOKUP(V137,Minimas!$C$1:$BN$10,10,FALSE)</f>
        <v>#VALUE!</v>
      </c>
      <c r="AK137" s="108" t="str">
        <f t="shared" si="5"/>
        <v xml:space="preserve"> </v>
      </c>
      <c r="AM137" s="5" t="str">
        <f t="shared" si="6"/>
        <v xml:space="preserve"> </v>
      </c>
      <c r="AN137" s="5" t="str">
        <f t="shared" si="7"/>
        <v xml:space="preserve"> </v>
      </c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</row>
    <row r="138" spans="2:76" s="5" customFormat="1" ht="30" customHeight="1" x14ac:dyDescent="0.2">
      <c r="B138" s="71"/>
      <c r="C138" s="40"/>
      <c r="D138" s="41"/>
      <c r="E138" s="101"/>
      <c r="F138" s="42" t="s">
        <v>71</v>
      </c>
      <c r="G138" s="43" t="s">
        <v>71</v>
      </c>
      <c r="H138" s="109"/>
      <c r="I138" s="46" t="s">
        <v>71</v>
      </c>
      <c r="J138" s="41" t="s">
        <v>71</v>
      </c>
      <c r="K138" s="152"/>
      <c r="L138" s="44"/>
      <c r="M138" s="45"/>
      <c r="N138" s="45"/>
      <c r="O138" s="67" t="str">
        <f t="shared" si="0"/>
        <v/>
      </c>
      <c r="P138" s="66"/>
      <c r="Q138" s="66"/>
      <c r="R138" s="66"/>
      <c r="S138" s="67" t="str">
        <f t="shared" si="1"/>
        <v/>
      </c>
      <c r="T138" s="68" t="str">
        <f t="shared" si="2"/>
        <v/>
      </c>
      <c r="U138" s="69" t="str">
        <f t="shared" si="3"/>
        <v xml:space="preserve">   </v>
      </c>
      <c r="V138" s="103" t="str">
        <f>IF(E138=0," ",IF(E138="H",IF(OR(E138="SEN",H138&lt;1998),VLOOKUP(K138,Minimas!$A$11:$G$29,6),IF(AND(H138&gt;1997,H138&lt;2001),VLOOKUP(K138,Minimas!$A$11:$G$29,5),IF(AND(H138&gt;2000,H138&lt;2003),VLOOKUP(K138,Minimas!$A$11:$G$29,4),IF(AND(H138&gt;2002,H138&lt;2005),VLOOKUP(K138,Minimas!$A$11:$G$29,3),VLOOKUP(K138,Minimas!$A$11:$G$29,2))))),IF(OR(H138="SEN",H138&lt;1998),VLOOKUP(K138,Minimas!$G$11:$L$26,6),IF(AND(H138&gt;1997,H138&lt;2001),VLOOKUP(K138,Minimas!$G$11:$L$26,5),IF(AND(H138&gt;2000,H138&lt;2003),VLOOKUP(K138,Minimas!$G$11:$L$26,4),IF(AND(H138&gt;2002,H138&lt;2005),VLOOKUP(K138,Minimas!$G$11:$L$26,3),VLOOKUP(K138,Minimas!$G$11:$L$26,2)))))))</f>
        <v xml:space="preserve"> </v>
      </c>
      <c r="W138" s="77" t="str">
        <f t="shared" si="4"/>
        <v/>
      </c>
      <c r="X138" s="78"/>
      <c r="AB138" s="107" t="e">
        <f>T138-HLOOKUP(V138,Minimas!$C$1:$BN$10,2,FALSE)</f>
        <v>#VALUE!</v>
      </c>
      <c r="AC138" s="107" t="e">
        <f>T138-HLOOKUP(V138,Minimas!$C$1:$BN$10,3,FALSE)</f>
        <v>#VALUE!</v>
      </c>
      <c r="AD138" s="107" t="e">
        <f>T138-HLOOKUP(V138,Minimas!$C$1:$BN$10,4,FALSE)</f>
        <v>#VALUE!</v>
      </c>
      <c r="AE138" s="107" t="e">
        <f>T138-HLOOKUP(V138,Minimas!$C$1:$BN$10,5,FALSE)</f>
        <v>#VALUE!</v>
      </c>
      <c r="AF138" s="107" t="e">
        <f>T138-HLOOKUP(V138,Minimas!$C$1:$BN$10,6,FALSE)</f>
        <v>#VALUE!</v>
      </c>
      <c r="AG138" s="107" t="e">
        <f>T138-HLOOKUP(V138,Minimas!$C$1:$BN$10,7,FALSE)</f>
        <v>#VALUE!</v>
      </c>
      <c r="AH138" s="107" t="e">
        <f>T138-HLOOKUP(V138,Minimas!$C$1:$BN$10,8,FALSE)</f>
        <v>#VALUE!</v>
      </c>
      <c r="AI138" s="107" t="e">
        <f>T138-HLOOKUP(V138,Minimas!$C$1:$BN$10,9,FALSE)</f>
        <v>#VALUE!</v>
      </c>
      <c r="AJ138" s="107" t="e">
        <f>T138-HLOOKUP(V138,Minimas!$C$1:$BN$10,10,FALSE)</f>
        <v>#VALUE!</v>
      </c>
      <c r="AK138" s="108" t="str">
        <f t="shared" si="5"/>
        <v xml:space="preserve"> </v>
      </c>
      <c r="AM138" s="5" t="str">
        <f t="shared" si="6"/>
        <v xml:space="preserve"> </v>
      </c>
      <c r="AN138" s="5" t="str">
        <f t="shared" si="7"/>
        <v xml:space="preserve"> </v>
      </c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</row>
    <row r="139" spans="2:76" s="5" customFormat="1" ht="30" customHeight="1" x14ac:dyDescent="0.2">
      <c r="B139" s="71"/>
      <c r="C139" s="40"/>
      <c r="D139" s="41"/>
      <c r="E139" s="101"/>
      <c r="F139" s="42" t="s">
        <v>71</v>
      </c>
      <c r="G139" s="43" t="s">
        <v>71</v>
      </c>
      <c r="H139" s="109"/>
      <c r="I139" s="46" t="s">
        <v>71</v>
      </c>
      <c r="J139" s="41" t="s">
        <v>71</v>
      </c>
      <c r="K139" s="152"/>
      <c r="L139" s="44"/>
      <c r="M139" s="45"/>
      <c r="N139" s="45"/>
      <c r="O139" s="67" t="str">
        <f t="shared" si="0"/>
        <v/>
      </c>
      <c r="P139" s="66"/>
      <c r="Q139" s="66"/>
      <c r="R139" s="66"/>
      <c r="S139" s="67" t="str">
        <f t="shared" si="1"/>
        <v/>
      </c>
      <c r="T139" s="68" t="str">
        <f t="shared" si="2"/>
        <v/>
      </c>
      <c r="U139" s="69" t="str">
        <f t="shared" si="3"/>
        <v xml:space="preserve">   </v>
      </c>
      <c r="V139" s="103" t="str">
        <f>IF(E139=0," ",IF(E139="H",IF(OR(E139="SEN",H139&lt;1998),VLOOKUP(K139,Minimas!$A$11:$G$29,6),IF(AND(H139&gt;1997,H139&lt;2001),VLOOKUP(K139,Minimas!$A$11:$G$29,5),IF(AND(H139&gt;2000,H139&lt;2003),VLOOKUP(K139,Minimas!$A$11:$G$29,4),IF(AND(H139&gt;2002,H139&lt;2005),VLOOKUP(K139,Minimas!$A$11:$G$29,3),VLOOKUP(K139,Minimas!$A$11:$G$29,2))))),IF(OR(H139="SEN",H139&lt;1998),VLOOKUP(K139,Minimas!$G$11:$L$26,6),IF(AND(H139&gt;1997,H139&lt;2001),VLOOKUP(K139,Minimas!$G$11:$L$26,5),IF(AND(H139&gt;2000,H139&lt;2003),VLOOKUP(K139,Minimas!$G$11:$L$26,4),IF(AND(H139&gt;2002,H139&lt;2005),VLOOKUP(K139,Minimas!$G$11:$L$26,3),VLOOKUP(K139,Minimas!$G$11:$L$26,2)))))))</f>
        <v xml:space="preserve"> </v>
      </c>
      <c r="W139" s="77" t="str">
        <f t="shared" si="4"/>
        <v/>
      </c>
      <c r="X139" s="78"/>
      <c r="AB139" s="107" t="e">
        <f>T139-HLOOKUP(V139,Minimas!$C$1:$BN$10,2,FALSE)</f>
        <v>#VALUE!</v>
      </c>
      <c r="AC139" s="107" t="e">
        <f>T139-HLOOKUP(V139,Minimas!$C$1:$BN$10,3,FALSE)</f>
        <v>#VALUE!</v>
      </c>
      <c r="AD139" s="107" t="e">
        <f>T139-HLOOKUP(V139,Minimas!$C$1:$BN$10,4,FALSE)</f>
        <v>#VALUE!</v>
      </c>
      <c r="AE139" s="107" t="e">
        <f>T139-HLOOKUP(V139,Minimas!$C$1:$BN$10,5,FALSE)</f>
        <v>#VALUE!</v>
      </c>
      <c r="AF139" s="107" t="e">
        <f>T139-HLOOKUP(V139,Minimas!$C$1:$BN$10,6,FALSE)</f>
        <v>#VALUE!</v>
      </c>
      <c r="AG139" s="107" t="e">
        <f>T139-HLOOKUP(V139,Minimas!$C$1:$BN$10,7,FALSE)</f>
        <v>#VALUE!</v>
      </c>
      <c r="AH139" s="107" t="e">
        <f>T139-HLOOKUP(V139,Minimas!$C$1:$BN$10,8,FALSE)</f>
        <v>#VALUE!</v>
      </c>
      <c r="AI139" s="107" t="e">
        <f>T139-HLOOKUP(V139,Minimas!$C$1:$BN$10,9,FALSE)</f>
        <v>#VALUE!</v>
      </c>
      <c r="AJ139" s="107" t="e">
        <f>T139-HLOOKUP(V139,Minimas!$C$1:$BN$10,10,FALSE)</f>
        <v>#VALUE!</v>
      </c>
      <c r="AK139" s="108" t="str">
        <f t="shared" si="5"/>
        <v xml:space="preserve"> </v>
      </c>
      <c r="AM139" s="5" t="str">
        <f t="shared" si="6"/>
        <v xml:space="preserve"> </v>
      </c>
      <c r="AN139" s="5" t="str">
        <f t="shared" si="7"/>
        <v xml:space="preserve"> </v>
      </c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</row>
    <row r="140" spans="2:76" s="5" customFormat="1" ht="30" customHeight="1" x14ac:dyDescent="0.2">
      <c r="B140" s="71"/>
      <c r="C140" s="40"/>
      <c r="D140" s="41"/>
      <c r="E140" s="101"/>
      <c r="F140" s="42" t="s">
        <v>71</v>
      </c>
      <c r="G140" s="43" t="s">
        <v>71</v>
      </c>
      <c r="H140" s="109"/>
      <c r="I140" s="46" t="s">
        <v>71</v>
      </c>
      <c r="J140" s="41" t="s">
        <v>71</v>
      </c>
      <c r="K140" s="152"/>
      <c r="L140" s="44"/>
      <c r="M140" s="45"/>
      <c r="N140" s="45"/>
      <c r="O140" s="67" t="str">
        <f t="shared" si="0"/>
        <v/>
      </c>
      <c r="P140" s="66"/>
      <c r="Q140" s="66"/>
      <c r="R140" s="66"/>
      <c r="S140" s="67" t="str">
        <f t="shared" si="1"/>
        <v/>
      </c>
      <c r="T140" s="68" t="str">
        <f t="shared" si="2"/>
        <v/>
      </c>
      <c r="U140" s="69" t="str">
        <f t="shared" si="3"/>
        <v xml:space="preserve">   </v>
      </c>
      <c r="V140" s="103" t="str">
        <f>IF(E140=0," ",IF(E140="H",IF(OR(E140="SEN",H140&lt;1998),VLOOKUP(K140,Minimas!$A$11:$G$29,6),IF(AND(H140&gt;1997,H140&lt;2001),VLOOKUP(K140,Minimas!$A$11:$G$29,5),IF(AND(H140&gt;2000,H140&lt;2003),VLOOKUP(K140,Minimas!$A$11:$G$29,4),IF(AND(H140&gt;2002,H140&lt;2005),VLOOKUP(K140,Minimas!$A$11:$G$29,3),VLOOKUP(K140,Minimas!$A$11:$G$29,2))))),IF(OR(H140="SEN",H140&lt;1998),VLOOKUP(K140,Minimas!$G$11:$L$26,6),IF(AND(H140&gt;1997,H140&lt;2001),VLOOKUP(K140,Minimas!$G$11:$L$26,5),IF(AND(H140&gt;2000,H140&lt;2003),VLOOKUP(K140,Minimas!$G$11:$L$26,4),IF(AND(H140&gt;2002,H140&lt;2005),VLOOKUP(K140,Minimas!$G$11:$L$26,3),VLOOKUP(K140,Minimas!$G$11:$L$26,2)))))))</f>
        <v xml:space="preserve"> </v>
      </c>
      <c r="W140" s="77" t="str">
        <f t="shared" si="4"/>
        <v/>
      </c>
      <c r="X140" s="78"/>
      <c r="AB140" s="107" t="e">
        <f>T140-HLOOKUP(V140,Minimas!$C$1:$BN$10,2,FALSE)</f>
        <v>#VALUE!</v>
      </c>
      <c r="AC140" s="107" t="e">
        <f>T140-HLOOKUP(V140,Minimas!$C$1:$BN$10,3,FALSE)</f>
        <v>#VALUE!</v>
      </c>
      <c r="AD140" s="107" t="e">
        <f>T140-HLOOKUP(V140,Minimas!$C$1:$BN$10,4,FALSE)</f>
        <v>#VALUE!</v>
      </c>
      <c r="AE140" s="107" t="e">
        <f>T140-HLOOKUP(V140,Minimas!$C$1:$BN$10,5,FALSE)</f>
        <v>#VALUE!</v>
      </c>
      <c r="AF140" s="107" t="e">
        <f>T140-HLOOKUP(V140,Minimas!$C$1:$BN$10,6,FALSE)</f>
        <v>#VALUE!</v>
      </c>
      <c r="AG140" s="107" t="e">
        <f>T140-HLOOKUP(V140,Minimas!$C$1:$BN$10,7,FALSE)</f>
        <v>#VALUE!</v>
      </c>
      <c r="AH140" s="107" t="e">
        <f>T140-HLOOKUP(V140,Minimas!$C$1:$BN$10,8,FALSE)</f>
        <v>#VALUE!</v>
      </c>
      <c r="AI140" s="107" t="e">
        <f>T140-HLOOKUP(V140,Minimas!$C$1:$BN$10,9,FALSE)</f>
        <v>#VALUE!</v>
      </c>
      <c r="AJ140" s="107" t="e">
        <f>T140-HLOOKUP(V140,Minimas!$C$1:$BN$10,10,FALSE)</f>
        <v>#VALUE!</v>
      </c>
      <c r="AK140" s="108" t="str">
        <f t="shared" si="5"/>
        <v xml:space="preserve"> </v>
      </c>
      <c r="AM140" s="5" t="str">
        <f t="shared" si="6"/>
        <v xml:space="preserve"> </v>
      </c>
      <c r="AN140" s="5" t="str">
        <f t="shared" si="7"/>
        <v xml:space="preserve"> </v>
      </c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</row>
    <row r="141" spans="2:76" s="5" customFormat="1" ht="30" customHeight="1" x14ac:dyDescent="0.2">
      <c r="B141" s="71"/>
      <c r="C141" s="40"/>
      <c r="D141" s="41"/>
      <c r="E141" s="101"/>
      <c r="F141" s="42" t="s">
        <v>71</v>
      </c>
      <c r="G141" s="43" t="s">
        <v>71</v>
      </c>
      <c r="H141" s="109"/>
      <c r="I141" s="46" t="s">
        <v>71</v>
      </c>
      <c r="J141" s="41" t="s">
        <v>71</v>
      </c>
      <c r="K141" s="152"/>
      <c r="L141" s="44"/>
      <c r="M141" s="45"/>
      <c r="N141" s="45"/>
      <c r="O141" s="67" t="str">
        <f t="shared" si="0"/>
        <v/>
      </c>
      <c r="P141" s="66"/>
      <c r="Q141" s="66"/>
      <c r="R141" s="66"/>
      <c r="S141" s="67" t="str">
        <f t="shared" si="1"/>
        <v/>
      </c>
      <c r="T141" s="68" t="str">
        <f t="shared" si="2"/>
        <v/>
      </c>
      <c r="U141" s="69" t="str">
        <f t="shared" si="3"/>
        <v xml:space="preserve">   </v>
      </c>
      <c r="V141" s="103" t="str">
        <f>IF(E141=0," ",IF(E141="H",IF(OR(E141="SEN",H141&lt;1998),VLOOKUP(K141,Minimas!$A$11:$G$29,6),IF(AND(H141&gt;1997,H141&lt;2001),VLOOKUP(K141,Minimas!$A$11:$G$29,5),IF(AND(H141&gt;2000,H141&lt;2003),VLOOKUP(K141,Minimas!$A$11:$G$29,4),IF(AND(H141&gt;2002,H141&lt;2005),VLOOKUP(K141,Minimas!$A$11:$G$29,3),VLOOKUP(K141,Minimas!$A$11:$G$29,2))))),IF(OR(H141="SEN",H141&lt;1998),VLOOKUP(K141,Minimas!$G$11:$L$26,6),IF(AND(H141&gt;1997,H141&lt;2001),VLOOKUP(K141,Minimas!$G$11:$L$26,5),IF(AND(H141&gt;2000,H141&lt;2003),VLOOKUP(K141,Minimas!$G$11:$L$26,4),IF(AND(H141&gt;2002,H141&lt;2005),VLOOKUP(K141,Minimas!$G$11:$L$26,3),VLOOKUP(K141,Minimas!$G$11:$L$26,2)))))))</f>
        <v xml:space="preserve"> </v>
      </c>
      <c r="W141" s="77" t="str">
        <f t="shared" si="4"/>
        <v/>
      </c>
      <c r="X141" s="78"/>
      <c r="AB141" s="107" t="e">
        <f>T141-HLOOKUP(V141,Minimas!$C$1:$BN$10,2,FALSE)</f>
        <v>#VALUE!</v>
      </c>
      <c r="AC141" s="107" t="e">
        <f>T141-HLOOKUP(V141,Minimas!$C$1:$BN$10,3,FALSE)</f>
        <v>#VALUE!</v>
      </c>
      <c r="AD141" s="107" t="e">
        <f>T141-HLOOKUP(V141,Minimas!$C$1:$BN$10,4,FALSE)</f>
        <v>#VALUE!</v>
      </c>
      <c r="AE141" s="107" t="e">
        <f>T141-HLOOKUP(V141,Minimas!$C$1:$BN$10,5,FALSE)</f>
        <v>#VALUE!</v>
      </c>
      <c r="AF141" s="107" t="e">
        <f>T141-HLOOKUP(V141,Minimas!$C$1:$BN$10,6,FALSE)</f>
        <v>#VALUE!</v>
      </c>
      <c r="AG141" s="107" t="e">
        <f>T141-HLOOKUP(V141,Minimas!$C$1:$BN$10,7,FALSE)</f>
        <v>#VALUE!</v>
      </c>
      <c r="AH141" s="107" t="e">
        <f>T141-HLOOKUP(V141,Minimas!$C$1:$BN$10,8,FALSE)</f>
        <v>#VALUE!</v>
      </c>
      <c r="AI141" s="107" t="e">
        <f>T141-HLOOKUP(V141,Minimas!$C$1:$BN$10,9,FALSE)</f>
        <v>#VALUE!</v>
      </c>
      <c r="AJ141" s="107" t="e">
        <f>T141-HLOOKUP(V141,Minimas!$C$1:$BN$10,10,FALSE)</f>
        <v>#VALUE!</v>
      </c>
      <c r="AK141" s="108" t="str">
        <f t="shared" si="5"/>
        <v xml:space="preserve"> </v>
      </c>
      <c r="AM141" s="5" t="str">
        <f t="shared" si="6"/>
        <v xml:space="preserve"> </v>
      </c>
      <c r="AN141" s="5" t="str">
        <f t="shared" si="7"/>
        <v xml:space="preserve"> </v>
      </c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</row>
    <row r="142" spans="2:76" s="5" customFormat="1" ht="30" customHeight="1" x14ac:dyDescent="0.2">
      <c r="B142" s="71"/>
      <c r="C142" s="40"/>
      <c r="D142" s="41"/>
      <c r="E142" s="101"/>
      <c r="F142" s="42" t="s">
        <v>71</v>
      </c>
      <c r="G142" s="43" t="s">
        <v>71</v>
      </c>
      <c r="H142" s="109"/>
      <c r="I142" s="46" t="s">
        <v>71</v>
      </c>
      <c r="J142" s="41" t="s">
        <v>71</v>
      </c>
      <c r="K142" s="152"/>
      <c r="L142" s="44"/>
      <c r="M142" s="45"/>
      <c r="N142" s="45"/>
      <c r="O142" s="67" t="str">
        <f t="shared" si="0"/>
        <v/>
      </c>
      <c r="P142" s="66"/>
      <c r="Q142" s="66"/>
      <c r="R142" s="66"/>
      <c r="S142" s="67" t="str">
        <f t="shared" si="1"/>
        <v/>
      </c>
      <c r="T142" s="68" t="str">
        <f t="shared" si="2"/>
        <v/>
      </c>
      <c r="U142" s="69" t="str">
        <f t="shared" si="3"/>
        <v xml:space="preserve">   </v>
      </c>
      <c r="V142" s="103" t="str">
        <f>IF(E142=0," ",IF(E142="H",IF(OR(E142="SEN",H142&lt;1998),VLOOKUP(K142,Minimas!$A$11:$G$29,6),IF(AND(H142&gt;1997,H142&lt;2001),VLOOKUP(K142,Minimas!$A$11:$G$29,5),IF(AND(H142&gt;2000,H142&lt;2003),VLOOKUP(K142,Minimas!$A$11:$G$29,4),IF(AND(H142&gt;2002,H142&lt;2005),VLOOKUP(K142,Minimas!$A$11:$G$29,3),VLOOKUP(K142,Minimas!$A$11:$G$29,2))))),IF(OR(H142="SEN",H142&lt;1998),VLOOKUP(K142,Minimas!$G$11:$L$26,6),IF(AND(H142&gt;1997,H142&lt;2001),VLOOKUP(K142,Minimas!$G$11:$L$26,5),IF(AND(H142&gt;2000,H142&lt;2003),VLOOKUP(K142,Minimas!$G$11:$L$26,4),IF(AND(H142&gt;2002,H142&lt;2005),VLOOKUP(K142,Minimas!$G$11:$L$26,3),VLOOKUP(K142,Minimas!$G$11:$L$26,2)))))))</f>
        <v xml:space="preserve"> </v>
      </c>
      <c r="W142" s="77" t="str">
        <f t="shared" si="4"/>
        <v/>
      </c>
      <c r="X142" s="78"/>
      <c r="AB142" s="107" t="e">
        <f>T142-HLOOKUP(V142,Minimas!$C$1:$BN$10,2,FALSE)</f>
        <v>#VALUE!</v>
      </c>
      <c r="AC142" s="107" t="e">
        <f>T142-HLOOKUP(V142,Minimas!$C$1:$BN$10,3,FALSE)</f>
        <v>#VALUE!</v>
      </c>
      <c r="AD142" s="107" t="e">
        <f>T142-HLOOKUP(V142,Minimas!$C$1:$BN$10,4,FALSE)</f>
        <v>#VALUE!</v>
      </c>
      <c r="AE142" s="107" t="e">
        <f>T142-HLOOKUP(V142,Minimas!$C$1:$BN$10,5,FALSE)</f>
        <v>#VALUE!</v>
      </c>
      <c r="AF142" s="107" t="e">
        <f>T142-HLOOKUP(V142,Minimas!$C$1:$BN$10,6,FALSE)</f>
        <v>#VALUE!</v>
      </c>
      <c r="AG142" s="107" t="e">
        <f>T142-HLOOKUP(V142,Minimas!$C$1:$BN$10,7,FALSE)</f>
        <v>#VALUE!</v>
      </c>
      <c r="AH142" s="107" t="e">
        <f>T142-HLOOKUP(V142,Minimas!$C$1:$BN$10,8,FALSE)</f>
        <v>#VALUE!</v>
      </c>
      <c r="AI142" s="107" t="e">
        <f>T142-HLOOKUP(V142,Minimas!$C$1:$BN$10,9,FALSE)</f>
        <v>#VALUE!</v>
      </c>
      <c r="AJ142" s="107" t="e">
        <f>T142-HLOOKUP(V142,Minimas!$C$1:$BN$10,10,FALSE)</f>
        <v>#VALUE!</v>
      </c>
      <c r="AK142" s="108" t="str">
        <f t="shared" si="5"/>
        <v xml:space="preserve"> </v>
      </c>
      <c r="AM142" s="5" t="str">
        <f t="shared" si="6"/>
        <v xml:space="preserve"> </v>
      </c>
      <c r="AN142" s="5" t="str">
        <f t="shared" si="7"/>
        <v xml:space="preserve"> </v>
      </c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</row>
    <row r="143" spans="2:76" s="5" customFormat="1" ht="30" customHeight="1" x14ac:dyDescent="0.2">
      <c r="B143" s="71"/>
      <c r="C143" s="40"/>
      <c r="D143" s="41"/>
      <c r="E143" s="101"/>
      <c r="F143" s="42" t="s">
        <v>71</v>
      </c>
      <c r="G143" s="43" t="s">
        <v>71</v>
      </c>
      <c r="H143" s="109"/>
      <c r="I143" s="46" t="s">
        <v>71</v>
      </c>
      <c r="J143" s="41" t="s">
        <v>71</v>
      </c>
      <c r="K143" s="152"/>
      <c r="L143" s="44"/>
      <c r="M143" s="45"/>
      <c r="N143" s="45"/>
      <c r="O143" s="67" t="str">
        <f t="shared" si="0"/>
        <v/>
      </c>
      <c r="P143" s="66"/>
      <c r="Q143" s="66"/>
      <c r="R143" s="66"/>
      <c r="S143" s="67" t="str">
        <f t="shared" si="1"/>
        <v/>
      </c>
      <c r="T143" s="68" t="str">
        <f t="shared" si="2"/>
        <v/>
      </c>
      <c r="U143" s="69" t="str">
        <f t="shared" si="3"/>
        <v xml:space="preserve">   </v>
      </c>
      <c r="V143" s="103" t="str">
        <f>IF(E143=0," ",IF(E143="H",IF(OR(E143="SEN",H143&lt;1998),VLOOKUP(K143,Minimas!$A$11:$G$29,6),IF(AND(H143&gt;1997,H143&lt;2001),VLOOKUP(K143,Minimas!$A$11:$G$29,5),IF(AND(H143&gt;2000,H143&lt;2003),VLOOKUP(K143,Minimas!$A$11:$G$29,4),IF(AND(H143&gt;2002,H143&lt;2005),VLOOKUP(K143,Minimas!$A$11:$G$29,3),VLOOKUP(K143,Minimas!$A$11:$G$29,2))))),IF(OR(H143="SEN",H143&lt;1998),VLOOKUP(K143,Minimas!$G$11:$L$26,6),IF(AND(H143&gt;1997,H143&lt;2001),VLOOKUP(K143,Minimas!$G$11:$L$26,5),IF(AND(H143&gt;2000,H143&lt;2003),VLOOKUP(K143,Minimas!$G$11:$L$26,4),IF(AND(H143&gt;2002,H143&lt;2005),VLOOKUP(K143,Minimas!$G$11:$L$26,3),VLOOKUP(K143,Minimas!$G$11:$L$26,2)))))))</f>
        <v xml:space="preserve"> </v>
      </c>
      <c r="W143" s="77" t="str">
        <f t="shared" si="4"/>
        <v/>
      </c>
      <c r="X143" s="78"/>
      <c r="AB143" s="107" t="e">
        <f>T143-HLOOKUP(V143,Minimas!$C$1:$BN$10,2,FALSE)</f>
        <v>#VALUE!</v>
      </c>
      <c r="AC143" s="107" t="e">
        <f>T143-HLOOKUP(V143,Minimas!$C$1:$BN$10,3,FALSE)</f>
        <v>#VALUE!</v>
      </c>
      <c r="AD143" s="107" t="e">
        <f>T143-HLOOKUP(V143,Minimas!$C$1:$BN$10,4,FALSE)</f>
        <v>#VALUE!</v>
      </c>
      <c r="AE143" s="107" t="e">
        <f>T143-HLOOKUP(V143,Minimas!$C$1:$BN$10,5,FALSE)</f>
        <v>#VALUE!</v>
      </c>
      <c r="AF143" s="107" t="e">
        <f>T143-HLOOKUP(V143,Minimas!$C$1:$BN$10,6,FALSE)</f>
        <v>#VALUE!</v>
      </c>
      <c r="AG143" s="107" t="e">
        <f>T143-HLOOKUP(V143,Minimas!$C$1:$BN$10,7,FALSE)</f>
        <v>#VALUE!</v>
      </c>
      <c r="AH143" s="107" t="e">
        <f>T143-HLOOKUP(V143,Minimas!$C$1:$BN$10,8,FALSE)</f>
        <v>#VALUE!</v>
      </c>
      <c r="AI143" s="107" t="e">
        <f>T143-HLOOKUP(V143,Minimas!$C$1:$BN$10,9,FALSE)</f>
        <v>#VALUE!</v>
      </c>
      <c r="AJ143" s="107" t="e">
        <f>T143-HLOOKUP(V143,Minimas!$C$1:$BN$10,10,FALSE)</f>
        <v>#VALUE!</v>
      </c>
      <c r="AK143" s="108" t="str">
        <f t="shared" si="5"/>
        <v xml:space="preserve"> </v>
      </c>
      <c r="AM143" s="5" t="str">
        <f t="shared" si="6"/>
        <v xml:space="preserve"> </v>
      </c>
      <c r="AN143" s="5" t="str">
        <f t="shared" si="7"/>
        <v xml:space="preserve"> </v>
      </c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</row>
    <row r="144" spans="2:76" s="5" customFormat="1" ht="30" customHeight="1" x14ac:dyDescent="0.2">
      <c r="B144" s="71"/>
      <c r="C144" s="40"/>
      <c r="D144" s="41"/>
      <c r="E144" s="101"/>
      <c r="F144" s="42" t="s">
        <v>71</v>
      </c>
      <c r="G144" s="43" t="s">
        <v>71</v>
      </c>
      <c r="H144" s="109"/>
      <c r="I144" s="46" t="s">
        <v>71</v>
      </c>
      <c r="J144" s="41" t="s">
        <v>71</v>
      </c>
      <c r="K144" s="152"/>
      <c r="L144" s="44"/>
      <c r="M144" s="45"/>
      <c r="N144" s="45"/>
      <c r="O144" s="67" t="str">
        <f t="shared" si="0"/>
        <v/>
      </c>
      <c r="P144" s="66"/>
      <c r="Q144" s="66"/>
      <c r="R144" s="66"/>
      <c r="S144" s="67" t="str">
        <f t="shared" si="1"/>
        <v/>
      </c>
      <c r="T144" s="68" t="str">
        <f t="shared" si="2"/>
        <v/>
      </c>
      <c r="U144" s="69" t="str">
        <f t="shared" si="3"/>
        <v xml:space="preserve">   </v>
      </c>
      <c r="V144" s="103" t="str">
        <f>IF(E144=0," ",IF(E144="H",IF(OR(E144="SEN",H144&lt;1998),VLOOKUP(K144,Minimas!$A$11:$G$29,6),IF(AND(H144&gt;1997,H144&lt;2001),VLOOKUP(K144,Minimas!$A$11:$G$29,5),IF(AND(H144&gt;2000,H144&lt;2003),VLOOKUP(K144,Minimas!$A$11:$G$29,4),IF(AND(H144&gt;2002,H144&lt;2005),VLOOKUP(K144,Minimas!$A$11:$G$29,3),VLOOKUP(K144,Minimas!$A$11:$G$29,2))))),IF(OR(H144="SEN",H144&lt;1998),VLOOKUP(K144,Minimas!$G$11:$L$26,6),IF(AND(H144&gt;1997,H144&lt;2001),VLOOKUP(K144,Minimas!$G$11:$L$26,5),IF(AND(H144&gt;2000,H144&lt;2003),VLOOKUP(K144,Minimas!$G$11:$L$26,4),IF(AND(H144&gt;2002,H144&lt;2005),VLOOKUP(K144,Minimas!$G$11:$L$26,3),VLOOKUP(K144,Minimas!$G$11:$L$26,2)))))))</f>
        <v xml:space="preserve"> </v>
      </c>
      <c r="W144" s="77" t="str">
        <f t="shared" si="4"/>
        <v/>
      </c>
      <c r="X144" s="78"/>
      <c r="AB144" s="107" t="e">
        <f>T144-HLOOKUP(V144,Minimas!$C$1:$BN$10,2,FALSE)</f>
        <v>#VALUE!</v>
      </c>
      <c r="AC144" s="107" t="e">
        <f>T144-HLOOKUP(V144,Minimas!$C$1:$BN$10,3,FALSE)</f>
        <v>#VALUE!</v>
      </c>
      <c r="AD144" s="107" t="e">
        <f>T144-HLOOKUP(V144,Minimas!$C$1:$BN$10,4,FALSE)</f>
        <v>#VALUE!</v>
      </c>
      <c r="AE144" s="107" t="e">
        <f>T144-HLOOKUP(V144,Minimas!$C$1:$BN$10,5,FALSE)</f>
        <v>#VALUE!</v>
      </c>
      <c r="AF144" s="107" t="e">
        <f>T144-HLOOKUP(V144,Minimas!$C$1:$BN$10,6,FALSE)</f>
        <v>#VALUE!</v>
      </c>
      <c r="AG144" s="107" t="e">
        <f>T144-HLOOKUP(V144,Minimas!$C$1:$BN$10,7,FALSE)</f>
        <v>#VALUE!</v>
      </c>
      <c r="AH144" s="107" t="e">
        <f>T144-HLOOKUP(V144,Minimas!$C$1:$BN$10,8,FALSE)</f>
        <v>#VALUE!</v>
      </c>
      <c r="AI144" s="107" t="e">
        <f>T144-HLOOKUP(V144,Minimas!$C$1:$BN$10,9,FALSE)</f>
        <v>#VALUE!</v>
      </c>
      <c r="AJ144" s="107" t="e">
        <f>T144-HLOOKUP(V144,Minimas!$C$1:$BN$10,10,FALSE)</f>
        <v>#VALUE!</v>
      </c>
      <c r="AK144" s="108" t="str">
        <f t="shared" si="5"/>
        <v xml:space="preserve"> </v>
      </c>
      <c r="AM144" s="5" t="str">
        <f t="shared" si="6"/>
        <v xml:space="preserve"> </v>
      </c>
      <c r="AN144" s="5" t="str">
        <f t="shared" si="7"/>
        <v xml:space="preserve"> </v>
      </c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</row>
    <row r="145" spans="2:76" s="5" customFormat="1" ht="30" customHeight="1" x14ac:dyDescent="0.2">
      <c r="B145" s="71"/>
      <c r="C145" s="40"/>
      <c r="D145" s="41"/>
      <c r="E145" s="101"/>
      <c r="F145" s="42" t="s">
        <v>71</v>
      </c>
      <c r="G145" s="43" t="s">
        <v>71</v>
      </c>
      <c r="H145" s="109"/>
      <c r="I145" s="46" t="s">
        <v>71</v>
      </c>
      <c r="J145" s="41" t="s">
        <v>71</v>
      </c>
      <c r="K145" s="152"/>
      <c r="L145" s="44"/>
      <c r="M145" s="45"/>
      <c r="N145" s="45"/>
      <c r="O145" s="67" t="str">
        <f t="shared" si="0"/>
        <v/>
      </c>
      <c r="P145" s="66"/>
      <c r="Q145" s="66"/>
      <c r="R145" s="66"/>
      <c r="S145" s="67" t="str">
        <f t="shared" si="1"/>
        <v/>
      </c>
      <c r="T145" s="68" t="str">
        <f t="shared" si="2"/>
        <v/>
      </c>
      <c r="U145" s="69" t="str">
        <f t="shared" si="3"/>
        <v xml:space="preserve">   </v>
      </c>
      <c r="V145" s="103" t="str">
        <f>IF(E145=0," ",IF(E145="H",IF(OR(E145="SEN",H145&lt;1998),VLOOKUP(K145,Minimas!$A$11:$G$29,6),IF(AND(H145&gt;1997,H145&lt;2001),VLOOKUP(K145,Minimas!$A$11:$G$29,5),IF(AND(H145&gt;2000,H145&lt;2003),VLOOKUP(K145,Minimas!$A$11:$G$29,4),IF(AND(H145&gt;2002,H145&lt;2005),VLOOKUP(K145,Minimas!$A$11:$G$29,3),VLOOKUP(K145,Minimas!$A$11:$G$29,2))))),IF(OR(H145="SEN",H145&lt;1998),VLOOKUP(K145,Minimas!$G$11:$L$26,6),IF(AND(H145&gt;1997,H145&lt;2001),VLOOKUP(K145,Minimas!$G$11:$L$26,5),IF(AND(H145&gt;2000,H145&lt;2003),VLOOKUP(K145,Minimas!$G$11:$L$26,4),IF(AND(H145&gt;2002,H145&lt;2005),VLOOKUP(K145,Minimas!$G$11:$L$26,3),VLOOKUP(K145,Minimas!$G$11:$L$26,2)))))))</f>
        <v xml:space="preserve"> </v>
      </c>
      <c r="W145" s="77" t="str">
        <f t="shared" si="4"/>
        <v/>
      </c>
      <c r="X145" s="78"/>
      <c r="AB145" s="107" t="e">
        <f>T145-HLOOKUP(V145,Minimas!$C$1:$BN$10,2,FALSE)</f>
        <v>#VALUE!</v>
      </c>
      <c r="AC145" s="107" t="e">
        <f>T145-HLOOKUP(V145,Minimas!$C$1:$BN$10,3,FALSE)</f>
        <v>#VALUE!</v>
      </c>
      <c r="AD145" s="107" t="e">
        <f>T145-HLOOKUP(V145,Minimas!$C$1:$BN$10,4,FALSE)</f>
        <v>#VALUE!</v>
      </c>
      <c r="AE145" s="107" t="e">
        <f>T145-HLOOKUP(V145,Minimas!$C$1:$BN$10,5,FALSE)</f>
        <v>#VALUE!</v>
      </c>
      <c r="AF145" s="107" t="e">
        <f>T145-HLOOKUP(V145,Minimas!$C$1:$BN$10,6,FALSE)</f>
        <v>#VALUE!</v>
      </c>
      <c r="AG145" s="107" t="e">
        <f>T145-HLOOKUP(V145,Minimas!$C$1:$BN$10,7,FALSE)</f>
        <v>#VALUE!</v>
      </c>
      <c r="AH145" s="107" t="e">
        <f>T145-HLOOKUP(V145,Minimas!$C$1:$BN$10,8,FALSE)</f>
        <v>#VALUE!</v>
      </c>
      <c r="AI145" s="107" t="e">
        <f>T145-HLOOKUP(V145,Minimas!$C$1:$BN$10,9,FALSE)</f>
        <v>#VALUE!</v>
      </c>
      <c r="AJ145" s="107" t="e">
        <f>T145-HLOOKUP(V145,Minimas!$C$1:$BN$10,10,FALSE)</f>
        <v>#VALUE!</v>
      </c>
      <c r="AK145" s="108" t="str">
        <f t="shared" si="5"/>
        <v xml:space="preserve"> </v>
      </c>
      <c r="AM145" s="5" t="str">
        <f t="shared" si="6"/>
        <v xml:space="preserve"> </v>
      </c>
      <c r="AN145" s="5" t="str">
        <f t="shared" si="7"/>
        <v xml:space="preserve"> </v>
      </c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</row>
    <row r="146" spans="2:76" s="5" customFormat="1" ht="30" customHeight="1" x14ac:dyDescent="0.2">
      <c r="B146" s="71"/>
      <c r="C146" s="40"/>
      <c r="D146" s="41"/>
      <c r="E146" s="101"/>
      <c r="F146" s="42" t="s">
        <v>71</v>
      </c>
      <c r="G146" s="43" t="s">
        <v>71</v>
      </c>
      <c r="H146" s="109"/>
      <c r="I146" s="46" t="s">
        <v>71</v>
      </c>
      <c r="J146" s="41" t="s">
        <v>71</v>
      </c>
      <c r="K146" s="152"/>
      <c r="L146" s="44"/>
      <c r="M146" s="45"/>
      <c r="N146" s="45"/>
      <c r="O146" s="67" t="str">
        <f t="shared" si="0"/>
        <v/>
      </c>
      <c r="P146" s="66"/>
      <c r="Q146" s="66"/>
      <c r="R146" s="66"/>
      <c r="S146" s="67" t="str">
        <f t="shared" si="1"/>
        <v/>
      </c>
      <c r="T146" s="68" t="str">
        <f t="shared" si="2"/>
        <v/>
      </c>
      <c r="U146" s="69" t="str">
        <f t="shared" si="3"/>
        <v xml:space="preserve">   </v>
      </c>
      <c r="V146" s="103" t="str">
        <f>IF(E146=0," ",IF(E146="H",IF(OR(E146="SEN",H146&lt;1998),VLOOKUP(K146,Minimas!$A$11:$G$29,6),IF(AND(H146&gt;1997,H146&lt;2001),VLOOKUP(K146,Minimas!$A$11:$G$29,5),IF(AND(H146&gt;2000,H146&lt;2003),VLOOKUP(K146,Minimas!$A$11:$G$29,4),IF(AND(H146&gt;2002,H146&lt;2005),VLOOKUP(K146,Minimas!$A$11:$G$29,3),VLOOKUP(K146,Minimas!$A$11:$G$29,2))))),IF(OR(H146="SEN",H146&lt;1998),VLOOKUP(K146,Minimas!$G$11:$L$26,6),IF(AND(H146&gt;1997,H146&lt;2001),VLOOKUP(K146,Minimas!$G$11:$L$26,5),IF(AND(H146&gt;2000,H146&lt;2003),VLOOKUP(K146,Minimas!$G$11:$L$26,4),IF(AND(H146&gt;2002,H146&lt;2005),VLOOKUP(K146,Minimas!$G$11:$L$26,3),VLOOKUP(K146,Minimas!$G$11:$L$26,2)))))))</f>
        <v xml:space="preserve"> </v>
      </c>
      <c r="W146" s="77" t="str">
        <f t="shared" si="4"/>
        <v/>
      </c>
      <c r="X146" s="78"/>
      <c r="AB146" s="107" t="e">
        <f>T146-HLOOKUP(V146,Minimas!$C$1:$BN$10,2,FALSE)</f>
        <v>#VALUE!</v>
      </c>
      <c r="AC146" s="107" t="e">
        <f>T146-HLOOKUP(V146,Minimas!$C$1:$BN$10,3,FALSE)</f>
        <v>#VALUE!</v>
      </c>
      <c r="AD146" s="107" t="e">
        <f>T146-HLOOKUP(V146,Minimas!$C$1:$BN$10,4,FALSE)</f>
        <v>#VALUE!</v>
      </c>
      <c r="AE146" s="107" t="e">
        <f>T146-HLOOKUP(V146,Minimas!$C$1:$BN$10,5,FALSE)</f>
        <v>#VALUE!</v>
      </c>
      <c r="AF146" s="107" t="e">
        <f>T146-HLOOKUP(V146,Minimas!$C$1:$BN$10,6,FALSE)</f>
        <v>#VALUE!</v>
      </c>
      <c r="AG146" s="107" t="e">
        <f>T146-HLOOKUP(V146,Minimas!$C$1:$BN$10,7,FALSE)</f>
        <v>#VALUE!</v>
      </c>
      <c r="AH146" s="107" t="e">
        <f>T146-HLOOKUP(V146,Minimas!$C$1:$BN$10,8,FALSE)</f>
        <v>#VALUE!</v>
      </c>
      <c r="AI146" s="107" t="e">
        <f>T146-HLOOKUP(V146,Minimas!$C$1:$BN$10,9,FALSE)</f>
        <v>#VALUE!</v>
      </c>
      <c r="AJ146" s="107" t="e">
        <f>T146-HLOOKUP(V146,Minimas!$C$1:$BN$10,10,FALSE)</f>
        <v>#VALUE!</v>
      </c>
      <c r="AK146" s="108" t="str">
        <f t="shared" si="5"/>
        <v xml:space="preserve"> </v>
      </c>
      <c r="AM146" s="5" t="str">
        <f t="shared" si="6"/>
        <v xml:space="preserve"> </v>
      </c>
      <c r="AN146" s="5" t="str">
        <f t="shared" si="7"/>
        <v xml:space="preserve"> </v>
      </c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</row>
    <row r="147" spans="2:76" s="5" customFormat="1" ht="30" customHeight="1" x14ac:dyDescent="0.2">
      <c r="B147" s="71"/>
      <c r="C147" s="40"/>
      <c r="D147" s="41"/>
      <c r="E147" s="101"/>
      <c r="F147" s="42" t="s">
        <v>71</v>
      </c>
      <c r="G147" s="43" t="s">
        <v>71</v>
      </c>
      <c r="H147" s="109"/>
      <c r="I147" s="46"/>
      <c r="J147" s="41"/>
      <c r="K147" s="152"/>
      <c r="L147" s="44"/>
      <c r="M147" s="45"/>
      <c r="N147" s="45"/>
      <c r="O147" s="67" t="str">
        <f t="shared" si="0"/>
        <v/>
      </c>
      <c r="P147" s="66"/>
      <c r="Q147" s="66"/>
      <c r="R147" s="66"/>
      <c r="S147" s="67" t="str">
        <f t="shared" si="1"/>
        <v/>
      </c>
      <c r="T147" s="68" t="str">
        <f t="shared" si="2"/>
        <v/>
      </c>
      <c r="U147" s="69" t="str">
        <f t="shared" si="3"/>
        <v xml:space="preserve">   </v>
      </c>
      <c r="V147" s="103" t="str">
        <f>IF(E147=0," ",IF(E147="H",IF(OR(E147="SEN",H147&lt;1998),VLOOKUP(K147,Minimas!$A$11:$G$29,6),IF(AND(H147&gt;1997,H147&lt;2001),VLOOKUP(K147,Minimas!$A$11:$G$29,5),IF(AND(H147&gt;2000,H147&lt;2003),VLOOKUP(K147,Minimas!$A$11:$G$29,4),IF(AND(H147&gt;2002,H147&lt;2005),VLOOKUP(K147,Minimas!$A$11:$G$29,3),VLOOKUP(K147,Minimas!$A$11:$G$29,2))))),IF(OR(H147="SEN",H147&lt;1998),VLOOKUP(K147,Minimas!$G$11:$L$26,6),IF(AND(H147&gt;1997,H147&lt;2001),VLOOKUP(K147,Minimas!$G$11:$L$26,5),IF(AND(H147&gt;2000,H147&lt;2003),VLOOKUP(K147,Minimas!$G$11:$L$26,4),IF(AND(H147&gt;2002,H147&lt;2005),VLOOKUP(K147,Minimas!$G$11:$L$26,3),VLOOKUP(K147,Minimas!$G$11:$L$26,2)))))))</f>
        <v xml:space="preserve"> </v>
      </c>
      <c r="W147" s="77" t="str">
        <f t="shared" si="4"/>
        <v/>
      </c>
      <c r="X147" s="78"/>
      <c r="AB147" s="107" t="e">
        <f>T147-HLOOKUP(V147,Minimas!$C$1:$BN$10,2,FALSE)</f>
        <v>#VALUE!</v>
      </c>
      <c r="AC147" s="107" t="e">
        <f>T147-HLOOKUP(V147,Minimas!$C$1:$BN$10,3,FALSE)</f>
        <v>#VALUE!</v>
      </c>
      <c r="AD147" s="107" t="e">
        <f>T147-HLOOKUP(V147,Minimas!$C$1:$BN$10,4,FALSE)</f>
        <v>#VALUE!</v>
      </c>
      <c r="AE147" s="107" t="e">
        <f>T147-HLOOKUP(V147,Minimas!$C$1:$BN$10,5,FALSE)</f>
        <v>#VALUE!</v>
      </c>
      <c r="AF147" s="107" t="e">
        <f>T147-HLOOKUP(V147,Minimas!$C$1:$BN$10,6,FALSE)</f>
        <v>#VALUE!</v>
      </c>
      <c r="AG147" s="107" t="e">
        <f>T147-HLOOKUP(V147,Minimas!$C$1:$BN$10,7,FALSE)</f>
        <v>#VALUE!</v>
      </c>
      <c r="AH147" s="107" t="e">
        <f>T147-HLOOKUP(V147,Minimas!$C$1:$BN$10,8,FALSE)</f>
        <v>#VALUE!</v>
      </c>
      <c r="AI147" s="107" t="e">
        <f>T147-HLOOKUP(V147,Minimas!$C$1:$BN$10,9,FALSE)</f>
        <v>#VALUE!</v>
      </c>
      <c r="AJ147" s="107" t="e">
        <f>T147-HLOOKUP(V147,Minimas!$C$1:$BN$10,10,FALSE)</f>
        <v>#VALUE!</v>
      </c>
      <c r="AK147" s="108" t="str">
        <f t="shared" si="5"/>
        <v xml:space="preserve"> </v>
      </c>
      <c r="AM147" s="5" t="str">
        <f t="shared" si="6"/>
        <v xml:space="preserve"> </v>
      </c>
      <c r="AN147" s="5" t="str">
        <f t="shared" si="7"/>
        <v xml:space="preserve"> </v>
      </c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</row>
    <row r="148" spans="2:76" s="5" customFormat="1" ht="30" customHeight="1" x14ac:dyDescent="0.2">
      <c r="B148" s="70"/>
      <c r="C148" s="60"/>
      <c r="D148" s="61"/>
      <c r="E148" s="101"/>
      <c r="F148" s="62" t="s">
        <v>71</v>
      </c>
      <c r="G148" s="63" t="s">
        <v>71</v>
      </c>
      <c r="H148" s="102"/>
      <c r="I148" s="64" t="s">
        <v>71</v>
      </c>
      <c r="J148" s="61" t="s">
        <v>71</v>
      </c>
      <c r="K148" s="151"/>
      <c r="L148" s="65"/>
      <c r="M148" s="66"/>
      <c r="N148" s="66"/>
      <c r="O148" s="67" t="str">
        <f t="shared" si="0"/>
        <v/>
      </c>
      <c r="P148" s="66"/>
      <c r="Q148" s="66"/>
      <c r="R148" s="66"/>
      <c r="S148" s="67" t="str">
        <f t="shared" si="1"/>
        <v/>
      </c>
      <c r="T148" s="68" t="str">
        <f t="shared" si="2"/>
        <v/>
      </c>
      <c r="U148" s="69" t="str">
        <f t="shared" si="3"/>
        <v xml:space="preserve">   </v>
      </c>
      <c r="V148" s="103" t="str">
        <f>IF(E148=0," ",IF(E148="H",IF(OR(E148="SEN",H148&lt;1998),VLOOKUP(K148,Minimas!$A$11:$G$29,6),IF(AND(H148&gt;1997,H148&lt;2001),VLOOKUP(K148,Minimas!$A$11:$G$29,5),IF(AND(H148&gt;2000,H148&lt;2003),VLOOKUP(K148,Minimas!$A$11:$G$29,4),IF(AND(H148&gt;2002,H148&lt;2005),VLOOKUP(K148,Minimas!$A$11:$G$29,3),VLOOKUP(K148,Minimas!$A$11:$G$29,2))))),IF(OR(H148="SEN",H148&lt;1998),VLOOKUP(K148,Minimas!$G$11:$L$26,6),IF(AND(H148&gt;1997,H148&lt;2001),VLOOKUP(K148,Minimas!$G$11:$L$26,5),IF(AND(H148&gt;2000,H148&lt;2003),VLOOKUP(K148,Minimas!$G$11:$L$26,4),IF(AND(H148&gt;2002,H148&lt;2005),VLOOKUP(K148,Minimas!$G$11:$L$26,3),VLOOKUP(K148,Minimas!$G$11:$L$26,2)))))))</f>
        <v xml:space="preserve"> </v>
      </c>
      <c r="W148" s="77" t="str">
        <f t="shared" si="4"/>
        <v/>
      </c>
      <c r="X148" s="78"/>
      <c r="AB148" s="107" t="e">
        <f>T148-HLOOKUP(V148,Minimas!$C$1:$BN$10,2,FALSE)</f>
        <v>#VALUE!</v>
      </c>
      <c r="AC148" s="107" t="e">
        <f>T148-HLOOKUP(V148,Minimas!$C$1:$BN$10,3,FALSE)</f>
        <v>#VALUE!</v>
      </c>
      <c r="AD148" s="107" t="e">
        <f>T148-HLOOKUP(V148,Minimas!$C$1:$BN$10,4,FALSE)</f>
        <v>#VALUE!</v>
      </c>
      <c r="AE148" s="107" t="e">
        <f>T148-HLOOKUP(V148,Minimas!$C$1:$BN$10,5,FALSE)</f>
        <v>#VALUE!</v>
      </c>
      <c r="AF148" s="107" t="e">
        <f>T148-HLOOKUP(V148,Minimas!$C$1:$BN$10,6,FALSE)</f>
        <v>#VALUE!</v>
      </c>
      <c r="AG148" s="107" t="e">
        <f>T148-HLOOKUP(V148,Minimas!$C$1:$BN$10,7,FALSE)</f>
        <v>#VALUE!</v>
      </c>
      <c r="AH148" s="107" t="e">
        <f>T148-HLOOKUP(V148,Minimas!$C$1:$BN$10,8,FALSE)</f>
        <v>#VALUE!</v>
      </c>
      <c r="AI148" s="107" t="e">
        <f>T148-HLOOKUP(V148,Minimas!$C$1:$BN$10,9,FALSE)</f>
        <v>#VALUE!</v>
      </c>
      <c r="AJ148" s="107" t="e">
        <f>T148-HLOOKUP(V148,Minimas!$C$1:$BN$10,10,FALSE)</f>
        <v>#VALUE!</v>
      </c>
      <c r="AK148" s="108" t="str">
        <f t="shared" si="5"/>
        <v xml:space="preserve"> </v>
      </c>
      <c r="AM148" s="5" t="str">
        <f t="shared" si="6"/>
        <v xml:space="preserve"> </v>
      </c>
      <c r="AN148" s="5" t="str">
        <f t="shared" si="7"/>
        <v xml:space="preserve"> </v>
      </c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</row>
    <row r="149" spans="2:76" s="5" customFormat="1" ht="30" customHeight="1" x14ac:dyDescent="0.2">
      <c r="B149" s="71"/>
      <c r="C149" s="40"/>
      <c r="D149" s="41"/>
      <c r="E149" s="101"/>
      <c r="F149" s="42" t="s">
        <v>71</v>
      </c>
      <c r="G149" s="43" t="s">
        <v>71</v>
      </c>
      <c r="H149" s="109"/>
      <c r="I149" s="46" t="s">
        <v>71</v>
      </c>
      <c r="J149" s="41" t="s">
        <v>71</v>
      </c>
      <c r="K149" s="152"/>
      <c r="L149" s="44"/>
      <c r="M149" s="45"/>
      <c r="N149" s="45"/>
      <c r="O149" s="67" t="str">
        <f t="shared" si="0"/>
        <v/>
      </c>
      <c r="P149" s="66"/>
      <c r="Q149" s="66"/>
      <c r="R149" s="66"/>
      <c r="S149" s="67" t="str">
        <f t="shared" si="1"/>
        <v/>
      </c>
      <c r="T149" s="68" t="str">
        <f t="shared" si="2"/>
        <v/>
      </c>
      <c r="U149" s="69" t="str">
        <f t="shared" si="3"/>
        <v xml:space="preserve">   </v>
      </c>
      <c r="V149" s="103" t="str">
        <f>IF(E149=0," ",IF(E149="H",IF(OR(E149="SEN",H149&lt;1998),VLOOKUP(K149,Minimas!$A$11:$G$29,6),IF(AND(H149&gt;1997,H149&lt;2001),VLOOKUP(K149,Minimas!$A$11:$G$29,5),IF(AND(H149&gt;2000,H149&lt;2003),VLOOKUP(K149,Minimas!$A$11:$G$29,4),IF(AND(H149&gt;2002,H149&lt;2005),VLOOKUP(K149,Minimas!$A$11:$G$29,3),VLOOKUP(K149,Minimas!$A$11:$G$29,2))))),IF(OR(H149="SEN",H149&lt;1998),VLOOKUP(K149,Minimas!$G$11:$L$26,6),IF(AND(H149&gt;1997,H149&lt;2001),VLOOKUP(K149,Minimas!$G$11:$L$26,5),IF(AND(H149&gt;2000,H149&lt;2003),VLOOKUP(K149,Minimas!$G$11:$L$26,4),IF(AND(H149&gt;2002,H149&lt;2005),VLOOKUP(K149,Minimas!$G$11:$L$26,3),VLOOKUP(K149,Minimas!$G$11:$L$26,2)))))))</f>
        <v xml:space="preserve"> </v>
      </c>
      <c r="W149" s="77" t="str">
        <f t="shared" si="4"/>
        <v/>
      </c>
      <c r="X149" s="78"/>
      <c r="AB149" s="107" t="e">
        <f>T149-HLOOKUP(V149,Minimas!$C$1:$BN$10,2,FALSE)</f>
        <v>#VALUE!</v>
      </c>
      <c r="AC149" s="107" t="e">
        <f>T149-HLOOKUP(V149,Minimas!$C$1:$BN$10,3,FALSE)</f>
        <v>#VALUE!</v>
      </c>
      <c r="AD149" s="107" t="e">
        <f>T149-HLOOKUP(V149,Minimas!$C$1:$BN$10,4,FALSE)</f>
        <v>#VALUE!</v>
      </c>
      <c r="AE149" s="107" t="e">
        <f>T149-HLOOKUP(V149,Minimas!$C$1:$BN$10,5,FALSE)</f>
        <v>#VALUE!</v>
      </c>
      <c r="AF149" s="107" t="e">
        <f>T149-HLOOKUP(V149,Minimas!$C$1:$BN$10,6,FALSE)</f>
        <v>#VALUE!</v>
      </c>
      <c r="AG149" s="107" t="e">
        <f>T149-HLOOKUP(V149,Minimas!$C$1:$BN$10,7,FALSE)</f>
        <v>#VALUE!</v>
      </c>
      <c r="AH149" s="107" t="e">
        <f>T149-HLOOKUP(V149,Minimas!$C$1:$BN$10,8,FALSE)</f>
        <v>#VALUE!</v>
      </c>
      <c r="AI149" s="107" t="e">
        <f>T149-HLOOKUP(V149,Minimas!$C$1:$BN$10,9,FALSE)</f>
        <v>#VALUE!</v>
      </c>
      <c r="AJ149" s="107" t="e">
        <f>T149-HLOOKUP(V149,Minimas!$C$1:$BN$10,10,FALSE)</f>
        <v>#VALUE!</v>
      </c>
      <c r="AK149" s="108" t="str">
        <f t="shared" si="5"/>
        <v xml:space="preserve"> </v>
      </c>
      <c r="AM149" s="5" t="str">
        <f t="shared" si="6"/>
        <v xml:space="preserve"> </v>
      </c>
      <c r="AN149" s="5" t="str">
        <f t="shared" si="7"/>
        <v xml:space="preserve"> </v>
      </c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</row>
    <row r="150" spans="2:76" s="5" customFormat="1" ht="30" customHeight="1" x14ac:dyDescent="0.2">
      <c r="B150" s="71"/>
      <c r="C150" s="40"/>
      <c r="D150" s="41"/>
      <c r="E150" s="101"/>
      <c r="F150" s="42" t="s">
        <v>71</v>
      </c>
      <c r="G150" s="43" t="s">
        <v>71</v>
      </c>
      <c r="H150" s="109"/>
      <c r="I150" s="46" t="s">
        <v>71</v>
      </c>
      <c r="J150" s="41" t="s">
        <v>71</v>
      </c>
      <c r="K150" s="152"/>
      <c r="L150" s="44"/>
      <c r="M150" s="45"/>
      <c r="N150" s="45"/>
      <c r="O150" s="67" t="str">
        <f t="shared" si="0"/>
        <v/>
      </c>
      <c r="P150" s="66"/>
      <c r="Q150" s="66"/>
      <c r="R150" s="66"/>
      <c r="S150" s="67" t="str">
        <f t="shared" si="1"/>
        <v/>
      </c>
      <c r="T150" s="68" t="str">
        <f t="shared" si="2"/>
        <v/>
      </c>
      <c r="U150" s="69" t="str">
        <f t="shared" si="3"/>
        <v xml:space="preserve">   </v>
      </c>
      <c r="V150" s="103" t="str">
        <f>IF(E150=0," ",IF(E150="H",IF(OR(E150="SEN",H150&lt;1998),VLOOKUP(K150,Minimas!$A$11:$G$29,6),IF(AND(H150&gt;1997,H150&lt;2001),VLOOKUP(K150,Minimas!$A$11:$G$29,5),IF(AND(H150&gt;2000,H150&lt;2003),VLOOKUP(K150,Minimas!$A$11:$G$29,4),IF(AND(H150&gt;2002,H150&lt;2005),VLOOKUP(K150,Minimas!$A$11:$G$29,3),VLOOKUP(K150,Minimas!$A$11:$G$29,2))))),IF(OR(H150="SEN",H150&lt;1998),VLOOKUP(K150,Minimas!$G$11:$L$26,6),IF(AND(H150&gt;1997,H150&lt;2001),VLOOKUP(K150,Minimas!$G$11:$L$26,5),IF(AND(H150&gt;2000,H150&lt;2003),VLOOKUP(K150,Minimas!$G$11:$L$26,4),IF(AND(H150&gt;2002,H150&lt;2005),VLOOKUP(K150,Minimas!$G$11:$L$26,3),VLOOKUP(K150,Minimas!$G$11:$L$26,2)))))))</f>
        <v xml:space="preserve"> </v>
      </c>
      <c r="W150" s="77" t="str">
        <f t="shared" si="4"/>
        <v/>
      </c>
      <c r="X150" s="78"/>
      <c r="AB150" s="107" t="e">
        <f>T150-HLOOKUP(V150,Minimas!$C$1:$BN$10,2,FALSE)</f>
        <v>#VALUE!</v>
      </c>
      <c r="AC150" s="107" t="e">
        <f>T150-HLOOKUP(V150,Minimas!$C$1:$BN$10,3,FALSE)</f>
        <v>#VALUE!</v>
      </c>
      <c r="AD150" s="107" t="e">
        <f>T150-HLOOKUP(V150,Minimas!$C$1:$BN$10,4,FALSE)</f>
        <v>#VALUE!</v>
      </c>
      <c r="AE150" s="107" t="e">
        <f>T150-HLOOKUP(V150,Minimas!$C$1:$BN$10,5,FALSE)</f>
        <v>#VALUE!</v>
      </c>
      <c r="AF150" s="107" t="e">
        <f>T150-HLOOKUP(V150,Minimas!$C$1:$BN$10,6,FALSE)</f>
        <v>#VALUE!</v>
      </c>
      <c r="AG150" s="107" t="e">
        <f>T150-HLOOKUP(V150,Minimas!$C$1:$BN$10,7,FALSE)</f>
        <v>#VALUE!</v>
      </c>
      <c r="AH150" s="107" t="e">
        <f>T150-HLOOKUP(V150,Minimas!$C$1:$BN$10,8,FALSE)</f>
        <v>#VALUE!</v>
      </c>
      <c r="AI150" s="107" t="e">
        <f>T150-HLOOKUP(V150,Minimas!$C$1:$BN$10,9,FALSE)</f>
        <v>#VALUE!</v>
      </c>
      <c r="AJ150" s="107" t="e">
        <f>T150-HLOOKUP(V150,Minimas!$C$1:$BN$10,10,FALSE)</f>
        <v>#VALUE!</v>
      </c>
      <c r="AK150" s="108" t="str">
        <f t="shared" si="5"/>
        <v xml:space="preserve"> </v>
      </c>
      <c r="AM150" s="5" t="str">
        <f t="shared" si="6"/>
        <v xml:space="preserve"> </v>
      </c>
      <c r="AN150" s="5" t="str">
        <f t="shared" si="7"/>
        <v xml:space="preserve"> </v>
      </c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  <c r="BX150" s="115"/>
    </row>
    <row r="151" spans="2:76" s="5" customFormat="1" ht="30" customHeight="1" x14ac:dyDescent="0.2">
      <c r="B151" s="71"/>
      <c r="C151" s="40"/>
      <c r="D151" s="41"/>
      <c r="E151" s="101"/>
      <c r="F151" s="42" t="s">
        <v>71</v>
      </c>
      <c r="G151" s="43" t="s">
        <v>71</v>
      </c>
      <c r="H151" s="109"/>
      <c r="I151" s="46" t="s">
        <v>71</v>
      </c>
      <c r="J151" s="41" t="s">
        <v>71</v>
      </c>
      <c r="K151" s="152"/>
      <c r="L151" s="44"/>
      <c r="M151" s="45"/>
      <c r="N151" s="45"/>
      <c r="O151" s="67" t="str">
        <f t="shared" si="0"/>
        <v/>
      </c>
      <c r="P151" s="66"/>
      <c r="Q151" s="66"/>
      <c r="R151" s="66"/>
      <c r="S151" s="67" t="str">
        <f t="shared" si="1"/>
        <v/>
      </c>
      <c r="T151" s="68" t="str">
        <f t="shared" si="2"/>
        <v/>
      </c>
      <c r="U151" s="69" t="str">
        <f t="shared" si="3"/>
        <v xml:space="preserve">   </v>
      </c>
      <c r="V151" s="103" t="str">
        <f>IF(E151=0," ",IF(E151="H",IF(OR(E151="SEN",H151&lt;1998),VLOOKUP(K151,Minimas!$A$11:$G$29,6),IF(AND(H151&gt;1997,H151&lt;2001),VLOOKUP(K151,Minimas!$A$11:$G$29,5),IF(AND(H151&gt;2000,H151&lt;2003),VLOOKUP(K151,Minimas!$A$11:$G$29,4),IF(AND(H151&gt;2002,H151&lt;2005),VLOOKUP(K151,Minimas!$A$11:$G$29,3),VLOOKUP(K151,Minimas!$A$11:$G$29,2))))),IF(OR(H151="SEN",H151&lt;1998),VLOOKUP(K151,Minimas!$G$11:$L$26,6),IF(AND(H151&gt;1997,H151&lt;2001),VLOOKUP(K151,Minimas!$G$11:$L$26,5),IF(AND(H151&gt;2000,H151&lt;2003),VLOOKUP(K151,Minimas!$G$11:$L$26,4),IF(AND(H151&gt;2002,H151&lt;2005),VLOOKUP(K151,Minimas!$G$11:$L$26,3),VLOOKUP(K151,Minimas!$G$11:$L$26,2)))))))</f>
        <v xml:space="preserve"> </v>
      </c>
      <c r="W151" s="77" t="str">
        <f t="shared" si="4"/>
        <v/>
      </c>
      <c r="X151" s="78"/>
      <c r="AB151" s="107" t="e">
        <f>T151-HLOOKUP(V151,Minimas!$C$1:$BN$10,2,FALSE)</f>
        <v>#VALUE!</v>
      </c>
      <c r="AC151" s="107" t="e">
        <f>T151-HLOOKUP(V151,Minimas!$C$1:$BN$10,3,FALSE)</f>
        <v>#VALUE!</v>
      </c>
      <c r="AD151" s="107" t="e">
        <f>T151-HLOOKUP(V151,Minimas!$C$1:$BN$10,4,FALSE)</f>
        <v>#VALUE!</v>
      </c>
      <c r="AE151" s="107" t="e">
        <f>T151-HLOOKUP(V151,Minimas!$C$1:$BN$10,5,FALSE)</f>
        <v>#VALUE!</v>
      </c>
      <c r="AF151" s="107" t="e">
        <f>T151-HLOOKUP(V151,Minimas!$C$1:$BN$10,6,FALSE)</f>
        <v>#VALUE!</v>
      </c>
      <c r="AG151" s="107" t="e">
        <f>T151-HLOOKUP(V151,Minimas!$C$1:$BN$10,7,FALSE)</f>
        <v>#VALUE!</v>
      </c>
      <c r="AH151" s="107" t="e">
        <f>T151-HLOOKUP(V151,Minimas!$C$1:$BN$10,8,FALSE)</f>
        <v>#VALUE!</v>
      </c>
      <c r="AI151" s="107" t="e">
        <f>T151-HLOOKUP(V151,Minimas!$C$1:$BN$10,9,FALSE)</f>
        <v>#VALUE!</v>
      </c>
      <c r="AJ151" s="107" t="e">
        <f>T151-HLOOKUP(V151,Minimas!$C$1:$BN$10,10,FALSE)</f>
        <v>#VALUE!</v>
      </c>
      <c r="AK151" s="108" t="str">
        <f t="shared" si="5"/>
        <v xml:space="preserve"> </v>
      </c>
      <c r="AM151" s="5" t="str">
        <f t="shared" si="6"/>
        <v xml:space="preserve"> </v>
      </c>
      <c r="AN151" s="5" t="str">
        <f t="shared" si="7"/>
        <v xml:space="preserve"> </v>
      </c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</row>
    <row r="152" spans="2:76" s="5" customFormat="1" ht="30" customHeight="1" x14ac:dyDescent="0.2">
      <c r="B152" s="71"/>
      <c r="C152" s="40"/>
      <c r="D152" s="41"/>
      <c r="E152" s="101"/>
      <c r="F152" s="42" t="s">
        <v>71</v>
      </c>
      <c r="G152" s="43" t="s">
        <v>71</v>
      </c>
      <c r="H152" s="109"/>
      <c r="I152" s="46" t="s">
        <v>71</v>
      </c>
      <c r="J152" s="41" t="s">
        <v>71</v>
      </c>
      <c r="K152" s="152"/>
      <c r="L152" s="44"/>
      <c r="M152" s="45"/>
      <c r="N152" s="45"/>
      <c r="O152" s="67" t="str">
        <f t="shared" si="0"/>
        <v/>
      </c>
      <c r="P152" s="66"/>
      <c r="Q152" s="66"/>
      <c r="R152" s="66"/>
      <c r="S152" s="67" t="str">
        <f t="shared" si="1"/>
        <v/>
      </c>
      <c r="T152" s="68" t="str">
        <f t="shared" si="2"/>
        <v/>
      </c>
      <c r="U152" s="69" t="str">
        <f t="shared" si="3"/>
        <v xml:space="preserve">   </v>
      </c>
      <c r="V152" s="103" t="str">
        <f>IF(E152=0," ",IF(E152="H",IF(OR(E152="SEN",H152&lt;1998),VLOOKUP(K152,Minimas!$A$11:$G$29,6),IF(AND(H152&gt;1997,H152&lt;2001),VLOOKUP(K152,Minimas!$A$11:$G$29,5),IF(AND(H152&gt;2000,H152&lt;2003),VLOOKUP(K152,Minimas!$A$11:$G$29,4),IF(AND(H152&gt;2002,H152&lt;2005),VLOOKUP(K152,Minimas!$A$11:$G$29,3),VLOOKUP(K152,Minimas!$A$11:$G$29,2))))),IF(OR(H152="SEN",H152&lt;1998),VLOOKUP(K152,Minimas!$G$11:$L$26,6),IF(AND(H152&gt;1997,H152&lt;2001),VLOOKUP(K152,Minimas!$G$11:$L$26,5),IF(AND(H152&gt;2000,H152&lt;2003),VLOOKUP(K152,Minimas!$G$11:$L$26,4),IF(AND(H152&gt;2002,H152&lt;2005),VLOOKUP(K152,Minimas!$G$11:$L$26,3),VLOOKUP(K152,Minimas!$G$11:$L$26,2)))))))</f>
        <v xml:space="preserve"> </v>
      </c>
      <c r="W152" s="77" t="str">
        <f t="shared" si="4"/>
        <v/>
      </c>
      <c r="X152" s="78"/>
      <c r="AB152" s="107" t="e">
        <f>T152-HLOOKUP(V152,Minimas!$C$1:$BN$10,2,FALSE)</f>
        <v>#VALUE!</v>
      </c>
      <c r="AC152" s="107" t="e">
        <f>T152-HLOOKUP(V152,Minimas!$C$1:$BN$10,3,FALSE)</f>
        <v>#VALUE!</v>
      </c>
      <c r="AD152" s="107" t="e">
        <f>T152-HLOOKUP(V152,Minimas!$C$1:$BN$10,4,FALSE)</f>
        <v>#VALUE!</v>
      </c>
      <c r="AE152" s="107" t="e">
        <f>T152-HLOOKUP(V152,Minimas!$C$1:$BN$10,5,FALSE)</f>
        <v>#VALUE!</v>
      </c>
      <c r="AF152" s="107" t="e">
        <f>T152-HLOOKUP(V152,Minimas!$C$1:$BN$10,6,FALSE)</f>
        <v>#VALUE!</v>
      </c>
      <c r="AG152" s="107" t="e">
        <f>T152-HLOOKUP(V152,Minimas!$C$1:$BN$10,7,FALSE)</f>
        <v>#VALUE!</v>
      </c>
      <c r="AH152" s="107" t="e">
        <f>T152-HLOOKUP(V152,Minimas!$C$1:$BN$10,8,FALSE)</f>
        <v>#VALUE!</v>
      </c>
      <c r="AI152" s="107" t="e">
        <f>T152-HLOOKUP(V152,Minimas!$C$1:$BN$10,9,FALSE)</f>
        <v>#VALUE!</v>
      </c>
      <c r="AJ152" s="107" t="e">
        <f>T152-HLOOKUP(V152,Minimas!$C$1:$BN$10,10,FALSE)</f>
        <v>#VALUE!</v>
      </c>
      <c r="AK152" s="108" t="str">
        <f t="shared" si="5"/>
        <v xml:space="preserve"> </v>
      </c>
      <c r="AM152" s="5" t="str">
        <f t="shared" si="6"/>
        <v xml:space="preserve"> </v>
      </c>
      <c r="AN152" s="5" t="str">
        <f t="shared" si="7"/>
        <v xml:space="preserve"> </v>
      </c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</row>
    <row r="153" spans="2:76" s="5" customFormat="1" ht="30" customHeight="1" x14ac:dyDescent="0.2">
      <c r="B153" s="71"/>
      <c r="C153" s="40"/>
      <c r="D153" s="41"/>
      <c r="E153" s="101"/>
      <c r="F153" s="42" t="s">
        <v>71</v>
      </c>
      <c r="G153" s="43" t="s">
        <v>71</v>
      </c>
      <c r="H153" s="109"/>
      <c r="I153" s="46" t="s">
        <v>71</v>
      </c>
      <c r="J153" s="41" t="s">
        <v>71</v>
      </c>
      <c r="K153" s="152"/>
      <c r="L153" s="44"/>
      <c r="M153" s="45"/>
      <c r="N153" s="45"/>
      <c r="O153" s="67" t="str">
        <f t="shared" si="0"/>
        <v/>
      </c>
      <c r="P153" s="66"/>
      <c r="Q153" s="66"/>
      <c r="R153" s="66"/>
      <c r="S153" s="67" t="str">
        <f t="shared" si="1"/>
        <v/>
      </c>
      <c r="T153" s="68" t="str">
        <f t="shared" si="2"/>
        <v/>
      </c>
      <c r="U153" s="69" t="str">
        <f t="shared" si="3"/>
        <v xml:space="preserve">   </v>
      </c>
      <c r="V153" s="103" t="str">
        <f>IF(E153=0," ",IF(E153="H",IF(OR(E153="SEN",H153&lt;1998),VLOOKUP(K153,Minimas!$A$11:$G$29,6),IF(AND(H153&gt;1997,H153&lt;2001),VLOOKUP(K153,Minimas!$A$11:$G$29,5),IF(AND(H153&gt;2000,H153&lt;2003),VLOOKUP(K153,Minimas!$A$11:$G$29,4),IF(AND(H153&gt;2002,H153&lt;2005),VLOOKUP(K153,Minimas!$A$11:$G$29,3),VLOOKUP(K153,Minimas!$A$11:$G$29,2))))),IF(OR(H153="SEN",H153&lt;1998),VLOOKUP(K153,Minimas!$G$11:$L$26,6),IF(AND(H153&gt;1997,H153&lt;2001),VLOOKUP(K153,Minimas!$G$11:$L$26,5),IF(AND(H153&gt;2000,H153&lt;2003),VLOOKUP(K153,Minimas!$G$11:$L$26,4),IF(AND(H153&gt;2002,H153&lt;2005),VLOOKUP(K153,Minimas!$G$11:$L$26,3),VLOOKUP(K153,Minimas!$G$11:$L$26,2)))))))</f>
        <v xml:space="preserve"> </v>
      </c>
      <c r="W153" s="77" t="str">
        <f t="shared" si="4"/>
        <v/>
      </c>
      <c r="X153" s="78"/>
      <c r="AB153" s="107" t="e">
        <f>T153-HLOOKUP(V153,Minimas!$C$1:$BN$10,2,FALSE)</f>
        <v>#VALUE!</v>
      </c>
      <c r="AC153" s="107" t="e">
        <f>T153-HLOOKUP(V153,Minimas!$C$1:$BN$10,3,FALSE)</f>
        <v>#VALUE!</v>
      </c>
      <c r="AD153" s="107" t="e">
        <f>T153-HLOOKUP(V153,Minimas!$C$1:$BN$10,4,FALSE)</f>
        <v>#VALUE!</v>
      </c>
      <c r="AE153" s="107" t="e">
        <f>T153-HLOOKUP(V153,Minimas!$C$1:$BN$10,5,FALSE)</f>
        <v>#VALUE!</v>
      </c>
      <c r="AF153" s="107" t="e">
        <f>T153-HLOOKUP(V153,Minimas!$C$1:$BN$10,6,FALSE)</f>
        <v>#VALUE!</v>
      </c>
      <c r="AG153" s="107" t="e">
        <f>T153-HLOOKUP(V153,Minimas!$C$1:$BN$10,7,FALSE)</f>
        <v>#VALUE!</v>
      </c>
      <c r="AH153" s="107" t="e">
        <f>T153-HLOOKUP(V153,Minimas!$C$1:$BN$10,8,FALSE)</f>
        <v>#VALUE!</v>
      </c>
      <c r="AI153" s="107" t="e">
        <f>T153-HLOOKUP(V153,Minimas!$C$1:$BN$10,9,FALSE)</f>
        <v>#VALUE!</v>
      </c>
      <c r="AJ153" s="107" t="e">
        <f>T153-HLOOKUP(V153,Minimas!$C$1:$BN$10,10,FALSE)</f>
        <v>#VALUE!</v>
      </c>
      <c r="AK153" s="108" t="str">
        <f t="shared" si="5"/>
        <v xml:space="preserve"> </v>
      </c>
      <c r="AM153" s="5" t="str">
        <f t="shared" si="6"/>
        <v xml:space="preserve"> </v>
      </c>
      <c r="AN153" s="5" t="str">
        <f t="shared" si="7"/>
        <v xml:space="preserve"> </v>
      </c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</row>
    <row r="154" spans="2:76" s="5" customFormat="1" ht="30" customHeight="1" x14ac:dyDescent="0.2">
      <c r="B154" s="71"/>
      <c r="C154" s="40"/>
      <c r="D154" s="41"/>
      <c r="E154" s="101"/>
      <c r="F154" s="42" t="s">
        <v>71</v>
      </c>
      <c r="G154" s="43" t="s">
        <v>71</v>
      </c>
      <c r="H154" s="109"/>
      <c r="I154" s="46" t="s">
        <v>71</v>
      </c>
      <c r="J154" s="41" t="s">
        <v>71</v>
      </c>
      <c r="K154" s="152"/>
      <c r="L154" s="44"/>
      <c r="M154" s="45"/>
      <c r="N154" s="45"/>
      <c r="O154" s="67" t="str">
        <f t="shared" si="0"/>
        <v/>
      </c>
      <c r="P154" s="66"/>
      <c r="Q154" s="66"/>
      <c r="R154" s="66"/>
      <c r="S154" s="67" t="str">
        <f t="shared" si="1"/>
        <v/>
      </c>
      <c r="T154" s="68" t="str">
        <f t="shared" si="2"/>
        <v/>
      </c>
      <c r="U154" s="69" t="str">
        <f t="shared" si="3"/>
        <v xml:space="preserve">   </v>
      </c>
      <c r="V154" s="103" t="str">
        <f>IF(E154=0," ",IF(E154="H",IF(OR(E154="SEN",H154&lt;1998),VLOOKUP(K154,Minimas!$A$11:$G$29,6),IF(AND(H154&gt;1997,H154&lt;2001),VLOOKUP(K154,Minimas!$A$11:$G$29,5),IF(AND(H154&gt;2000,H154&lt;2003),VLOOKUP(K154,Minimas!$A$11:$G$29,4),IF(AND(H154&gt;2002,H154&lt;2005),VLOOKUP(K154,Minimas!$A$11:$G$29,3),VLOOKUP(K154,Minimas!$A$11:$G$29,2))))),IF(OR(H154="SEN",H154&lt;1998),VLOOKUP(K154,Minimas!$G$11:$L$26,6),IF(AND(H154&gt;1997,H154&lt;2001),VLOOKUP(K154,Minimas!$G$11:$L$26,5),IF(AND(H154&gt;2000,H154&lt;2003),VLOOKUP(K154,Minimas!$G$11:$L$26,4),IF(AND(H154&gt;2002,H154&lt;2005),VLOOKUP(K154,Minimas!$G$11:$L$26,3),VLOOKUP(K154,Minimas!$G$11:$L$26,2)))))))</f>
        <v xml:space="preserve"> </v>
      </c>
      <c r="W154" s="77" t="str">
        <f t="shared" si="4"/>
        <v/>
      </c>
      <c r="X154" s="78"/>
      <c r="AB154" s="107" t="e">
        <f>T154-HLOOKUP(V154,Minimas!$C$1:$BN$10,2,FALSE)</f>
        <v>#VALUE!</v>
      </c>
      <c r="AC154" s="107" t="e">
        <f>T154-HLOOKUP(V154,Minimas!$C$1:$BN$10,3,FALSE)</f>
        <v>#VALUE!</v>
      </c>
      <c r="AD154" s="107" t="e">
        <f>T154-HLOOKUP(V154,Minimas!$C$1:$BN$10,4,FALSE)</f>
        <v>#VALUE!</v>
      </c>
      <c r="AE154" s="107" t="e">
        <f>T154-HLOOKUP(V154,Minimas!$C$1:$BN$10,5,FALSE)</f>
        <v>#VALUE!</v>
      </c>
      <c r="AF154" s="107" t="e">
        <f>T154-HLOOKUP(V154,Minimas!$C$1:$BN$10,6,FALSE)</f>
        <v>#VALUE!</v>
      </c>
      <c r="AG154" s="107" t="e">
        <f>T154-HLOOKUP(V154,Minimas!$C$1:$BN$10,7,FALSE)</f>
        <v>#VALUE!</v>
      </c>
      <c r="AH154" s="107" t="e">
        <f>T154-HLOOKUP(V154,Minimas!$C$1:$BN$10,8,FALSE)</f>
        <v>#VALUE!</v>
      </c>
      <c r="AI154" s="107" t="e">
        <f>T154-HLOOKUP(V154,Minimas!$C$1:$BN$10,9,FALSE)</f>
        <v>#VALUE!</v>
      </c>
      <c r="AJ154" s="107" t="e">
        <f>T154-HLOOKUP(V154,Minimas!$C$1:$BN$10,10,FALSE)</f>
        <v>#VALUE!</v>
      </c>
      <c r="AK154" s="108" t="str">
        <f t="shared" si="5"/>
        <v xml:space="preserve"> </v>
      </c>
      <c r="AM154" s="5" t="str">
        <f t="shared" si="6"/>
        <v xml:space="preserve"> </v>
      </c>
      <c r="AN154" s="5" t="str">
        <f t="shared" si="7"/>
        <v xml:space="preserve"> </v>
      </c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</row>
    <row r="155" spans="2:76" s="5" customFormat="1" ht="30" customHeight="1" x14ac:dyDescent="0.2">
      <c r="B155" s="71"/>
      <c r="C155" s="40"/>
      <c r="D155" s="41"/>
      <c r="E155" s="101"/>
      <c r="F155" s="42" t="s">
        <v>71</v>
      </c>
      <c r="G155" s="43" t="s">
        <v>71</v>
      </c>
      <c r="H155" s="109"/>
      <c r="I155" s="46" t="s">
        <v>71</v>
      </c>
      <c r="J155" s="41" t="s">
        <v>71</v>
      </c>
      <c r="K155" s="152"/>
      <c r="L155" s="44"/>
      <c r="M155" s="45"/>
      <c r="N155" s="45"/>
      <c r="O155" s="67" t="str">
        <f t="shared" si="0"/>
        <v/>
      </c>
      <c r="P155" s="66"/>
      <c r="Q155" s="66"/>
      <c r="R155" s="66"/>
      <c r="S155" s="67" t="str">
        <f t="shared" si="1"/>
        <v/>
      </c>
      <c r="T155" s="68" t="str">
        <f t="shared" si="2"/>
        <v/>
      </c>
      <c r="U155" s="69" t="str">
        <f t="shared" si="3"/>
        <v xml:space="preserve">   </v>
      </c>
      <c r="V155" s="103" t="str">
        <f>IF(E155=0," ",IF(E155="H",IF(OR(E155="SEN",H155&lt;1998),VLOOKUP(K155,Minimas!$A$11:$G$29,6),IF(AND(H155&gt;1997,H155&lt;2001),VLOOKUP(K155,Minimas!$A$11:$G$29,5),IF(AND(H155&gt;2000,H155&lt;2003),VLOOKUP(K155,Minimas!$A$11:$G$29,4),IF(AND(H155&gt;2002,H155&lt;2005),VLOOKUP(K155,Minimas!$A$11:$G$29,3),VLOOKUP(K155,Minimas!$A$11:$G$29,2))))),IF(OR(H155="SEN",H155&lt;1998),VLOOKUP(K155,Minimas!$G$11:$L$26,6),IF(AND(H155&gt;1997,H155&lt;2001),VLOOKUP(K155,Minimas!$G$11:$L$26,5),IF(AND(H155&gt;2000,H155&lt;2003),VLOOKUP(K155,Minimas!$G$11:$L$26,4),IF(AND(H155&gt;2002,H155&lt;2005),VLOOKUP(K155,Minimas!$G$11:$L$26,3),VLOOKUP(K155,Minimas!$G$11:$L$26,2)))))))</f>
        <v xml:space="preserve"> </v>
      </c>
      <c r="W155" s="77" t="str">
        <f t="shared" si="4"/>
        <v/>
      </c>
      <c r="X155" s="78"/>
      <c r="AB155" s="107" t="e">
        <f>T155-HLOOKUP(V155,Minimas!$C$1:$BN$10,2,FALSE)</f>
        <v>#VALUE!</v>
      </c>
      <c r="AC155" s="107" t="e">
        <f>T155-HLOOKUP(V155,Minimas!$C$1:$BN$10,3,FALSE)</f>
        <v>#VALUE!</v>
      </c>
      <c r="AD155" s="107" t="e">
        <f>T155-HLOOKUP(V155,Minimas!$C$1:$BN$10,4,FALSE)</f>
        <v>#VALUE!</v>
      </c>
      <c r="AE155" s="107" t="e">
        <f>T155-HLOOKUP(V155,Minimas!$C$1:$BN$10,5,FALSE)</f>
        <v>#VALUE!</v>
      </c>
      <c r="AF155" s="107" t="e">
        <f>T155-HLOOKUP(V155,Minimas!$C$1:$BN$10,6,FALSE)</f>
        <v>#VALUE!</v>
      </c>
      <c r="AG155" s="107" t="e">
        <f>T155-HLOOKUP(V155,Minimas!$C$1:$BN$10,7,FALSE)</f>
        <v>#VALUE!</v>
      </c>
      <c r="AH155" s="107" t="e">
        <f>T155-HLOOKUP(V155,Minimas!$C$1:$BN$10,8,FALSE)</f>
        <v>#VALUE!</v>
      </c>
      <c r="AI155" s="107" t="e">
        <f>T155-HLOOKUP(V155,Minimas!$C$1:$BN$10,9,FALSE)</f>
        <v>#VALUE!</v>
      </c>
      <c r="AJ155" s="107" t="e">
        <f>T155-HLOOKUP(V155,Minimas!$C$1:$BN$10,10,FALSE)</f>
        <v>#VALUE!</v>
      </c>
      <c r="AK155" s="108" t="str">
        <f t="shared" si="5"/>
        <v xml:space="preserve"> </v>
      </c>
      <c r="AM155" s="5" t="str">
        <f t="shared" si="6"/>
        <v xml:space="preserve"> </v>
      </c>
      <c r="AN155" s="5" t="str">
        <f t="shared" si="7"/>
        <v xml:space="preserve"> </v>
      </c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</row>
    <row r="156" spans="2:76" s="5" customFormat="1" ht="30" customHeight="1" x14ac:dyDescent="0.2">
      <c r="B156" s="71"/>
      <c r="C156" s="40"/>
      <c r="D156" s="41"/>
      <c r="E156" s="101"/>
      <c r="F156" s="42" t="s">
        <v>71</v>
      </c>
      <c r="G156" s="43" t="s">
        <v>71</v>
      </c>
      <c r="H156" s="109"/>
      <c r="I156" s="46" t="s">
        <v>71</v>
      </c>
      <c r="J156" s="41" t="s">
        <v>71</v>
      </c>
      <c r="K156" s="152"/>
      <c r="L156" s="44"/>
      <c r="M156" s="45"/>
      <c r="N156" s="45"/>
      <c r="O156" s="67" t="str">
        <f t="shared" si="0"/>
        <v/>
      </c>
      <c r="P156" s="66"/>
      <c r="Q156" s="66"/>
      <c r="R156" s="66"/>
      <c r="S156" s="67" t="str">
        <f t="shared" si="1"/>
        <v/>
      </c>
      <c r="T156" s="68" t="str">
        <f t="shared" si="2"/>
        <v/>
      </c>
      <c r="U156" s="69" t="str">
        <f t="shared" si="3"/>
        <v xml:space="preserve">   </v>
      </c>
      <c r="V156" s="103" t="str">
        <f>IF(E156=0," ",IF(E156="H",IF(OR(E156="SEN",H156&lt;1998),VLOOKUP(K156,Minimas!$A$11:$G$29,6),IF(AND(H156&gt;1997,H156&lt;2001),VLOOKUP(K156,Minimas!$A$11:$G$29,5),IF(AND(H156&gt;2000,H156&lt;2003),VLOOKUP(K156,Minimas!$A$11:$G$29,4),IF(AND(H156&gt;2002,H156&lt;2005),VLOOKUP(K156,Minimas!$A$11:$G$29,3),VLOOKUP(K156,Minimas!$A$11:$G$29,2))))),IF(OR(H156="SEN",H156&lt;1998),VLOOKUP(K156,Minimas!$G$11:$L$26,6),IF(AND(H156&gt;1997,H156&lt;2001),VLOOKUP(K156,Minimas!$G$11:$L$26,5),IF(AND(H156&gt;2000,H156&lt;2003),VLOOKUP(K156,Minimas!$G$11:$L$26,4),IF(AND(H156&gt;2002,H156&lt;2005),VLOOKUP(K156,Minimas!$G$11:$L$26,3),VLOOKUP(K156,Minimas!$G$11:$L$26,2)))))))</f>
        <v xml:space="preserve"> </v>
      </c>
      <c r="W156" s="77" t="str">
        <f t="shared" si="4"/>
        <v/>
      </c>
      <c r="X156" s="78"/>
      <c r="AB156" s="107" t="e">
        <f>T156-HLOOKUP(V156,Minimas!$C$1:$BN$10,2,FALSE)</f>
        <v>#VALUE!</v>
      </c>
      <c r="AC156" s="107" t="e">
        <f>T156-HLOOKUP(V156,Minimas!$C$1:$BN$10,3,FALSE)</f>
        <v>#VALUE!</v>
      </c>
      <c r="AD156" s="107" t="e">
        <f>T156-HLOOKUP(V156,Minimas!$C$1:$BN$10,4,FALSE)</f>
        <v>#VALUE!</v>
      </c>
      <c r="AE156" s="107" t="e">
        <f>T156-HLOOKUP(V156,Minimas!$C$1:$BN$10,5,FALSE)</f>
        <v>#VALUE!</v>
      </c>
      <c r="AF156" s="107" t="e">
        <f>T156-HLOOKUP(V156,Minimas!$C$1:$BN$10,6,FALSE)</f>
        <v>#VALUE!</v>
      </c>
      <c r="AG156" s="107" t="e">
        <f>T156-HLOOKUP(V156,Minimas!$C$1:$BN$10,7,FALSE)</f>
        <v>#VALUE!</v>
      </c>
      <c r="AH156" s="107" t="e">
        <f>T156-HLOOKUP(V156,Minimas!$C$1:$BN$10,8,FALSE)</f>
        <v>#VALUE!</v>
      </c>
      <c r="AI156" s="107" t="e">
        <f>T156-HLOOKUP(V156,Minimas!$C$1:$BN$10,9,FALSE)</f>
        <v>#VALUE!</v>
      </c>
      <c r="AJ156" s="107" t="e">
        <f>T156-HLOOKUP(V156,Minimas!$C$1:$BN$10,10,FALSE)</f>
        <v>#VALUE!</v>
      </c>
      <c r="AK156" s="108" t="str">
        <f t="shared" si="5"/>
        <v xml:space="preserve"> </v>
      </c>
      <c r="AM156" s="5" t="str">
        <f t="shared" si="6"/>
        <v xml:space="preserve"> </v>
      </c>
      <c r="AN156" s="5" t="str">
        <f t="shared" si="7"/>
        <v xml:space="preserve"> </v>
      </c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</row>
    <row r="157" spans="2:76" s="5" customFormat="1" ht="30" customHeight="1" x14ac:dyDescent="0.2">
      <c r="B157" s="71"/>
      <c r="C157" s="40"/>
      <c r="D157" s="41"/>
      <c r="E157" s="101"/>
      <c r="F157" s="42" t="s">
        <v>71</v>
      </c>
      <c r="G157" s="43" t="s">
        <v>71</v>
      </c>
      <c r="H157" s="109"/>
      <c r="I157" s="46" t="s">
        <v>71</v>
      </c>
      <c r="J157" s="41" t="s">
        <v>71</v>
      </c>
      <c r="K157" s="152"/>
      <c r="L157" s="44"/>
      <c r="M157" s="45"/>
      <c r="N157" s="45"/>
      <c r="O157" s="67" t="str">
        <f t="shared" si="0"/>
        <v/>
      </c>
      <c r="P157" s="66"/>
      <c r="Q157" s="66"/>
      <c r="R157" s="66"/>
      <c r="S157" s="67" t="str">
        <f t="shared" si="1"/>
        <v/>
      </c>
      <c r="T157" s="68" t="str">
        <f t="shared" si="2"/>
        <v/>
      </c>
      <c r="U157" s="69" t="str">
        <f t="shared" si="3"/>
        <v xml:space="preserve">   </v>
      </c>
      <c r="V157" s="103" t="str">
        <f>IF(E157=0," ",IF(E157="H",IF(OR(E157="SEN",H157&lt;1998),VLOOKUP(K157,Minimas!$A$11:$G$29,6),IF(AND(H157&gt;1997,H157&lt;2001),VLOOKUP(K157,Minimas!$A$11:$G$29,5),IF(AND(H157&gt;2000,H157&lt;2003),VLOOKUP(K157,Minimas!$A$11:$G$29,4),IF(AND(H157&gt;2002,H157&lt;2005),VLOOKUP(K157,Minimas!$A$11:$G$29,3),VLOOKUP(K157,Minimas!$A$11:$G$29,2))))),IF(OR(H157="SEN",H157&lt;1998),VLOOKUP(K157,Minimas!$G$11:$L$26,6),IF(AND(H157&gt;1997,H157&lt;2001),VLOOKUP(K157,Minimas!$G$11:$L$26,5),IF(AND(H157&gt;2000,H157&lt;2003),VLOOKUP(K157,Minimas!$G$11:$L$26,4),IF(AND(H157&gt;2002,H157&lt;2005),VLOOKUP(K157,Minimas!$G$11:$L$26,3),VLOOKUP(K157,Minimas!$G$11:$L$26,2)))))))</f>
        <v xml:space="preserve"> </v>
      </c>
      <c r="W157" s="77" t="str">
        <f t="shared" si="4"/>
        <v/>
      </c>
      <c r="X157" s="78"/>
      <c r="AB157" s="107" t="e">
        <f>T157-HLOOKUP(V157,Minimas!$C$1:$BN$10,2,FALSE)</f>
        <v>#VALUE!</v>
      </c>
      <c r="AC157" s="107" t="e">
        <f>T157-HLOOKUP(V157,Minimas!$C$1:$BN$10,3,FALSE)</f>
        <v>#VALUE!</v>
      </c>
      <c r="AD157" s="107" t="e">
        <f>T157-HLOOKUP(V157,Minimas!$C$1:$BN$10,4,FALSE)</f>
        <v>#VALUE!</v>
      </c>
      <c r="AE157" s="107" t="e">
        <f>T157-HLOOKUP(V157,Minimas!$C$1:$BN$10,5,FALSE)</f>
        <v>#VALUE!</v>
      </c>
      <c r="AF157" s="107" t="e">
        <f>T157-HLOOKUP(V157,Minimas!$C$1:$BN$10,6,FALSE)</f>
        <v>#VALUE!</v>
      </c>
      <c r="AG157" s="107" t="e">
        <f>T157-HLOOKUP(V157,Minimas!$C$1:$BN$10,7,FALSE)</f>
        <v>#VALUE!</v>
      </c>
      <c r="AH157" s="107" t="e">
        <f>T157-HLOOKUP(V157,Minimas!$C$1:$BN$10,8,FALSE)</f>
        <v>#VALUE!</v>
      </c>
      <c r="AI157" s="107" t="e">
        <f>T157-HLOOKUP(V157,Minimas!$C$1:$BN$10,9,FALSE)</f>
        <v>#VALUE!</v>
      </c>
      <c r="AJ157" s="107" t="e">
        <f>T157-HLOOKUP(V157,Minimas!$C$1:$BN$10,10,FALSE)</f>
        <v>#VALUE!</v>
      </c>
      <c r="AK157" s="108" t="str">
        <f t="shared" si="5"/>
        <v xml:space="preserve"> </v>
      </c>
      <c r="AM157" s="5" t="str">
        <f t="shared" si="6"/>
        <v xml:space="preserve"> </v>
      </c>
      <c r="AN157" s="5" t="str">
        <f t="shared" si="7"/>
        <v xml:space="preserve"> </v>
      </c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</row>
    <row r="158" spans="2:76" s="5" customFormat="1" ht="30" customHeight="1" x14ac:dyDescent="0.2">
      <c r="B158" s="71"/>
      <c r="C158" s="40"/>
      <c r="D158" s="41"/>
      <c r="E158" s="101"/>
      <c r="F158" s="42" t="s">
        <v>71</v>
      </c>
      <c r="G158" s="43" t="s">
        <v>71</v>
      </c>
      <c r="H158" s="109"/>
      <c r="I158" s="46" t="s">
        <v>71</v>
      </c>
      <c r="J158" s="41" t="s">
        <v>71</v>
      </c>
      <c r="K158" s="152"/>
      <c r="L158" s="44"/>
      <c r="M158" s="45"/>
      <c r="N158" s="45"/>
      <c r="O158" s="67" t="str">
        <f t="shared" si="0"/>
        <v/>
      </c>
      <c r="P158" s="66"/>
      <c r="Q158" s="66"/>
      <c r="R158" s="66"/>
      <c r="S158" s="67" t="str">
        <f t="shared" si="1"/>
        <v/>
      </c>
      <c r="T158" s="68" t="str">
        <f t="shared" si="2"/>
        <v/>
      </c>
      <c r="U158" s="69" t="str">
        <f t="shared" si="3"/>
        <v xml:space="preserve">   </v>
      </c>
      <c r="V158" s="103" t="str">
        <f>IF(E158=0," ",IF(E158="H",IF(OR(E158="SEN",H158&lt;1998),VLOOKUP(K158,Minimas!$A$11:$G$29,6),IF(AND(H158&gt;1997,H158&lt;2001),VLOOKUP(K158,Minimas!$A$11:$G$29,5),IF(AND(H158&gt;2000,H158&lt;2003),VLOOKUP(K158,Minimas!$A$11:$G$29,4),IF(AND(H158&gt;2002,H158&lt;2005),VLOOKUP(K158,Minimas!$A$11:$G$29,3),VLOOKUP(K158,Minimas!$A$11:$G$29,2))))),IF(OR(H158="SEN",H158&lt;1998),VLOOKUP(K158,Minimas!$G$11:$L$26,6),IF(AND(H158&gt;1997,H158&lt;2001),VLOOKUP(K158,Minimas!$G$11:$L$26,5),IF(AND(H158&gt;2000,H158&lt;2003),VLOOKUP(K158,Minimas!$G$11:$L$26,4),IF(AND(H158&gt;2002,H158&lt;2005),VLOOKUP(K158,Minimas!$G$11:$L$26,3),VLOOKUP(K158,Minimas!$G$11:$L$26,2)))))))</f>
        <v xml:space="preserve"> </v>
      </c>
      <c r="W158" s="77" t="str">
        <f t="shared" si="4"/>
        <v/>
      </c>
      <c r="X158" s="78"/>
      <c r="AB158" s="107" t="e">
        <f>T158-HLOOKUP(V158,Minimas!$C$1:$BN$10,2,FALSE)</f>
        <v>#VALUE!</v>
      </c>
      <c r="AC158" s="107" t="e">
        <f>T158-HLOOKUP(V158,Minimas!$C$1:$BN$10,3,FALSE)</f>
        <v>#VALUE!</v>
      </c>
      <c r="AD158" s="107" t="e">
        <f>T158-HLOOKUP(V158,Minimas!$C$1:$BN$10,4,FALSE)</f>
        <v>#VALUE!</v>
      </c>
      <c r="AE158" s="107" t="e">
        <f>T158-HLOOKUP(V158,Minimas!$C$1:$BN$10,5,FALSE)</f>
        <v>#VALUE!</v>
      </c>
      <c r="AF158" s="107" t="e">
        <f>T158-HLOOKUP(V158,Minimas!$C$1:$BN$10,6,FALSE)</f>
        <v>#VALUE!</v>
      </c>
      <c r="AG158" s="107" t="e">
        <f>T158-HLOOKUP(V158,Minimas!$C$1:$BN$10,7,FALSE)</f>
        <v>#VALUE!</v>
      </c>
      <c r="AH158" s="107" t="e">
        <f>T158-HLOOKUP(V158,Minimas!$C$1:$BN$10,8,FALSE)</f>
        <v>#VALUE!</v>
      </c>
      <c r="AI158" s="107" t="e">
        <f>T158-HLOOKUP(V158,Minimas!$C$1:$BN$10,9,FALSE)</f>
        <v>#VALUE!</v>
      </c>
      <c r="AJ158" s="107" t="e">
        <f>T158-HLOOKUP(V158,Minimas!$C$1:$BN$10,10,FALSE)</f>
        <v>#VALUE!</v>
      </c>
      <c r="AK158" s="108" t="str">
        <f t="shared" si="5"/>
        <v xml:space="preserve"> </v>
      </c>
      <c r="AM158" s="5" t="str">
        <f t="shared" si="6"/>
        <v xml:space="preserve"> </v>
      </c>
      <c r="AN158" s="5" t="str">
        <f t="shared" si="7"/>
        <v xml:space="preserve"> </v>
      </c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</row>
    <row r="159" spans="2:76" s="5" customFormat="1" ht="30" customHeight="1" x14ac:dyDescent="0.2">
      <c r="B159" s="71"/>
      <c r="C159" s="40"/>
      <c r="D159" s="41"/>
      <c r="E159" s="101"/>
      <c r="F159" s="42" t="s">
        <v>71</v>
      </c>
      <c r="G159" s="43" t="s">
        <v>71</v>
      </c>
      <c r="H159" s="109"/>
      <c r="I159" s="46" t="s">
        <v>71</v>
      </c>
      <c r="J159" s="41" t="s">
        <v>71</v>
      </c>
      <c r="K159" s="152"/>
      <c r="L159" s="44"/>
      <c r="M159" s="45"/>
      <c r="N159" s="45"/>
      <c r="O159" s="67" t="str">
        <f t="shared" ref="O159:O188" si="16">IF(E159="","",IF(MAXA(L159:N159)&lt;=0,0,MAXA(L159:N159)))</f>
        <v/>
      </c>
      <c r="P159" s="66"/>
      <c r="Q159" s="66"/>
      <c r="R159" s="66"/>
      <c r="S159" s="67" t="str">
        <f t="shared" ref="S159:S188" si="17">IF(E159="","",IF(MAXA(P159:R159)&lt;=0,0,MAXA(P159:R159)))</f>
        <v/>
      </c>
      <c r="T159" s="68" t="str">
        <f t="shared" ref="T159:T188" si="18">IF(E159="","",IF(OR(O159=0,S159=0),0,O159+S159))</f>
        <v/>
      </c>
      <c r="U159" s="69" t="str">
        <f t="shared" ref="U159:U188" si="19">+CONCATENATE(AM159," ",AN159)</f>
        <v xml:space="preserve">   </v>
      </c>
      <c r="V159" s="103" t="str">
        <f>IF(E159=0," ",IF(E159="H",IF(OR(E159="SEN",H159&lt;1998),VLOOKUP(K159,Minimas!$A$11:$G$29,6),IF(AND(H159&gt;1997,H159&lt;2001),VLOOKUP(K159,Minimas!$A$11:$G$29,5),IF(AND(H159&gt;2000,H159&lt;2003),VLOOKUP(K159,Minimas!$A$11:$G$29,4),IF(AND(H159&gt;2002,H159&lt;2005),VLOOKUP(K159,Minimas!$A$11:$G$29,3),VLOOKUP(K159,Minimas!$A$11:$G$29,2))))),IF(OR(H159="SEN",H159&lt;1998),VLOOKUP(K159,Minimas!$G$11:$L$26,6),IF(AND(H159&gt;1997,H159&lt;2001),VLOOKUP(K159,Minimas!$G$11:$L$26,5),IF(AND(H159&gt;2000,H159&lt;2003),VLOOKUP(K159,Minimas!$G$11:$L$26,4),IF(AND(H159&gt;2002,H159&lt;2005),VLOOKUP(K159,Minimas!$G$11:$L$26,3),VLOOKUP(K159,Minimas!$G$11:$L$26,2)))))))</f>
        <v xml:space="preserve"> </v>
      </c>
      <c r="W159" s="77" t="str">
        <f t="shared" ref="W159:W188" si="20">IF(E159=" "," ",IF(E159="H",10^(0.75194503*LOG(K159/175.508)^2)*T159,IF(E159="F",10^(0.783497476* LOG(K159/153.655)^2)*T159,"")))</f>
        <v/>
      </c>
      <c r="X159" s="78"/>
      <c r="AB159" s="107" t="e">
        <f>T159-HLOOKUP(V159,Minimas!$C$1:$BN$10,2,FALSE)</f>
        <v>#VALUE!</v>
      </c>
      <c r="AC159" s="107" t="e">
        <f>T159-HLOOKUP(V159,Minimas!$C$1:$BN$10,3,FALSE)</f>
        <v>#VALUE!</v>
      </c>
      <c r="AD159" s="107" t="e">
        <f>T159-HLOOKUP(V159,Minimas!$C$1:$BN$10,4,FALSE)</f>
        <v>#VALUE!</v>
      </c>
      <c r="AE159" s="107" t="e">
        <f>T159-HLOOKUP(V159,Minimas!$C$1:$BN$10,5,FALSE)</f>
        <v>#VALUE!</v>
      </c>
      <c r="AF159" s="107" t="e">
        <f>T159-HLOOKUP(V159,Minimas!$C$1:$BN$10,6,FALSE)</f>
        <v>#VALUE!</v>
      </c>
      <c r="AG159" s="107" t="e">
        <f>T159-HLOOKUP(V159,Minimas!$C$1:$BN$10,7,FALSE)</f>
        <v>#VALUE!</v>
      </c>
      <c r="AH159" s="107" t="e">
        <f>T159-HLOOKUP(V159,Minimas!$C$1:$BN$10,8,FALSE)</f>
        <v>#VALUE!</v>
      </c>
      <c r="AI159" s="107" t="e">
        <f>T159-HLOOKUP(V159,Minimas!$C$1:$BN$10,9,FALSE)</f>
        <v>#VALUE!</v>
      </c>
      <c r="AJ159" s="107" t="e">
        <f>T159-HLOOKUP(V159,Minimas!$C$1:$BN$10,10,FALSE)</f>
        <v>#VALUE!</v>
      </c>
      <c r="AK159" s="108" t="str">
        <f t="shared" ref="AK159:AK188" si="21">IF(E159=0," ",IF(AJ159&gt;=0,$AJ$5,IF(AI159&gt;=0,$AI$5,IF(AH159&gt;=0,$AH$5,IF(AG159&gt;=0,$AG$5,IF(AF159&gt;=0,$AF$5,IF(AE159&gt;=0,$AE$5,IF(AD159&gt;=0,$AD$5,IF(AC159&gt;=0,$AC$5,$AB$5)))))))))</f>
        <v xml:space="preserve"> </v>
      </c>
      <c r="AM159" s="5" t="str">
        <f t="shared" ref="AM159:AM188" si="22">IF(AK159="","",AK159)</f>
        <v xml:space="preserve"> </v>
      </c>
      <c r="AN159" s="5" t="str">
        <f t="shared" ref="AN159:AN188" si="23">IF(E159=0," ",IF(AJ159&gt;=0,AJ159,IF(AI159&gt;=0,AI159,IF(AH159&gt;=0,AH159,IF(AG159&gt;=0,AG159,IF(AF159&gt;=0,AF159,IF(AE159&gt;=0,AE159,IF(AD159&gt;=0,AD159,IF(AC159&gt;=0,AC159,AB159)))))))))</f>
        <v xml:space="preserve"> </v>
      </c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</row>
    <row r="160" spans="2:76" s="5" customFormat="1" ht="30" customHeight="1" x14ac:dyDescent="0.2">
      <c r="B160" s="71"/>
      <c r="C160" s="40"/>
      <c r="D160" s="41"/>
      <c r="E160" s="101"/>
      <c r="F160" s="42" t="s">
        <v>71</v>
      </c>
      <c r="G160" s="43" t="s">
        <v>71</v>
      </c>
      <c r="H160" s="109"/>
      <c r="I160" s="46" t="s">
        <v>71</v>
      </c>
      <c r="J160" s="41" t="s">
        <v>71</v>
      </c>
      <c r="K160" s="152"/>
      <c r="L160" s="44"/>
      <c r="M160" s="45"/>
      <c r="N160" s="45"/>
      <c r="O160" s="67" t="str">
        <f t="shared" si="16"/>
        <v/>
      </c>
      <c r="P160" s="66"/>
      <c r="Q160" s="66"/>
      <c r="R160" s="66"/>
      <c r="S160" s="67" t="str">
        <f t="shared" si="17"/>
        <v/>
      </c>
      <c r="T160" s="68" t="str">
        <f t="shared" si="18"/>
        <v/>
      </c>
      <c r="U160" s="69" t="str">
        <f t="shared" si="19"/>
        <v xml:space="preserve">   </v>
      </c>
      <c r="V160" s="103" t="str">
        <f>IF(E160=0," ",IF(E160="H",IF(OR(E160="SEN",H160&lt;1998),VLOOKUP(K160,Minimas!$A$11:$G$29,6),IF(AND(H160&gt;1997,H160&lt;2001),VLOOKUP(K160,Minimas!$A$11:$G$29,5),IF(AND(H160&gt;2000,H160&lt;2003),VLOOKUP(K160,Minimas!$A$11:$G$29,4),IF(AND(H160&gt;2002,H160&lt;2005),VLOOKUP(K160,Minimas!$A$11:$G$29,3),VLOOKUP(K160,Minimas!$A$11:$G$29,2))))),IF(OR(H160="SEN",H160&lt;1998),VLOOKUP(K160,Minimas!$G$11:$L$26,6),IF(AND(H160&gt;1997,H160&lt;2001),VLOOKUP(K160,Minimas!$G$11:$L$26,5),IF(AND(H160&gt;2000,H160&lt;2003),VLOOKUP(K160,Minimas!$G$11:$L$26,4),IF(AND(H160&gt;2002,H160&lt;2005),VLOOKUP(K160,Minimas!$G$11:$L$26,3),VLOOKUP(K160,Minimas!$G$11:$L$26,2)))))))</f>
        <v xml:space="preserve"> </v>
      </c>
      <c r="W160" s="77" t="str">
        <f t="shared" si="20"/>
        <v/>
      </c>
      <c r="X160" s="78"/>
      <c r="AB160" s="107" t="e">
        <f>T160-HLOOKUP(V160,Minimas!$C$1:$BN$10,2,FALSE)</f>
        <v>#VALUE!</v>
      </c>
      <c r="AC160" s="107" t="e">
        <f>T160-HLOOKUP(V160,Minimas!$C$1:$BN$10,3,FALSE)</f>
        <v>#VALUE!</v>
      </c>
      <c r="AD160" s="107" t="e">
        <f>T160-HLOOKUP(V160,Minimas!$C$1:$BN$10,4,FALSE)</f>
        <v>#VALUE!</v>
      </c>
      <c r="AE160" s="107" t="e">
        <f>T160-HLOOKUP(V160,Minimas!$C$1:$BN$10,5,FALSE)</f>
        <v>#VALUE!</v>
      </c>
      <c r="AF160" s="107" t="e">
        <f>T160-HLOOKUP(V160,Minimas!$C$1:$BN$10,6,FALSE)</f>
        <v>#VALUE!</v>
      </c>
      <c r="AG160" s="107" t="e">
        <f>T160-HLOOKUP(V160,Minimas!$C$1:$BN$10,7,FALSE)</f>
        <v>#VALUE!</v>
      </c>
      <c r="AH160" s="107" t="e">
        <f>T160-HLOOKUP(V160,Minimas!$C$1:$BN$10,8,FALSE)</f>
        <v>#VALUE!</v>
      </c>
      <c r="AI160" s="107" t="e">
        <f>T160-HLOOKUP(V160,Minimas!$C$1:$BN$10,9,FALSE)</f>
        <v>#VALUE!</v>
      </c>
      <c r="AJ160" s="107" t="e">
        <f>T160-HLOOKUP(V160,Minimas!$C$1:$BN$10,10,FALSE)</f>
        <v>#VALUE!</v>
      </c>
      <c r="AK160" s="108" t="str">
        <f t="shared" si="21"/>
        <v xml:space="preserve"> </v>
      </c>
      <c r="AM160" s="5" t="str">
        <f t="shared" si="22"/>
        <v xml:space="preserve"> </v>
      </c>
      <c r="AN160" s="5" t="str">
        <f t="shared" si="23"/>
        <v xml:space="preserve"> </v>
      </c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</row>
    <row r="161" spans="2:76" s="5" customFormat="1" ht="30" customHeight="1" x14ac:dyDescent="0.2">
      <c r="B161" s="71"/>
      <c r="C161" s="40"/>
      <c r="D161" s="41"/>
      <c r="E161" s="101"/>
      <c r="F161" s="42" t="s">
        <v>71</v>
      </c>
      <c r="G161" s="43" t="s">
        <v>71</v>
      </c>
      <c r="H161" s="109"/>
      <c r="I161" s="46" t="s">
        <v>71</v>
      </c>
      <c r="J161" s="41" t="s">
        <v>71</v>
      </c>
      <c r="K161" s="152"/>
      <c r="L161" s="44"/>
      <c r="M161" s="45"/>
      <c r="N161" s="45"/>
      <c r="O161" s="67" t="str">
        <f t="shared" si="16"/>
        <v/>
      </c>
      <c r="P161" s="66"/>
      <c r="Q161" s="66"/>
      <c r="R161" s="66"/>
      <c r="S161" s="67" t="str">
        <f t="shared" si="17"/>
        <v/>
      </c>
      <c r="T161" s="68" t="str">
        <f t="shared" si="18"/>
        <v/>
      </c>
      <c r="U161" s="69" t="str">
        <f t="shared" si="19"/>
        <v xml:space="preserve">   </v>
      </c>
      <c r="V161" s="103" t="str">
        <f>IF(E161=0," ",IF(E161="H",IF(OR(E161="SEN",H161&lt;1998),VLOOKUP(K161,Minimas!$A$11:$G$29,6),IF(AND(H161&gt;1997,H161&lt;2001),VLOOKUP(K161,Minimas!$A$11:$G$29,5),IF(AND(H161&gt;2000,H161&lt;2003),VLOOKUP(K161,Minimas!$A$11:$G$29,4),IF(AND(H161&gt;2002,H161&lt;2005),VLOOKUP(K161,Minimas!$A$11:$G$29,3),VLOOKUP(K161,Minimas!$A$11:$G$29,2))))),IF(OR(H161="SEN",H161&lt;1998),VLOOKUP(K161,Minimas!$G$11:$L$26,6),IF(AND(H161&gt;1997,H161&lt;2001),VLOOKUP(K161,Minimas!$G$11:$L$26,5),IF(AND(H161&gt;2000,H161&lt;2003),VLOOKUP(K161,Minimas!$G$11:$L$26,4),IF(AND(H161&gt;2002,H161&lt;2005),VLOOKUP(K161,Minimas!$G$11:$L$26,3),VLOOKUP(K161,Minimas!$G$11:$L$26,2)))))))</f>
        <v xml:space="preserve"> </v>
      </c>
      <c r="W161" s="77" t="str">
        <f t="shared" si="20"/>
        <v/>
      </c>
      <c r="X161" s="78"/>
      <c r="AB161" s="107" t="e">
        <f>T161-HLOOKUP(V161,Minimas!$C$1:$BN$10,2,FALSE)</f>
        <v>#VALUE!</v>
      </c>
      <c r="AC161" s="107" t="e">
        <f>T161-HLOOKUP(V161,Minimas!$C$1:$BN$10,3,FALSE)</f>
        <v>#VALUE!</v>
      </c>
      <c r="AD161" s="107" t="e">
        <f>T161-HLOOKUP(V161,Minimas!$C$1:$BN$10,4,FALSE)</f>
        <v>#VALUE!</v>
      </c>
      <c r="AE161" s="107" t="e">
        <f>T161-HLOOKUP(V161,Minimas!$C$1:$BN$10,5,FALSE)</f>
        <v>#VALUE!</v>
      </c>
      <c r="AF161" s="107" t="e">
        <f>T161-HLOOKUP(V161,Minimas!$C$1:$BN$10,6,FALSE)</f>
        <v>#VALUE!</v>
      </c>
      <c r="AG161" s="107" t="e">
        <f>T161-HLOOKUP(V161,Minimas!$C$1:$BN$10,7,FALSE)</f>
        <v>#VALUE!</v>
      </c>
      <c r="AH161" s="107" t="e">
        <f>T161-HLOOKUP(V161,Minimas!$C$1:$BN$10,8,FALSE)</f>
        <v>#VALUE!</v>
      </c>
      <c r="AI161" s="107" t="e">
        <f>T161-HLOOKUP(V161,Minimas!$C$1:$BN$10,9,FALSE)</f>
        <v>#VALUE!</v>
      </c>
      <c r="AJ161" s="107" t="e">
        <f>T161-HLOOKUP(V161,Minimas!$C$1:$BN$10,10,FALSE)</f>
        <v>#VALUE!</v>
      </c>
      <c r="AK161" s="108" t="str">
        <f t="shared" si="21"/>
        <v xml:space="preserve"> </v>
      </c>
      <c r="AM161" s="5" t="str">
        <f t="shared" si="22"/>
        <v xml:space="preserve"> </v>
      </c>
      <c r="AN161" s="5" t="str">
        <f t="shared" si="23"/>
        <v xml:space="preserve"> </v>
      </c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</row>
    <row r="162" spans="2:76" s="5" customFormat="1" ht="30" customHeight="1" x14ac:dyDescent="0.2">
      <c r="B162" s="71"/>
      <c r="C162" s="40"/>
      <c r="D162" s="41"/>
      <c r="E162" s="101"/>
      <c r="F162" s="42" t="s">
        <v>71</v>
      </c>
      <c r="G162" s="43" t="s">
        <v>71</v>
      </c>
      <c r="H162" s="109"/>
      <c r="I162" s="46"/>
      <c r="J162" s="41"/>
      <c r="K162" s="152"/>
      <c r="L162" s="44"/>
      <c r="M162" s="45"/>
      <c r="N162" s="45"/>
      <c r="O162" s="67" t="str">
        <f t="shared" si="16"/>
        <v/>
      </c>
      <c r="P162" s="66"/>
      <c r="Q162" s="66"/>
      <c r="R162" s="66"/>
      <c r="S162" s="67" t="str">
        <f t="shared" si="17"/>
        <v/>
      </c>
      <c r="T162" s="68" t="str">
        <f t="shared" si="18"/>
        <v/>
      </c>
      <c r="U162" s="69" t="str">
        <f t="shared" si="19"/>
        <v xml:space="preserve">   </v>
      </c>
      <c r="V162" s="103" t="str">
        <f>IF(E162=0," ",IF(E162="H",IF(OR(E162="SEN",H162&lt;1998),VLOOKUP(K162,Minimas!$A$11:$G$29,6),IF(AND(H162&gt;1997,H162&lt;2001),VLOOKUP(K162,Minimas!$A$11:$G$29,5),IF(AND(H162&gt;2000,H162&lt;2003),VLOOKUP(K162,Minimas!$A$11:$G$29,4),IF(AND(H162&gt;2002,H162&lt;2005),VLOOKUP(K162,Minimas!$A$11:$G$29,3),VLOOKUP(K162,Minimas!$A$11:$G$29,2))))),IF(OR(H162="SEN",H162&lt;1998),VLOOKUP(K162,Minimas!$G$11:$L$26,6),IF(AND(H162&gt;1997,H162&lt;2001),VLOOKUP(K162,Minimas!$G$11:$L$26,5),IF(AND(H162&gt;2000,H162&lt;2003),VLOOKUP(K162,Minimas!$G$11:$L$26,4),IF(AND(H162&gt;2002,H162&lt;2005),VLOOKUP(K162,Minimas!$G$11:$L$26,3),VLOOKUP(K162,Minimas!$G$11:$L$26,2)))))))</f>
        <v xml:space="preserve"> </v>
      </c>
      <c r="W162" s="77" t="str">
        <f t="shared" si="20"/>
        <v/>
      </c>
      <c r="X162" s="78"/>
      <c r="AB162" s="107" t="e">
        <f>T162-HLOOKUP(V162,Minimas!$C$1:$BN$10,2,FALSE)</f>
        <v>#VALUE!</v>
      </c>
      <c r="AC162" s="107" t="e">
        <f>T162-HLOOKUP(V162,Minimas!$C$1:$BN$10,3,FALSE)</f>
        <v>#VALUE!</v>
      </c>
      <c r="AD162" s="107" t="e">
        <f>T162-HLOOKUP(V162,Minimas!$C$1:$BN$10,4,FALSE)</f>
        <v>#VALUE!</v>
      </c>
      <c r="AE162" s="107" t="e">
        <f>T162-HLOOKUP(V162,Minimas!$C$1:$BN$10,5,FALSE)</f>
        <v>#VALUE!</v>
      </c>
      <c r="AF162" s="107" t="e">
        <f>T162-HLOOKUP(V162,Minimas!$C$1:$BN$10,6,FALSE)</f>
        <v>#VALUE!</v>
      </c>
      <c r="AG162" s="107" t="e">
        <f>T162-HLOOKUP(V162,Minimas!$C$1:$BN$10,7,FALSE)</f>
        <v>#VALUE!</v>
      </c>
      <c r="AH162" s="107" t="e">
        <f>T162-HLOOKUP(V162,Minimas!$C$1:$BN$10,8,FALSE)</f>
        <v>#VALUE!</v>
      </c>
      <c r="AI162" s="107" t="e">
        <f>T162-HLOOKUP(V162,Minimas!$C$1:$BN$10,9,FALSE)</f>
        <v>#VALUE!</v>
      </c>
      <c r="AJ162" s="107" t="e">
        <f>T162-HLOOKUP(V162,Minimas!$C$1:$BN$10,10,FALSE)</f>
        <v>#VALUE!</v>
      </c>
      <c r="AK162" s="108" t="str">
        <f t="shared" si="21"/>
        <v xml:space="preserve"> </v>
      </c>
      <c r="AM162" s="5" t="str">
        <f t="shared" si="22"/>
        <v xml:space="preserve"> </v>
      </c>
      <c r="AN162" s="5" t="str">
        <f t="shared" si="23"/>
        <v xml:space="preserve"> </v>
      </c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  <c r="BX162" s="115"/>
    </row>
    <row r="163" spans="2:76" s="5" customFormat="1" ht="30" customHeight="1" x14ac:dyDescent="0.2">
      <c r="B163" s="70"/>
      <c r="C163" s="60"/>
      <c r="D163" s="61"/>
      <c r="E163" s="101"/>
      <c r="F163" s="62" t="s">
        <v>71</v>
      </c>
      <c r="G163" s="63" t="s">
        <v>71</v>
      </c>
      <c r="H163" s="102"/>
      <c r="I163" s="64" t="s">
        <v>71</v>
      </c>
      <c r="J163" s="61" t="s">
        <v>71</v>
      </c>
      <c r="K163" s="151"/>
      <c r="L163" s="65"/>
      <c r="M163" s="66"/>
      <c r="N163" s="66"/>
      <c r="O163" s="67" t="str">
        <f t="shared" si="16"/>
        <v/>
      </c>
      <c r="P163" s="66"/>
      <c r="Q163" s="66"/>
      <c r="R163" s="66"/>
      <c r="S163" s="67" t="str">
        <f t="shared" si="17"/>
        <v/>
      </c>
      <c r="T163" s="68" t="str">
        <f t="shared" si="18"/>
        <v/>
      </c>
      <c r="U163" s="69" t="str">
        <f t="shared" si="19"/>
        <v xml:space="preserve">   </v>
      </c>
      <c r="V163" s="103" t="str">
        <f>IF(E163=0," ",IF(E163="H",IF(OR(E163="SEN",H163&lt;1998),VLOOKUP(K163,Minimas!$A$11:$G$29,6),IF(AND(H163&gt;1997,H163&lt;2001),VLOOKUP(K163,Minimas!$A$11:$G$29,5),IF(AND(H163&gt;2000,H163&lt;2003),VLOOKUP(K163,Minimas!$A$11:$G$29,4),IF(AND(H163&gt;2002,H163&lt;2005),VLOOKUP(K163,Minimas!$A$11:$G$29,3),VLOOKUP(K163,Minimas!$A$11:$G$29,2))))),IF(OR(H163="SEN",H163&lt;1998),VLOOKUP(K163,Minimas!$G$11:$L$26,6),IF(AND(H163&gt;1997,H163&lt;2001),VLOOKUP(K163,Minimas!$G$11:$L$26,5),IF(AND(H163&gt;2000,H163&lt;2003),VLOOKUP(K163,Minimas!$G$11:$L$26,4),IF(AND(H163&gt;2002,H163&lt;2005),VLOOKUP(K163,Minimas!$G$11:$L$26,3),VLOOKUP(K163,Minimas!$G$11:$L$26,2)))))))</f>
        <v xml:space="preserve"> </v>
      </c>
      <c r="W163" s="77" t="str">
        <f t="shared" si="20"/>
        <v/>
      </c>
      <c r="X163" s="78"/>
      <c r="AB163" s="107" t="e">
        <f>T163-HLOOKUP(V163,Minimas!$C$1:$BN$10,2,FALSE)</f>
        <v>#VALUE!</v>
      </c>
      <c r="AC163" s="107" t="e">
        <f>T163-HLOOKUP(V163,Minimas!$C$1:$BN$10,3,FALSE)</f>
        <v>#VALUE!</v>
      </c>
      <c r="AD163" s="107" t="e">
        <f>T163-HLOOKUP(V163,Minimas!$C$1:$BN$10,4,FALSE)</f>
        <v>#VALUE!</v>
      </c>
      <c r="AE163" s="107" t="e">
        <f>T163-HLOOKUP(V163,Minimas!$C$1:$BN$10,5,FALSE)</f>
        <v>#VALUE!</v>
      </c>
      <c r="AF163" s="107" t="e">
        <f>T163-HLOOKUP(V163,Minimas!$C$1:$BN$10,6,FALSE)</f>
        <v>#VALUE!</v>
      </c>
      <c r="AG163" s="107" t="e">
        <f>T163-HLOOKUP(V163,Minimas!$C$1:$BN$10,7,FALSE)</f>
        <v>#VALUE!</v>
      </c>
      <c r="AH163" s="107" t="e">
        <f>T163-HLOOKUP(V163,Minimas!$C$1:$BN$10,8,FALSE)</f>
        <v>#VALUE!</v>
      </c>
      <c r="AI163" s="107" t="e">
        <f>T163-HLOOKUP(V163,Minimas!$C$1:$BN$10,9,FALSE)</f>
        <v>#VALUE!</v>
      </c>
      <c r="AJ163" s="107" t="e">
        <f>T163-HLOOKUP(V163,Minimas!$C$1:$BN$10,10,FALSE)</f>
        <v>#VALUE!</v>
      </c>
      <c r="AK163" s="108" t="str">
        <f t="shared" si="21"/>
        <v xml:space="preserve"> </v>
      </c>
      <c r="AM163" s="5" t="str">
        <f t="shared" si="22"/>
        <v xml:space="preserve"> </v>
      </c>
      <c r="AN163" s="5" t="str">
        <f t="shared" si="23"/>
        <v xml:space="preserve"> </v>
      </c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</row>
    <row r="164" spans="2:76" s="5" customFormat="1" ht="30" customHeight="1" x14ac:dyDescent="0.2">
      <c r="B164" s="71"/>
      <c r="C164" s="40"/>
      <c r="D164" s="41"/>
      <c r="E164" s="101"/>
      <c r="F164" s="42" t="s">
        <v>71</v>
      </c>
      <c r="G164" s="43" t="s">
        <v>71</v>
      </c>
      <c r="H164" s="109"/>
      <c r="I164" s="46" t="s">
        <v>71</v>
      </c>
      <c r="J164" s="41" t="s">
        <v>71</v>
      </c>
      <c r="K164" s="152"/>
      <c r="L164" s="44"/>
      <c r="M164" s="45"/>
      <c r="N164" s="45"/>
      <c r="O164" s="67" t="str">
        <f t="shared" si="16"/>
        <v/>
      </c>
      <c r="P164" s="66"/>
      <c r="Q164" s="66"/>
      <c r="R164" s="66"/>
      <c r="S164" s="67" t="str">
        <f t="shared" si="17"/>
        <v/>
      </c>
      <c r="T164" s="68" t="str">
        <f t="shared" si="18"/>
        <v/>
      </c>
      <c r="U164" s="69" t="str">
        <f t="shared" si="19"/>
        <v xml:space="preserve">   </v>
      </c>
      <c r="V164" s="103" t="str">
        <f>IF(E164=0," ",IF(E164="H",IF(OR(E164="SEN",H164&lt;1998),VLOOKUP(K164,Minimas!$A$11:$G$29,6),IF(AND(H164&gt;1997,H164&lt;2001),VLOOKUP(K164,Minimas!$A$11:$G$29,5),IF(AND(H164&gt;2000,H164&lt;2003),VLOOKUP(K164,Minimas!$A$11:$G$29,4),IF(AND(H164&gt;2002,H164&lt;2005),VLOOKUP(K164,Minimas!$A$11:$G$29,3),VLOOKUP(K164,Minimas!$A$11:$G$29,2))))),IF(OR(H164="SEN",H164&lt;1998),VLOOKUP(K164,Minimas!$G$11:$L$26,6),IF(AND(H164&gt;1997,H164&lt;2001),VLOOKUP(K164,Minimas!$G$11:$L$26,5),IF(AND(H164&gt;2000,H164&lt;2003),VLOOKUP(K164,Minimas!$G$11:$L$26,4),IF(AND(H164&gt;2002,H164&lt;2005),VLOOKUP(K164,Minimas!$G$11:$L$26,3),VLOOKUP(K164,Minimas!$G$11:$L$26,2)))))))</f>
        <v xml:space="preserve"> </v>
      </c>
      <c r="W164" s="77" t="str">
        <f t="shared" si="20"/>
        <v/>
      </c>
      <c r="X164" s="78"/>
      <c r="AB164" s="107" t="e">
        <f>T164-HLOOKUP(V164,Minimas!$C$1:$BN$10,2,FALSE)</f>
        <v>#VALUE!</v>
      </c>
      <c r="AC164" s="107" t="e">
        <f>T164-HLOOKUP(V164,Minimas!$C$1:$BN$10,3,FALSE)</f>
        <v>#VALUE!</v>
      </c>
      <c r="AD164" s="107" t="e">
        <f>T164-HLOOKUP(V164,Minimas!$C$1:$BN$10,4,FALSE)</f>
        <v>#VALUE!</v>
      </c>
      <c r="AE164" s="107" t="e">
        <f>T164-HLOOKUP(V164,Minimas!$C$1:$BN$10,5,FALSE)</f>
        <v>#VALUE!</v>
      </c>
      <c r="AF164" s="107" t="e">
        <f>T164-HLOOKUP(V164,Minimas!$C$1:$BN$10,6,FALSE)</f>
        <v>#VALUE!</v>
      </c>
      <c r="AG164" s="107" t="e">
        <f>T164-HLOOKUP(V164,Minimas!$C$1:$BN$10,7,FALSE)</f>
        <v>#VALUE!</v>
      </c>
      <c r="AH164" s="107" t="e">
        <f>T164-HLOOKUP(V164,Minimas!$C$1:$BN$10,8,FALSE)</f>
        <v>#VALUE!</v>
      </c>
      <c r="AI164" s="107" t="e">
        <f>T164-HLOOKUP(V164,Minimas!$C$1:$BN$10,9,FALSE)</f>
        <v>#VALUE!</v>
      </c>
      <c r="AJ164" s="107" t="e">
        <f>T164-HLOOKUP(V164,Minimas!$C$1:$BN$10,10,FALSE)</f>
        <v>#VALUE!</v>
      </c>
      <c r="AK164" s="108" t="str">
        <f t="shared" si="21"/>
        <v xml:space="preserve"> </v>
      </c>
      <c r="AM164" s="5" t="str">
        <f t="shared" si="22"/>
        <v xml:space="preserve"> </v>
      </c>
      <c r="AN164" s="5" t="str">
        <f t="shared" si="23"/>
        <v xml:space="preserve"> </v>
      </c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  <c r="BS164" s="115"/>
      <c r="BT164" s="115"/>
      <c r="BU164" s="115"/>
      <c r="BV164" s="115"/>
      <c r="BW164" s="115"/>
      <c r="BX164" s="115"/>
    </row>
    <row r="165" spans="2:76" s="5" customFormat="1" ht="30" customHeight="1" x14ac:dyDescent="0.2">
      <c r="B165" s="71"/>
      <c r="C165" s="40"/>
      <c r="D165" s="41"/>
      <c r="E165" s="101"/>
      <c r="F165" s="42" t="s">
        <v>71</v>
      </c>
      <c r="G165" s="43" t="s">
        <v>71</v>
      </c>
      <c r="H165" s="109"/>
      <c r="I165" s="46" t="s">
        <v>71</v>
      </c>
      <c r="J165" s="41" t="s">
        <v>71</v>
      </c>
      <c r="K165" s="152"/>
      <c r="L165" s="44"/>
      <c r="M165" s="45"/>
      <c r="N165" s="45"/>
      <c r="O165" s="67" t="str">
        <f t="shared" si="16"/>
        <v/>
      </c>
      <c r="P165" s="66"/>
      <c r="Q165" s="66"/>
      <c r="R165" s="66"/>
      <c r="S165" s="67" t="str">
        <f t="shared" si="17"/>
        <v/>
      </c>
      <c r="T165" s="68" t="str">
        <f t="shared" si="18"/>
        <v/>
      </c>
      <c r="U165" s="69" t="str">
        <f t="shared" si="19"/>
        <v xml:space="preserve">   </v>
      </c>
      <c r="V165" s="103" t="str">
        <f>IF(E165=0," ",IF(E165="H",IF(OR(E165="SEN",H165&lt;1998),VLOOKUP(K165,Minimas!$A$11:$G$29,6),IF(AND(H165&gt;1997,H165&lt;2001),VLOOKUP(K165,Minimas!$A$11:$G$29,5),IF(AND(H165&gt;2000,H165&lt;2003),VLOOKUP(K165,Minimas!$A$11:$G$29,4),IF(AND(H165&gt;2002,H165&lt;2005),VLOOKUP(K165,Minimas!$A$11:$G$29,3),VLOOKUP(K165,Minimas!$A$11:$G$29,2))))),IF(OR(H165="SEN",H165&lt;1998),VLOOKUP(K165,Minimas!$G$11:$L$26,6),IF(AND(H165&gt;1997,H165&lt;2001),VLOOKUP(K165,Minimas!$G$11:$L$26,5),IF(AND(H165&gt;2000,H165&lt;2003),VLOOKUP(K165,Minimas!$G$11:$L$26,4),IF(AND(H165&gt;2002,H165&lt;2005),VLOOKUP(K165,Minimas!$G$11:$L$26,3),VLOOKUP(K165,Minimas!$G$11:$L$26,2)))))))</f>
        <v xml:space="preserve"> </v>
      </c>
      <c r="W165" s="77" t="str">
        <f t="shared" si="20"/>
        <v/>
      </c>
      <c r="X165" s="78"/>
      <c r="AB165" s="107" t="e">
        <f>T165-HLOOKUP(V165,Minimas!$C$1:$BN$10,2,FALSE)</f>
        <v>#VALUE!</v>
      </c>
      <c r="AC165" s="107" t="e">
        <f>T165-HLOOKUP(V165,Minimas!$C$1:$BN$10,3,FALSE)</f>
        <v>#VALUE!</v>
      </c>
      <c r="AD165" s="107" t="e">
        <f>T165-HLOOKUP(V165,Minimas!$C$1:$BN$10,4,FALSE)</f>
        <v>#VALUE!</v>
      </c>
      <c r="AE165" s="107" t="e">
        <f>T165-HLOOKUP(V165,Minimas!$C$1:$BN$10,5,FALSE)</f>
        <v>#VALUE!</v>
      </c>
      <c r="AF165" s="107" t="e">
        <f>T165-HLOOKUP(V165,Minimas!$C$1:$BN$10,6,FALSE)</f>
        <v>#VALUE!</v>
      </c>
      <c r="AG165" s="107" t="e">
        <f>T165-HLOOKUP(V165,Minimas!$C$1:$BN$10,7,FALSE)</f>
        <v>#VALUE!</v>
      </c>
      <c r="AH165" s="107" t="e">
        <f>T165-HLOOKUP(V165,Minimas!$C$1:$BN$10,8,FALSE)</f>
        <v>#VALUE!</v>
      </c>
      <c r="AI165" s="107" t="e">
        <f>T165-HLOOKUP(V165,Minimas!$C$1:$BN$10,9,FALSE)</f>
        <v>#VALUE!</v>
      </c>
      <c r="AJ165" s="107" t="e">
        <f>T165-HLOOKUP(V165,Minimas!$C$1:$BN$10,10,FALSE)</f>
        <v>#VALUE!</v>
      </c>
      <c r="AK165" s="108" t="str">
        <f t="shared" si="21"/>
        <v xml:space="preserve"> </v>
      </c>
      <c r="AM165" s="5" t="str">
        <f t="shared" si="22"/>
        <v xml:space="preserve"> </v>
      </c>
      <c r="AN165" s="5" t="str">
        <f t="shared" si="23"/>
        <v xml:space="preserve"> </v>
      </c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5"/>
      <c r="BS165" s="115"/>
      <c r="BT165" s="115"/>
      <c r="BU165" s="115"/>
      <c r="BV165" s="115"/>
      <c r="BW165" s="115"/>
      <c r="BX165" s="115"/>
    </row>
    <row r="166" spans="2:76" s="5" customFormat="1" ht="30" customHeight="1" x14ac:dyDescent="0.2">
      <c r="B166" s="71"/>
      <c r="C166" s="40"/>
      <c r="D166" s="41"/>
      <c r="E166" s="101"/>
      <c r="F166" s="42" t="s">
        <v>71</v>
      </c>
      <c r="G166" s="43" t="s">
        <v>71</v>
      </c>
      <c r="H166" s="109"/>
      <c r="I166" s="46" t="s">
        <v>71</v>
      </c>
      <c r="J166" s="41" t="s">
        <v>71</v>
      </c>
      <c r="K166" s="152"/>
      <c r="L166" s="44"/>
      <c r="M166" s="45"/>
      <c r="N166" s="45"/>
      <c r="O166" s="67" t="str">
        <f t="shared" si="16"/>
        <v/>
      </c>
      <c r="P166" s="66"/>
      <c r="Q166" s="66"/>
      <c r="R166" s="66"/>
      <c r="S166" s="67" t="str">
        <f t="shared" si="17"/>
        <v/>
      </c>
      <c r="T166" s="68" t="str">
        <f t="shared" si="18"/>
        <v/>
      </c>
      <c r="U166" s="69" t="str">
        <f t="shared" si="19"/>
        <v xml:space="preserve">   </v>
      </c>
      <c r="V166" s="103" t="str">
        <f>IF(E166=0," ",IF(E166="H",IF(OR(E166="SEN",H166&lt;1998),VLOOKUP(K166,Minimas!$A$11:$G$29,6),IF(AND(H166&gt;1997,H166&lt;2001),VLOOKUP(K166,Minimas!$A$11:$G$29,5),IF(AND(H166&gt;2000,H166&lt;2003),VLOOKUP(K166,Minimas!$A$11:$G$29,4),IF(AND(H166&gt;2002,H166&lt;2005),VLOOKUP(K166,Minimas!$A$11:$G$29,3),VLOOKUP(K166,Minimas!$A$11:$G$29,2))))),IF(OR(H166="SEN",H166&lt;1998),VLOOKUP(K166,Minimas!$G$11:$L$26,6),IF(AND(H166&gt;1997,H166&lt;2001),VLOOKUP(K166,Minimas!$G$11:$L$26,5),IF(AND(H166&gt;2000,H166&lt;2003),VLOOKUP(K166,Minimas!$G$11:$L$26,4),IF(AND(H166&gt;2002,H166&lt;2005),VLOOKUP(K166,Minimas!$G$11:$L$26,3),VLOOKUP(K166,Minimas!$G$11:$L$26,2)))))))</f>
        <v xml:space="preserve"> </v>
      </c>
      <c r="W166" s="77" t="str">
        <f t="shared" si="20"/>
        <v/>
      </c>
      <c r="X166" s="78"/>
      <c r="AB166" s="107" t="e">
        <f>T166-HLOOKUP(V166,Minimas!$C$1:$BN$10,2,FALSE)</f>
        <v>#VALUE!</v>
      </c>
      <c r="AC166" s="107" t="e">
        <f>T166-HLOOKUP(V166,Minimas!$C$1:$BN$10,3,FALSE)</f>
        <v>#VALUE!</v>
      </c>
      <c r="AD166" s="107" t="e">
        <f>T166-HLOOKUP(V166,Minimas!$C$1:$BN$10,4,FALSE)</f>
        <v>#VALUE!</v>
      </c>
      <c r="AE166" s="107" t="e">
        <f>T166-HLOOKUP(V166,Minimas!$C$1:$BN$10,5,FALSE)</f>
        <v>#VALUE!</v>
      </c>
      <c r="AF166" s="107" t="e">
        <f>T166-HLOOKUP(V166,Minimas!$C$1:$BN$10,6,FALSE)</f>
        <v>#VALUE!</v>
      </c>
      <c r="AG166" s="107" t="e">
        <f>T166-HLOOKUP(V166,Minimas!$C$1:$BN$10,7,FALSE)</f>
        <v>#VALUE!</v>
      </c>
      <c r="AH166" s="107" t="e">
        <f>T166-HLOOKUP(V166,Minimas!$C$1:$BN$10,8,FALSE)</f>
        <v>#VALUE!</v>
      </c>
      <c r="AI166" s="107" t="e">
        <f>T166-HLOOKUP(V166,Minimas!$C$1:$BN$10,9,FALSE)</f>
        <v>#VALUE!</v>
      </c>
      <c r="AJ166" s="107" t="e">
        <f>T166-HLOOKUP(V166,Minimas!$C$1:$BN$10,10,FALSE)</f>
        <v>#VALUE!</v>
      </c>
      <c r="AK166" s="108" t="str">
        <f t="shared" si="21"/>
        <v xml:space="preserve"> </v>
      </c>
      <c r="AM166" s="5" t="str">
        <f t="shared" si="22"/>
        <v xml:space="preserve"> </v>
      </c>
      <c r="AN166" s="5" t="str">
        <f t="shared" si="23"/>
        <v xml:space="preserve"> </v>
      </c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</row>
    <row r="167" spans="2:76" s="5" customFormat="1" ht="30" customHeight="1" x14ac:dyDescent="0.2">
      <c r="B167" s="71"/>
      <c r="C167" s="40"/>
      <c r="D167" s="41"/>
      <c r="E167" s="101"/>
      <c r="F167" s="42" t="s">
        <v>71</v>
      </c>
      <c r="G167" s="43" t="s">
        <v>71</v>
      </c>
      <c r="H167" s="109"/>
      <c r="I167" s="46" t="s">
        <v>71</v>
      </c>
      <c r="J167" s="41" t="s">
        <v>71</v>
      </c>
      <c r="K167" s="152"/>
      <c r="L167" s="44"/>
      <c r="M167" s="45"/>
      <c r="N167" s="45"/>
      <c r="O167" s="67" t="str">
        <f t="shared" si="16"/>
        <v/>
      </c>
      <c r="P167" s="66"/>
      <c r="Q167" s="66"/>
      <c r="R167" s="66"/>
      <c r="S167" s="67" t="str">
        <f t="shared" si="17"/>
        <v/>
      </c>
      <c r="T167" s="68" t="str">
        <f t="shared" si="18"/>
        <v/>
      </c>
      <c r="U167" s="69" t="str">
        <f t="shared" si="19"/>
        <v xml:space="preserve">   </v>
      </c>
      <c r="V167" s="103" t="str">
        <f>IF(E167=0," ",IF(E167="H",IF(OR(E167="SEN",H167&lt;1998),VLOOKUP(K167,Minimas!$A$11:$G$29,6),IF(AND(H167&gt;1997,H167&lt;2001),VLOOKUP(K167,Minimas!$A$11:$G$29,5),IF(AND(H167&gt;2000,H167&lt;2003),VLOOKUP(K167,Minimas!$A$11:$G$29,4),IF(AND(H167&gt;2002,H167&lt;2005),VLOOKUP(K167,Minimas!$A$11:$G$29,3),VLOOKUP(K167,Minimas!$A$11:$G$29,2))))),IF(OR(H167="SEN",H167&lt;1998),VLOOKUP(K167,Minimas!$G$11:$L$26,6),IF(AND(H167&gt;1997,H167&lt;2001),VLOOKUP(K167,Minimas!$G$11:$L$26,5),IF(AND(H167&gt;2000,H167&lt;2003),VLOOKUP(K167,Minimas!$G$11:$L$26,4),IF(AND(H167&gt;2002,H167&lt;2005),VLOOKUP(K167,Minimas!$G$11:$L$26,3),VLOOKUP(K167,Minimas!$G$11:$L$26,2)))))))</f>
        <v xml:space="preserve"> </v>
      </c>
      <c r="W167" s="77" t="str">
        <f t="shared" si="20"/>
        <v/>
      </c>
      <c r="X167" s="78"/>
      <c r="AB167" s="107" t="e">
        <f>T167-HLOOKUP(V167,Minimas!$C$1:$BN$10,2,FALSE)</f>
        <v>#VALUE!</v>
      </c>
      <c r="AC167" s="107" t="e">
        <f>T167-HLOOKUP(V167,Minimas!$C$1:$BN$10,3,FALSE)</f>
        <v>#VALUE!</v>
      </c>
      <c r="AD167" s="107" t="e">
        <f>T167-HLOOKUP(V167,Minimas!$C$1:$BN$10,4,FALSE)</f>
        <v>#VALUE!</v>
      </c>
      <c r="AE167" s="107" t="e">
        <f>T167-HLOOKUP(V167,Minimas!$C$1:$BN$10,5,FALSE)</f>
        <v>#VALUE!</v>
      </c>
      <c r="AF167" s="107" t="e">
        <f>T167-HLOOKUP(V167,Minimas!$C$1:$BN$10,6,FALSE)</f>
        <v>#VALUE!</v>
      </c>
      <c r="AG167" s="107" t="e">
        <f>T167-HLOOKUP(V167,Minimas!$C$1:$BN$10,7,FALSE)</f>
        <v>#VALUE!</v>
      </c>
      <c r="AH167" s="107" t="e">
        <f>T167-HLOOKUP(V167,Minimas!$C$1:$BN$10,8,FALSE)</f>
        <v>#VALUE!</v>
      </c>
      <c r="AI167" s="107" t="e">
        <f>T167-HLOOKUP(V167,Minimas!$C$1:$BN$10,9,FALSE)</f>
        <v>#VALUE!</v>
      </c>
      <c r="AJ167" s="107" t="e">
        <f>T167-HLOOKUP(V167,Minimas!$C$1:$BN$10,10,FALSE)</f>
        <v>#VALUE!</v>
      </c>
      <c r="AK167" s="108" t="str">
        <f t="shared" si="21"/>
        <v xml:space="preserve"> </v>
      </c>
      <c r="AM167" s="5" t="str">
        <f t="shared" si="22"/>
        <v xml:space="preserve"> </v>
      </c>
      <c r="AN167" s="5" t="str">
        <f t="shared" si="23"/>
        <v xml:space="preserve"> </v>
      </c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</row>
    <row r="168" spans="2:76" s="5" customFormat="1" ht="30" customHeight="1" x14ac:dyDescent="0.2">
      <c r="B168" s="71"/>
      <c r="C168" s="40"/>
      <c r="D168" s="41"/>
      <c r="E168" s="101"/>
      <c r="F168" s="42" t="s">
        <v>71</v>
      </c>
      <c r="G168" s="43" t="s">
        <v>71</v>
      </c>
      <c r="H168" s="109"/>
      <c r="I168" s="46" t="s">
        <v>71</v>
      </c>
      <c r="J168" s="41" t="s">
        <v>71</v>
      </c>
      <c r="K168" s="152"/>
      <c r="L168" s="44"/>
      <c r="M168" s="45"/>
      <c r="N168" s="45"/>
      <c r="O168" s="67" t="str">
        <f t="shared" si="16"/>
        <v/>
      </c>
      <c r="P168" s="66"/>
      <c r="Q168" s="66"/>
      <c r="R168" s="66"/>
      <c r="S168" s="67" t="str">
        <f t="shared" si="17"/>
        <v/>
      </c>
      <c r="T168" s="68" t="str">
        <f t="shared" si="18"/>
        <v/>
      </c>
      <c r="U168" s="69" t="str">
        <f t="shared" si="19"/>
        <v xml:space="preserve">   </v>
      </c>
      <c r="V168" s="103" t="str">
        <f>IF(E168=0," ",IF(E168="H",IF(OR(E168="SEN",H168&lt;1998),VLOOKUP(K168,Minimas!$A$11:$G$29,6),IF(AND(H168&gt;1997,H168&lt;2001),VLOOKUP(K168,Minimas!$A$11:$G$29,5),IF(AND(H168&gt;2000,H168&lt;2003),VLOOKUP(K168,Minimas!$A$11:$G$29,4),IF(AND(H168&gt;2002,H168&lt;2005),VLOOKUP(K168,Minimas!$A$11:$G$29,3),VLOOKUP(K168,Minimas!$A$11:$G$29,2))))),IF(OR(H168="SEN",H168&lt;1998),VLOOKUP(K168,Minimas!$G$11:$L$26,6),IF(AND(H168&gt;1997,H168&lt;2001),VLOOKUP(K168,Minimas!$G$11:$L$26,5),IF(AND(H168&gt;2000,H168&lt;2003),VLOOKUP(K168,Minimas!$G$11:$L$26,4),IF(AND(H168&gt;2002,H168&lt;2005),VLOOKUP(K168,Minimas!$G$11:$L$26,3),VLOOKUP(K168,Minimas!$G$11:$L$26,2)))))))</f>
        <v xml:space="preserve"> </v>
      </c>
      <c r="W168" s="77" t="str">
        <f t="shared" si="20"/>
        <v/>
      </c>
      <c r="X168" s="78"/>
      <c r="AB168" s="107" t="e">
        <f>T168-HLOOKUP(V168,Minimas!$C$1:$BN$10,2,FALSE)</f>
        <v>#VALUE!</v>
      </c>
      <c r="AC168" s="107" t="e">
        <f>T168-HLOOKUP(V168,Minimas!$C$1:$BN$10,3,FALSE)</f>
        <v>#VALUE!</v>
      </c>
      <c r="AD168" s="107" t="e">
        <f>T168-HLOOKUP(V168,Minimas!$C$1:$BN$10,4,FALSE)</f>
        <v>#VALUE!</v>
      </c>
      <c r="AE168" s="107" t="e">
        <f>T168-HLOOKUP(V168,Minimas!$C$1:$BN$10,5,FALSE)</f>
        <v>#VALUE!</v>
      </c>
      <c r="AF168" s="107" t="e">
        <f>T168-HLOOKUP(V168,Minimas!$C$1:$BN$10,6,FALSE)</f>
        <v>#VALUE!</v>
      </c>
      <c r="AG168" s="107" t="e">
        <f>T168-HLOOKUP(V168,Minimas!$C$1:$BN$10,7,FALSE)</f>
        <v>#VALUE!</v>
      </c>
      <c r="AH168" s="107" t="e">
        <f>T168-HLOOKUP(V168,Minimas!$C$1:$BN$10,8,FALSE)</f>
        <v>#VALUE!</v>
      </c>
      <c r="AI168" s="107" t="e">
        <f>T168-HLOOKUP(V168,Minimas!$C$1:$BN$10,9,FALSE)</f>
        <v>#VALUE!</v>
      </c>
      <c r="AJ168" s="107" t="e">
        <f>T168-HLOOKUP(V168,Minimas!$C$1:$BN$10,10,FALSE)</f>
        <v>#VALUE!</v>
      </c>
      <c r="AK168" s="108" t="str">
        <f t="shared" si="21"/>
        <v xml:space="preserve"> </v>
      </c>
      <c r="AM168" s="5" t="str">
        <f t="shared" si="22"/>
        <v xml:space="preserve"> </v>
      </c>
      <c r="AN168" s="5" t="str">
        <f t="shared" si="23"/>
        <v xml:space="preserve"> </v>
      </c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</row>
    <row r="169" spans="2:76" s="5" customFormat="1" ht="30" customHeight="1" x14ac:dyDescent="0.2">
      <c r="B169" s="71"/>
      <c r="C169" s="40"/>
      <c r="D169" s="41"/>
      <c r="E169" s="101"/>
      <c r="F169" s="42" t="s">
        <v>71</v>
      </c>
      <c r="G169" s="43" t="s">
        <v>71</v>
      </c>
      <c r="H169" s="109"/>
      <c r="I169" s="46" t="s">
        <v>71</v>
      </c>
      <c r="J169" s="41" t="s">
        <v>71</v>
      </c>
      <c r="K169" s="152"/>
      <c r="L169" s="44"/>
      <c r="M169" s="45"/>
      <c r="N169" s="45"/>
      <c r="O169" s="67" t="str">
        <f t="shared" si="16"/>
        <v/>
      </c>
      <c r="P169" s="66"/>
      <c r="Q169" s="66"/>
      <c r="R169" s="66"/>
      <c r="S169" s="67" t="str">
        <f t="shared" si="17"/>
        <v/>
      </c>
      <c r="T169" s="68" t="str">
        <f t="shared" si="18"/>
        <v/>
      </c>
      <c r="U169" s="69" t="str">
        <f t="shared" si="19"/>
        <v xml:space="preserve">   </v>
      </c>
      <c r="V169" s="103" t="str">
        <f>IF(E169=0," ",IF(E169="H",IF(OR(E169="SEN",H169&lt;1998),VLOOKUP(K169,Minimas!$A$11:$G$29,6),IF(AND(H169&gt;1997,H169&lt;2001),VLOOKUP(K169,Minimas!$A$11:$G$29,5),IF(AND(H169&gt;2000,H169&lt;2003),VLOOKUP(K169,Minimas!$A$11:$G$29,4),IF(AND(H169&gt;2002,H169&lt;2005),VLOOKUP(K169,Minimas!$A$11:$G$29,3),VLOOKUP(K169,Minimas!$A$11:$G$29,2))))),IF(OR(H169="SEN",H169&lt;1998),VLOOKUP(K169,Minimas!$G$11:$L$26,6),IF(AND(H169&gt;1997,H169&lt;2001),VLOOKUP(K169,Minimas!$G$11:$L$26,5),IF(AND(H169&gt;2000,H169&lt;2003),VLOOKUP(K169,Minimas!$G$11:$L$26,4),IF(AND(H169&gt;2002,H169&lt;2005),VLOOKUP(K169,Minimas!$G$11:$L$26,3),VLOOKUP(K169,Minimas!$G$11:$L$26,2)))))))</f>
        <v xml:space="preserve"> </v>
      </c>
      <c r="W169" s="77" t="str">
        <f t="shared" si="20"/>
        <v/>
      </c>
      <c r="X169" s="78"/>
      <c r="AB169" s="107" t="e">
        <f>T169-HLOOKUP(V169,Minimas!$C$1:$BN$10,2,FALSE)</f>
        <v>#VALUE!</v>
      </c>
      <c r="AC169" s="107" t="e">
        <f>T169-HLOOKUP(V169,Minimas!$C$1:$BN$10,3,FALSE)</f>
        <v>#VALUE!</v>
      </c>
      <c r="AD169" s="107" t="e">
        <f>T169-HLOOKUP(V169,Minimas!$C$1:$BN$10,4,FALSE)</f>
        <v>#VALUE!</v>
      </c>
      <c r="AE169" s="107" t="e">
        <f>T169-HLOOKUP(V169,Minimas!$C$1:$BN$10,5,FALSE)</f>
        <v>#VALUE!</v>
      </c>
      <c r="AF169" s="107" t="e">
        <f>T169-HLOOKUP(V169,Minimas!$C$1:$BN$10,6,FALSE)</f>
        <v>#VALUE!</v>
      </c>
      <c r="AG169" s="107" t="e">
        <f>T169-HLOOKUP(V169,Minimas!$C$1:$BN$10,7,FALSE)</f>
        <v>#VALUE!</v>
      </c>
      <c r="AH169" s="107" t="e">
        <f>T169-HLOOKUP(V169,Minimas!$C$1:$BN$10,8,FALSE)</f>
        <v>#VALUE!</v>
      </c>
      <c r="AI169" s="107" t="e">
        <f>T169-HLOOKUP(V169,Minimas!$C$1:$BN$10,9,FALSE)</f>
        <v>#VALUE!</v>
      </c>
      <c r="AJ169" s="107" t="e">
        <f>T169-HLOOKUP(V169,Minimas!$C$1:$BN$10,10,FALSE)</f>
        <v>#VALUE!</v>
      </c>
      <c r="AK169" s="108" t="str">
        <f t="shared" si="21"/>
        <v xml:space="preserve"> </v>
      </c>
      <c r="AM169" s="5" t="str">
        <f t="shared" si="22"/>
        <v xml:space="preserve"> </v>
      </c>
      <c r="AN169" s="5" t="str">
        <f t="shared" si="23"/>
        <v xml:space="preserve"> </v>
      </c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  <c r="BK169" s="115"/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  <c r="BX169" s="115"/>
    </row>
    <row r="170" spans="2:76" s="5" customFormat="1" ht="30" customHeight="1" x14ac:dyDescent="0.2">
      <c r="B170" s="71"/>
      <c r="C170" s="40"/>
      <c r="D170" s="41"/>
      <c r="E170" s="101"/>
      <c r="F170" s="42" t="s">
        <v>71</v>
      </c>
      <c r="G170" s="43" t="s">
        <v>71</v>
      </c>
      <c r="H170" s="109"/>
      <c r="I170" s="46" t="s">
        <v>71</v>
      </c>
      <c r="J170" s="41" t="s">
        <v>71</v>
      </c>
      <c r="K170" s="152"/>
      <c r="L170" s="44"/>
      <c r="M170" s="45"/>
      <c r="N170" s="45"/>
      <c r="O170" s="67" t="str">
        <f t="shared" si="16"/>
        <v/>
      </c>
      <c r="P170" s="66"/>
      <c r="Q170" s="66"/>
      <c r="R170" s="66"/>
      <c r="S170" s="67" t="str">
        <f t="shared" si="17"/>
        <v/>
      </c>
      <c r="T170" s="68" t="str">
        <f t="shared" si="18"/>
        <v/>
      </c>
      <c r="U170" s="69" t="str">
        <f t="shared" si="19"/>
        <v xml:space="preserve">   </v>
      </c>
      <c r="V170" s="103" t="str">
        <f>IF(E170=0," ",IF(E170="H",IF(OR(E170="SEN",H170&lt;1998),VLOOKUP(K170,Minimas!$A$11:$G$29,6),IF(AND(H170&gt;1997,H170&lt;2001),VLOOKUP(K170,Minimas!$A$11:$G$29,5),IF(AND(H170&gt;2000,H170&lt;2003),VLOOKUP(K170,Minimas!$A$11:$G$29,4),IF(AND(H170&gt;2002,H170&lt;2005),VLOOKUP(K170,Minimas!$A$11:$G$29,3),VLOOKUP(K170,Minimas!$A$11:$G$29,2))))),IF(OR(H170="SEN",H170&lt;1998),VLOOKUP(K170,Minimas!$G$11:$L$26,6),IF(AND(H170&gt;1997,H170&lt;2001),VLOOKUP(K170,Minimas!$G$11:$L$26,5),IF(AND(H170&gt;2000,H170&lt;2003),VLOOKUP(K170,Minimas!$G$11:$L$26,4),IF(AND(H170&gt;2002,H170&lt;2005),VLOOKUP(K170,Minimas!$G$11:$L$26,3),VLOOKUP(K170,Minimas!$G$11:$L$26,2)))))))</f>
        <v xml:space="preserve"> </v>
      </c>
      <c r="W170" s="77" t="str">
        <f t="shared" si="20"/>
        <v/>
      </c>
      <c r="X170" s="78"/>
      <c r="AB170" s="107" t="e">
        <f>T170-HLOOKUP(V170,Minimas!$C$1:$BN$10,2,FALSE)</f>
        <v>#VALUE!</v>
      </c>
      <c r="AC170" s="107" t="e">
        <f>T170-HLOOKUP(V170,Minimas!$C$1:$BN$10,3,FALSE)</f>
        <v>#VALUE!</v>
      </c>
      <c r="AD170" s="107" t="e">
        <f>T170-HLOOKUP(V170,Minimas!$C$1:$BN$10,4,FALSE)</f>
        <v>#VALUE!</v>
      </c>
      <c r="AE170" s="107" t="e">
        <f>T170-HLOOKUP(V170,Minimas!$C$1:$BN$10,5,FALSE)</f>
        <v>#VALUE!</v>
      </c>
      <c r="AF170" s="107" t="e">
        <f>T170-HLOOKUP(V170,Minimas!$C$1:$BN$10,6,FALSE)</f>
        <v>#VALUE!</v>
      </c>
      <c r="AG170" s="107" t="e">
        <f>T170-HLOOKUP(V170,Minimas!$C$1:$BN$10,7,FALSE)</f>
        <v>#VALUE!</v>
      </c>
      <c r="AH170" s="107" t="e">
        <f>T170-HLOOKUP(V170,Minimas!$C$1:$BN$10,8,FALSE)</f>
        <v>#VALUE!</v>
      </c>
      <c r="AI170" s="107" t="e">
        <f>T170-HLOOKUP(V170,Minimas!$C$1:$BN$10,9,FALSE)</f>
        <v>#VALUE!</v>
      </c>
      <c r="AJ170" s="107" t="e">
        <f>T170-HLOOKUP(V170,Minimas!$C$1:$BN$10,10,FALSE)</f>
        <v>#VALUE!</v>
      </c>
      <c r="AK170" s="108" t="str">
        <f t="shared" si="21"/>
        <v xml:space="preserve"> </v>
      </c>
      <c r="AM170" s="5" t="str">
        <f t="shared" si="22"/>
        <v xml:space="preserve"> </v>
      </c>
      <c r="AN170" s="5" t="str">
        <f t="shared" si="23"/>
        <v xml:space="preserve"> </v>
      </c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</row>
    <row r="171" spans="2:76" s="5" customFormat="1" ht="30" customHeight="1" x14ac:dyDescent="0.2">
      <c r="B171" s="71"/>
      <c r="C171" s="40"/>
      <c r="D171" s="41"/>
      <c r="E171" s="101"/>
      <c r="F171" s="42" t="s">
        <v>71</v>
      </c>
      <c r="G171" s="43" t="s">
        <v>71</v>
      </c>
      <c r="H171" s="109"/>
      <c r="I171" s="46" t="s">
        <v>71</v>
      </c>
      <c r="J171" s="41" t="s">
        <v>71</v>
      </c>
      <c r="K171" s="152"/>
      <c r="L171" s="44"/>
      <c r="M171" s="45"/>
      <c r="N171" s="45"/>
      <c r="O171" s="67" t="str">
        <f t="shared" si="16"/>
        <v/>
      </c>
      <c r="P171" s="66"/>
      <c r="Q171" s="66"/>
      <c r="R171" s="66"/>
      <c r="S171" s="67" t="str">
        <f t="shared" si="17"/>
        <v/>
      </c>
      <c r="T171" s="68" t="str">
        <f t="shared" si="18"/>
        <v/>
      </c>
      <c r="U171" s="69" t="str">
        <f t="shared" si="19"/>
        <v xml:space="preserve">   </v>
      </c>
      <c r="V171" s="103" t="str">
        <f>IF(E171=0," ",IF(E171="H",IF(OR(E171="SEN",H171&lt;1998),VLOOKUP(K171,Minimas!$A$11:$G$29,6),IF(AND(H171&gt;1997,H171&lt;2001),VLOOKUP(K171,Minimas!$A$11:$G$29,5),IF(AND(H171&gt;2000,H171&lt;2003),VLOOKUP(K171,Minimas!$A$11:$G$29,4),IF(AND(H171&gt;2002,H171&lt;2005),VLOOKUP(K171,Minimas!$A$11:$G$29,3),VLOOKUP(K171,Minimas!$A$11:$G$29,2))))),IF(OR(H171="SEN",H171&lt;1998),VLOOKUP(K171,Minimas!$G$11:$L$26,6),IF(AND(H171&gt;1997,H171&lt;2001),VLOOKUP(K171,Minimas!$G$11:$L$26,5),IF(AND(H171&gt;2000,H171&lt;2003),VLOOKUP(K171,Minimas!$G$11:$L$26,4),IF(AND(H171&gt;2002,H171&lt;2005),VLOOKUP(K171,Minimas!$G$11:$L$26,3),VLOOKUP(K171,Minimas!$G$11:$L$26,2)))))))</f>
        <v xml:space="preserve"> </v>
      </c>
      <c r="W171" s="77" t="str">
        <f t="shared" si="20"/>
        <v/>
      </c>
      <c r="X171" s="78"/>
      <c r="AB171" s="107" t="e">
        <f>T171-HLOOKUP(V171,Minimas!$C$1:$BN$10,2,FALSE)</f>
        <v>#VALUE!</v>
      </c>
      <c r="AC171" s="107" t="e">
        <f>T171-HLOOKUP(V171,Minimas!$C$1:$BN$10,3,FALSE)</f>
        <v>#VALUE!</v>
      </c>
      <c r="AD171" s="107" t="e">
        <f>T171-HLOOKUP(V171,Minimas!$C$1:$BN$10,4,FALSE)</f>
        <v>#VALUE!</v>
      </c>
      <c r="AE171" s="107" t="e">
        <f>T171-HLOOKUP(V171,Minimas!$C$1:$BN$10,5,FALSE)</f>
        <v>#VALUE!</v>
      </c>
      <c r="AF171" s="107" t="e">
        <f>T171-HLOOKUP(V171,Minimas!$C$1:$BN$10,6,FALSE)</f>
        <v>#VALUE!</v>
      </c>
      <c r="AG171" s="107" t="e">
        <f>T171-HLOOKUP(V171,Minimas!$C$1:$BN$10,7,FALSE)</f>
        <v>#VALUE!</v>
      </c>
      <c r="AH171" s="107" t="e">
        <f>T171-HLOOKUP(V171,Minimas!$C$1:$BN$10,8,FALSE)</f>
        <v>#VALUE!</v>
      </c>
      <c r="AI171" s="107" t="e">
        <f>T171-HLOOKUP(V171,Minimas!$C$1:$BN$10,9,FALSE)</f>
        <v>#VALUE!</v>
      </c>
      <c r="AJ171" s="107" t="e">
        <f>T171-HLOOKUP(V171,Minimas!$C$1:$BN$10,10,FALSE)</f>
        <v>#VALUE!</v>
      </c>
      <c r="AK171" s="108" t="str">
        <f t="shared" si="21"/>
        <v xml:space="preserve"> </v>
      </c>
      <c r="AM171" s="5" t="str">
        <f t="shared" si="22"/>
        <v xml:space="preserve"> </v>
      </c>
      <c r="AN171" s="5" t="str">
        <f t="shared" si="23"/>
        <v xml:space="preserve"> </v>
      </c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/>
      <c r="BP171" s="115"/>
      <c r="BQ171" s="115"/>
      <c r="BR171" s="115"/>
      <c r="BS171" s="115"/>
      <c r="BT171" s="115"/>
      <c r="BU171" s="115"/>
      <c r="BV171" s="115"/>
      <c r="BW171" s="115"/>
      <c r="BX171" s="115"/>
    </row>
    <row r="172" spans="2:76" s="5" customFormat="1" ht="30" customHeight="1" x14ac:dyDescent="0.2">
      <c r="B172" s="71"/>
      <c r="C172" s="40"/>
      <c r="D172" s="41"/>
      <c r="E172" s="101"/>
      <c r="F172" s="42" t="s">
        <v>71</v>
      </c>
      <c r="G172" s="43" t="s">
        <v>71</v>
      </c>
      <c r="H172" s="109"/>
      <c r="I172" s="46" t="s">
        <v>71</v>
      </c>
      <c r="J172" s="41" t="s">
        <v>71</v>
      </c>
      <c r="K172" s="152"/>
      <c r="L172" s="44"/>
      <c r="M172" s="45"/>
      <c r="N172" s="45"/>
      <c r="O172" s="67" t="str">
        <f t="shared" si="16"/>
        <v/>
      </c>
      <c r="P172" s="66"/>
      <c r="Q172" s="66"/>
      <c r="R172" s="66"/>
      <c r="S172" s="67" t="str">
        <f t="shared" si="17"/>
        <v/>
      </c>
      <c r="T172" s="68" t="str">
        <f t="shared" si="18"/>
        <v/>
      </c>
      <c r="U172" s="69" t="str">
        <f t="shared" si="19"/>
        <v xml:space="preserve">   </v>
      </c>
      <c r="V172" s="103" t="str">
        <f>IF(E172=0," ",IF(E172="H",IF(OR(E172="SEN",H172&lt;1998),VLOOKUP(K172,Minimas!$A$11:$G$29,6),IF(AND(H172&gt;1997,H172&lt;2001),VLOOKUP(K172,Minimas!$A$11:$G$29,5),IF(AND(H172&gt;2000,H172&lt;2003),VLOOKUP(K172,Minimas!$A$11:$G$29,4),IF(AND(H172&gt;2002,H172&lt;2005),VLOOKUP(K172,Minimas!$A$11:$G$29,3),VLOOKUP(K172,Minimas!$A$11:$G$29,2))))),IF(OR(H172="SEN",H172&lt;1998),VLOOKUP(K172,Minimas!$G$11:$L$26,6),IF(AND(H172&gt;1997,H172&lt;2001),VLOOKUP(K172,Minimas!$G$11:$L$26,5),IF(AND(H172&gt;2000,H172&lt;2003),VLOOKUP(K172,Minimas!$G$11:$L$26,4),IF(AND(H172&gt;2002,H172&lt;2005),VLOOKUP(K172,Minimas!$G$11:$L$26,3),VLOOKUP(K172,Minimas!$G$11:$L$26,2)))))))</f>
        <v xml:space="preserve"> </v>
      </c>
      <c r="W172" s="77" t="str">
        <f t="shared" si="20"/>
        <v/>
      </c>
      <c r="X172" s="78"/>
      <c r="AB172" s="107" t="e">
        <f>T172-HLOOKUP(V172,Minimas!$C$1:$BN$10,2,FALSE)</f>
        <v>#VALUE!</v>
      </c>
      <c r="AC172" s="107" t="e">
        <f>T172-HLOOKUP(V172,Minimas!$C$1:$BN$10,3,FALSE)</f>
        <v>#VALUE!</v>
      </c>
      <c r="AD172" s="107" t="e">
        <f>T172-HLOOKUP(V172,Minimas!$C$1:$BN$10,4,FALSE)</f>
        <v>#VALUE!</v>
      </c>
      <c r="AE172" s="107" t="e">
        <f>T172-HLOOKUP(V172,Minimas!$C$1:$BN$10,5,FALSE)</f>
        <v>#VALUE!</v>
      </c>
      <c r="AF172" s="107" t="e">
        <f>T172-HLOOKUP(V172,Minimas!$C$1:$BN$10,6,FALSE)</f>
        <v>#VALUE!</v>
      </c>
      <c r="AG172" s="107" t="e">
        <f>T172-HLOOKUP(V172,Minimas!$C$1:$BN$10,7,FALSE)</f>
        <v>#VALUE!</v>
      </c>
      <c r="AH172" s="107" t="e">
        <f>T172-HLOOKUP(V172,Minimas!$C$1:$BN$10,8,FALSE)</f>
        <v>#VALUE!</v>
      </c>
      <c r="AI172" s="107" t="e">
        <f>T172-HLOOKUP(V172,Minimas!$C$1:$BN$10,9,FALSE)</f>
        <v>#VALUE!</v>
      </c>
      <c r="AJ172" s="107" t="e">
        <f>T172-HLOOKUP(V172,Minimas!$C$1:$BN$10,10,FALSE)</f>
        <v>#VALUE!</v>
      </c>
      <c r="AK172" s="108" t="str">
        <f t="shared" si="21"/>
        <v xml:space="preserve"> </v>
      </c>
      <c r="AM172" s="5" t="str">
        <f t="shared" si="22"/>
        <v xml:space="preserve"> </v>
      </c>
      <c r="AN172" s="5" t="str">
        <f t="shared" si="23"/>
        <v xml:space="preserve"> </v>
      </c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</row>
    <row r="173" spans="2:76" s="5" customFormat="1" ht="30" customHeight="1" x14ac:dyDescent="0.2">
      <c r="B173" s="71"/>
      <c r="C173" s="40"/>
      <c r="D173" s="41"/>
      <c r="E173" s="101"/>
      <c r="F173" s="42" t="s">
        <v>71</v>
      </c>
      <c r="G173" s="43" t="s">
        <v>71</v>
      </c>
      <c r="H173" s="109"/>
      <c r="I173" s="46" t="s">
        <v>71</v>
      </c>
      <c r="J173" s="41" t="s">
        <v>71</v>
      </c>
      <c r="K173" s="152"/>
      <c r="L173" s="44"/>
      <c r="M173" s="45"/>
      <c r="N173" s="45"/>
      <c r="O173" s="67" t="str">
        <f t="shared" si="16"/>
        <v/>
      </c>
      <c r="P173" s="66"/>
      <c r="Q173" s="66"/>
      <c r="R173" s="66"/>
      <c r="S173" s="67" t="str">
        <f t="shared" si="17"/>
        <v/>
      </c>
      <c r="T173" s="68" t="str">
        <f t="shared" si="18"/>
        <v/>
      </c>
      <c r="U173" s="69" t="str">
        <f t="shared" si="19"/>
        <v xml:space="preserve">   </v>
      </c>
      <c r="V173" s="103" t="str">
        <f>IF(E173=0," ",IF(E173="H",IF(OR(E173="SEN",H173&lt;1998),VLOOKUP(K173,Minimas!$A$11:$G$29,6),IF(AND(H173&gt;1997,H173&lt;2001),VLOOKUP(K173,Minimas!$A$11:$G$29,5),IF(AND(H173&gt;2000,H173&lt;2003),VLOOKUP(K173,Minimas!$A$11:$G$29,4),IF(AND(H173&gt;2002,H173&lt;2005),VLOOKUP(K173,Minimas!$A$11:$G$29,3),VLOOKUP(K173,Minimas!$A$11:$G$29,2))))),IF(OR(H173="SEN",H173&lt;1998),VLOOKUP(K173,Minimas!$G$11:$L$26,6),IF(AND(H173&gt;1997,H173&lt;2001),VLOOKUP(K173,Minimas!$G$11:$L$26,5),IF(AND(H173&gt;2000,H173&lt;2003),VLOOKUP(K173,Minimas!$G$11:$L$26,4),IF(AND(H173&gt;2002,H173&lt;2005),VLOOKUP(K173,Minimas!$G$11:$L$26,3),VLOOKUP(K173,Minimas!$G$11:$L$26,2)))))))</f>
        <v xml:space="preserve"> </v>
      </c>
      <c r="W173" s="77" t="str">
        <f t="shared" si="20"/>
        <v/>
      </c>
      <c r="X173" s="78"/>
      <c r="AB173" s="107" t="e">
        <f>T173-HLOOKUP(V173,Minimas!$C$1:$BN$10,2,FALSE)</f>
        <v>#VALUE!</v>
      </c>
      <c r="AC173" s="107" t="e">
        <f>T173-HLOOKUP(V173,Minimas!$C$1:$BN$10,3,FALSE)</f>
        <v>#VALUE!</v>
      </c>
      <c r="AD173" s="107" t="e">
        <f>T173-HLOOKUP(V173,Minimas!$C$1:$BN$10,4,FALSE)</f>
        <v>#VALUE!</v>
      </c>
      <c r="AE173" s="107" t="e">
        <f>T173-HLOOKUP(V173,Minimas!$C$1:$BN$10,5,FALSE)</f>
        <v>#VALUE!</v>
      </c>
      <c r="AF173" s="107" t="e">
        <f>T173-HLOOKUP(V173,Minimas!$C$1:$BN$10,6,FALSE)</f>
        <v>#VALUE!</v>
      </c>
      <c r="AG173" s="107" t="e">
        <f>T173-HLOOKUP(V173,Minimas!$C$1:$BN$10,7,FALSE)</f>
        <v>#VALUE!</v>
      </c>
      <c r="AH173" s="107" t="e">
        <f>T173-HLOOKUP(V173,Minimas!$C$1:$BN$10,8,FALSE)</f>
        <v>#VALUE!</v>
      </c>
      <c r="AI173" s="107" t="e">
        <f>T173-HLOOKUP(V173,Minimas!$C$1:$BN$10,9,FALSE)</f>
        <v>#VALUE!</v>
      </c>
      <c r="AJ173" s="107" t="e">
        <f>T173-HLOOKUP(V173,Minimas!$C$1:$BN$10,10,FALSE)</f>
        <v>#VALUE!</v>
      </c>
      <c r="AK173" s="108" t="str">
        <f t="shared" si="21"/>
        <v xml:space="preserve"> </v>
      </c>
      <c r="AM173" s="5" t="str">
        <f t="shared" si="22"/>
        <v xml:space="preserve"> </v>
      </c>
      <c r="AN173" s="5" t="str">
        <f t="shared" si="23"/>
        <v xml:space="preserve"> </v>
      </c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  <c r="BX173" s="115"/>
    </row>
    <row r="174" spans="2:76" s="5" customFormat="1" ht="30" customHeight="1" x14ac:dyDescent="0.2">
      <c r="B174" s="71"/>
      <c r="C174" s="40"/>
      <c r="D174" s="41"/>
      <c r="E174" s="101"/>
      <c r="F174" s="42" t="s">
        <v>71</v>
      </c>
      <c r="G174" s="43" t="s">
        <v>71</v>
      </c>
      <c r="H174" s="109"/>
      <c r="I174" s="46" t="s">
        <v>71</v>
      </c>
      <c r="J174" s="41" t="s">
        <v>71</v>
      </c>
      <c r="K174" s="152"/>
      <c r="L174" s="44"/>
      <c r="M174" s="45"/>
      <c r="N174" s="45"/>
      <c r="O174" s="67" t="str">
        <f t="shared" si="16"/>
        <v/>
      </c>
      <c r="P174" s="66"/>
      <c r="Q174" s="66"/>
      <c r="R174" s="66"/>
      <c r="S174" s="67" t="str">
        <f t="shared" si="17"/>
        <v/>
      </c>
      <c r="T174" s="68" t="str">
        <f t="shared" si="18"/>
        <v/>
      </c>
      <c r="U174" s="69" t="str">
        <f t="shared" si="19"/>
        <v xml:space="preserve">   </v>
      </c>
      <c r="V174" s="103" t="str">
        <f>IF(E174=0," ",IF(E174="H",IF(OR(E174="SEN",H174&lt;1998),VLOOKUP(K174,Minimas!$A$11:$G$29,6),IF(AND(H174&gt;1997,H174&lt;2001),VLOOKUP(K174,Minimas!$A$11:$G$29,5),IF(AND(H174&gt;2000,H174&lt;2003),VLOOKUP(K174,Minimas!$A$11:$G$29,4),IF(AND(H174&gt;2002,H174&lt;2005),VLOOKUP(K174,Minimas!$A$11:$G$29,3),VLOOKUP(K174,Minimas!$A$11:$G$29,2))))),IF(OR(H174="SEN",H174&lt;1998),VLOOKUP(K174,Minimas!$G$11:$L$26,6),IF(AND(H174&gt;1997,H174&lt;2001),VLOOKUP(K174,Minimas!$G$11:$L$26,5),IF(AND(H174&gt;2000,H174&lt;2003),VLOOKUP(K174,Minimas!$G$11:$L$26,4),IF(AND(H174&gt;2002,H174&lt;2005),VLOOKUP(K174,Minimas!$G$11:$L$26,3),VLOOKUP(K174,Minimas!$G$11:$L$26,2)))))))</f>
        <v xml:space="preserve"> </v>
      </c>
      <c r="W174" s="77" t="str">
        <f t="shared" si="20"/>
        <v/>
      </c>
      <c r="X174" s="78"/>
      <c r="AB174" s="107" t="e">
        <f>T174-HLOOKUP(V174,Minimas!$C$1:$BN$10,2,FALSE)</f>
        <v>#VALUE!</v>
      </c>
      <c r="AC174" s="107" t="e">
        <f>T174-HLOOKUP(V174,Minimas!$C$1:$BN$10,3,FALSE)</f>
        <v>#VALUE!</v>
      </c>
      <c r="AD174" s="107" t="e">
        <f>T174-HLOOKUP(V174,Minimas!$C$1:$BN$10,4,FALSE)</f>
        <v>#VALUE!</v>
      </c>
      <c r="AE174" s="107" t="e">
        <f>T174-HLOOKUP(V174,Minimas!$C$1:$BN$10,5,FALSE)</f>
        <v>#VALUE!</v>
      </c>
      <c r="AF174" s="107" t="e">
        <f>T174-HLOOKUP(V174,Minimas!$C$1:$BN$10,6,FALSE)</f>
        <v>#VALUE!</v>
      </c>
      <c r="AG174" s="107" t="e">
        <f>T174-HLOOKUP(V174,Minimas!$C$1:$BN$10,7,FALSE)</f>
        <v>#VALUE!</v>
      </c>
      <c r="AH174" s="107" t="e">
        <f>T174-HLOOKUP(V174,Minimas!$C$1:$BN$10,8,FALSE)</f>
        <v>#VALUE!</v>
      </c>
      <c r="AI174" s="107" t="e">
        <f>T174-HLOOKUP(V174,Minimas!$C$1:$BN$10,9,FALSE)</f>
        <v>#VALUE!</v>
      </c>
      <c r="AJ174" s="107" t="e">
        <f>T174-HLOOKUP(V174,Minimas!$C$1:$BN$10,10,FALSE)</f>
        <v>#VALUE!</v>
      </c>
      <c r="AK174" s="108" t="str">
        <f t="shared" si="21"/>
        <v xml:space="preserve"> </v>
      </c>
      <c r="AM174" s="5" t="str">
        <f t="shared" si="22"/>
        <v xml:space="preserve"> </v>
      </c>
      <c r="AN174" s="5" t="str">
        <f t="shared" si="23"/>
        <v xml:space="preserve"> </v>
      </c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  <c r="BX174" s="115"/>
    </row>
    <row r="175" spans="2:76" s="5" customFormat="1" ht="30" customHeight="1" x14ac:dyDescent="0.2">
      <c r="B175" s="71"/>
      <c r="C175" s="40"/>
      <c r="D175" s="41"/>
      <c r="E175" s="101"/>
      <c r="F175" s="42" t="s">
        <v>71</v>
      </c>
      <c r="G175" s="43" t="s">
        <v>71</v>
      </c>
      <c r="H175" s="109"/>
      <c r="I175" s="46" t="s">
        <v>71</v>
      </c>
      <c r="J175" s="41" t="s">
        <v>71</v>
      </c>
      <c r="K175" s="152"/>
      <c r="L175" s="44"/>
      <c r="M175" s="45"/>
      <c r="N175" s="45"/>
      <c r="O175" s="67" t="str">
        <f t="shared" si="16"/>
        <v/>
      </c>
      <c r="P175" s="66"/>
      <c r="Q175" s="66"/>
      <c r="R175" s="66"/>
      <c r="S175" s="67" t="str">
        <f t="shared" si="17"/>
        <v/>
      </c>
      <c r="T175" s="68" t="str">
        <f t="shared" si="18"/>
        <v/>
      </c>
      <c r="U175" s="69" t="str">
        <f t="shared" si="19"/>
        <v xml:space="preserve">   </v>
      </c>
      <c r="V175" s="103" t="str">
        <f>IF(E175=0," ",IF(E175="H",IF(OR(E175="SEN",H175&lt;1998),VLOOKUP(K175,Minimas!$A$11:$G$29,6),IF(AND(H175&gt;1997,H175&lt;2001),VLOOKUP(K175,Minimas!$A$11:$G$29,5),IF(AND(H175&gt;2000,H175&lt;2003),VLOOKUP(K175,Minimas!$A$11:$G$29,4),IF(AND(H175&gt;2002,H175&lt;2005),VLOOKUP(K175,Minimas!$A$11:$G$29,3),VLOOKUP(K175,Minimas!$A$11:$G$29,2))))),IF(OR(H175="SEN",H175&lt;1998),VLOOKUP(K175,Minimas!$G$11:$L$26,6),IF(AND(H175&gt;1997,H175&lt;2001),VLOOKUP(K175,Minimas!$G$11:$L$26,5),IF(AND(H175&gt;2000,H175&lt;2003),VLOOKUP(K175,Minimas!$G$11:$L$26,4),IF(AND(H175&gt;2002,H175&lt;2005),VLOOKUP(K175,Minimas!$G$11:$L$26,3),VLOOKUP(K175,Minimas!$G$11:$L$26,2)))))))</f>
        <v xml:space="preserve"> </v>
      </c>
      <c r="W175" s="77" t="str">
        <f t="shared" si="20"/>
        <v/>
      </c>
      <c r="X175" s="78"/>
      <c r="AB175" s="107" t="e">
        <f>T175-HLOOKUP(V175,Minimas!$C$1:$BN$10,2,FALSE)</f>
        <v>#VALUE!</v>
      </c>
      <c r="AC175" s="107" t="e">
        <f>T175-HLOOKUP(V175,Minimas!$C$1:$BN$10,3,FALSE)</f>
        <v>#VALUE!</v>
      </c>
      <c r="AD175" s="107" t="e">
        <f>T175-HLOOKUP(V175,Minimas!$C$1:$BN$10,4,FALSE)</f>
        <v>#VALUE!</v>
      </c>
      <c r="AE175" s="107" t="e">
        <f>T175-HLOOKUP(V175,Minimas!$C$1:$BN$10,5,FALSE)</f>
        <v>#VALUE!</v>
      </c>
      <c r="AF175" s="107" t="e">
        <f>T175-HLOOKUP(V175,Minimas!$C$1:$BN$10,6,FALSE)</f>
        <v>#VALUE!</v>
      </c>
      <c r="AG175" s="107" t="e">
        <f>T175-HLOOKUP(V175,Minimas!$C$1:$BN$10,7,FALSE)</f>
        <v>#VALUE!</v>
      </c>
      <c r="AH175" s="107" t="e">
        <f>T175-HLOOKUP(V175,Minimas!$C$1:$BN$10,8,FALSE)</f>
        <v>#VALUE!</v>
      </c>
      <c r="AI175" s="107" t="e">
        <f>T175-HLOOKUP(V175,Minimas!$C$1:$BN$10,9,FALSE)</f>
        <v>#VALUE!</v>
      </c>
      <c r="AJ175" s="107" t="e">
        <f>T175-HLOOKUP(V175,Minimas!$C$1:$BN$10,10,FALSE)</f>
        <v>#VALUE!</v>
      </c>
      <c r="AK175" s="108" t="str">
        <f t="shared" si="21"/>
        <v xml:space="preserve"> </v>
      </c>
      <c r="AM175" s="5" t="str">
        <f t="shared" si="22"/>
        <v xml:space="preserve"> </v>
      </c>
      <c r="AN175" s="5" t="str">
        <f t="shared" si="23"/>
        <v xml:space="preserve"> </v>
      </c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  <c r="BM175" s="115"/>
      <c r="BN175" s="115"/>
      <c r="BO175" s="115"/>
      <c r="BP175" s="115"/>
      <c r="BQ175" s="115"/>
      <c r="BR175" s="115"/>
      <c r="BS175" s="115"/>
      <c r="BT175" s="115"/>
      <c r="BU175" s="115"/>
      <c r="BV175" s="115"/>
      <c r="BW175" s="115"/>
      <c r="BX175" s="115"/>
    </row>
    <row r="176" spans="2:76" s="5" customFormat="1" ht="30" customHeight="1" x14ac:dyDescent="0.2">
      <c r="B176" s="71"/>
      <c r="C176" s="40"/>
      <c r="D176" s="41"/>
      <c r="E176" s="101"/>
      <c r="F176" s="42" t="s">
        <v>71</v>
      </c>
      <c r="G176" s="43" t="s">
        <v>71</v>
      </c>
      <c r="H176" s="109"/>
      <c r="I176" s="46" t="s">
        <v>71</v>
      </c>
      <c r="J176" s="41" t="s">
        <v>71</v>
      </c>
      <c r="K176" s="152"/>
      <c r="L176" s="44"/>
      <c r="M176" s="45"/>
      <c r="N176" s="45"/>
      <c r="O176" s="67" t="str">
        <f t="shared" si="16"/>
        <v/>
      </c>
      <c r="P176" s="66"/>
      <c r="Q176" s="66"/>
      <c r="R176" s="66"/>
      <c r="S176" s="67" t="str">
        <f t="shared" si="17"/>
        <v/>
      </c>
      <c r="T176" s="68" t="str">
        <f t="shared" si="18"/>
        <v/>
      </c>
      <c r="U176" s="69" t="str">
        <f t="shared" si="19"/>
        <v xml:space="preserve">   </v>
      </c>
      <c r="V176" s="103" t="str">
        <f>IF(E176=0," ",IF(E176="H",IF(OR(E176="SEN",H176&lt;1998),VLOOKUP(K176,Minimas!$A$11:$G$29,6),IF(AND(H176&gt;1997,H176&lt;2001),VLOOKUP(K176,Minimas!$A$11:$G$29,5),IF(AND(H176&gt;2000,H176&lt;2003),VLOOKUP(K176,Minimas!$A$11:$G$29,4),IF(AND(H176&gt;2002,H176&lt;2005),VLOOKUP(K176,Minimas!$A$11:$G$29,3),VLOOKUP(K176,Minimas!$A$11:$G$29,2))))),IF(OR(H176="SEN",H176&lt;1998),VLOOKUP(K176,Minimas!$G$11:$L$26,6),IF(AND(H176&gt;1997,H176&lt;2001),VLOOKUP(K176,Minimas!$G$11:$L$26,5),IF(AND(H176&gt;2000,H176&lt;2003),VLOOKUP(K176,Minimas!$G$11:$L$26,4),IF(AND(H176&gt;2002,H176&lt;2005),VLOOKUP(K176,Minimas!$G$11:$L$26,3),VLOOKUP(K176,Minimas!$G$11:$L$26,2)))))))</f>
        <v xml:space="preserve"> </v>
      </c>
      <c r="W176" s="77" t="str">
        <f t="shared" si="20"/>
        <v/>
      </c>
      <c r="X176" s="78"/>
      <c r="AB176" s="107" t="e">
        <f>T176-HLOOKUP(V176,Minimas!$C$1:$BN$10,2,FALSE)</f>
        <v>#VALUE!</v>
      </c>
      <c r="AC176" s="107" t="e">
        <f>T176-HLOOKUP(V176,Minimas!$C$1:$BN$10,3,FALSE)</f>
        <v>#VALUE!</v>
      </c>
      <c r="AD176" s="107" t="e">
        <f>T176-HLOOKUP(V176,Minimas!$C$1:$BN$10,4,FALSE)</f>
        <v>#VALUE!</v>
      </c>
      <c r="AE176" s="107" t="e">
        <f>T176-HLOOKUP(V176,Minimas!$C$1:$BN$10,5,FALSE)</f>
        <v>#VALUE!</v>
      </c>
      <c r="AF176" s="107" t="e">
        <f>T176-HLOOKUP(V176,Minimas!$C$1:$BN$10,6,FALSE)</f>
        <v>#VALUE!</v>
      </c>
      <c r="AG176" s="107" t="e">
        <f>T176-HLOOKUP(V176,Minimas!$C$1:$BN$10,7,FALSE)</f>
        <v>#VALUE!</v>
      </c>
      <c r="AH176" s="107" t="e">
        <f>T176-HLOOKUP(V176,Minimas!$C$1:$BN$10,8,FALSE)</f>
        <v>#VALUE!</v>
      </c>
      <c r="AI176" s="107" t="e">
        <f>T176-HLOOKUP(V176,Minimas!$C$1:$BN$10,9,FALSE)</f>
        <v>#VALUE!</v>
      </c>
      <c r="AJ176" s="107" t="e">
        <f>T176-HLOOKUP(V176,Minimas!$C$1:$BN$10,10,FALSE)</f>
        <v>#VALUE!</v>
      </c>
      <c r="AK176" s="108" t="str">
        <f t="shared" si="21"/>
        <v xml:space="preserve"> </v>
      </c>
      <c r="AM176" s="5" t="str">
        <f t="shared" si="22"/>
        <v xml:space="preserve"> </v>
      </c>
      <c r="AN176" s="5" t="str">
        <f t="shared" si="23"/>
        <v xml:space="preserve"> </v>
      </c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  <c r="BX176" s="115"/>
    </row>
    <row r="177" spans="2:76" s="5" customFormat="1" ht="30" customHeight="1" x14ac:dyDescent="0.2">
      <c r="B177" s="71"/>
      <c r="C177" s="40"/>
      <c r="D177" s="41"/>
      <c r="E177" s="101"/>
      <c r="F177" s="42" t="s">
        <v>71</v>
      </c>
      <c r="G177" s="43" t="s">
        <v>71</v>
      </c>
      <c r="H177" s="109"/>
      <c r="I177" s="46"/>
      <c r="J177" s="41"/>
      <c r="K177" s="152"/>
      <c r="L177" s="44"/>
      <c r="M177" s="45"/>
      <c r="N177" s="45"/>
      <c r="O177" s="67" t="str">
        <f t="shared" si="16"/>
        <v/>
      </c>
      <c r="P177" s="66"/>
      <c r="Q177" s="66"/>
      <c r="R177" s="66"/>
      <c r="S177" s="67" t="str">
        <f t="shared" si="17"/>
        <v/>
      </c>
      <c r="T177" s="68" t="str">
        <f t="shared" si="18"/>
        <v/>
      </c>
      <c r="U177" s="69" t="str">
        <f t="shared" si="19"/>
        <v xml:space="preserve">   </v>
      </c>
      <c r="V177" s="103" t="str">
        <f>IF(E177=0," ",IF(E177="H",IF(OR(E177="SEN",H177&lt;1998),VLOOKUP(K177,Minimas!$A$11:$G$29,6),IF(AND(H177&gt;1997,H177&lt;2001),VLOOKUP(K177,Minimas!$A$11:$G$29,5),IF(AND(H177&gt;2000,H177&lt;2003),VLOOKUP(K177,Minimas!$A$11:$G$29,4),IF(AND(H177&gt;2002,H177&lt;2005),VLOOKUP(K177,Minimas!$A$11:$G$29,3),VLOOKUP(K177,Minimas!$A$11:$G$29,2))))),IF(OR(H177="SEN",H177&lt;1998),VLOOKUP(K177,Minimas!$G$11:$L$26,6),IF(AND(H177&gt;1997,H177&lt;2001),VLOOKUP(K177,Minimas!$G$11:$L$26,5),IF(AND(H177&gt;2000,H177&lt;2003),VLOOKUP(K177,Minimas!$G$11:$L$26,4),IF(AND(H177&gt;2002,H177&lt;2005),VLOOKUP(K177,Minimas!$G$11:$L$26,3),VLOOKUP(K177,Minimas!$G$11:$L$26,2)))))))</f>
        <v xml:space="preserve"> </v>
      </c>
      <c r="W177" s="77" t="str">
        <f t="shared" si="20"/>
        <v/>
      </c>
      <c r="X177" s="78"/>
      <c r="AB177" s="107" t="e">
        <f>T177-HLOOKUP(V177,Minimas!$C$1:$BN$10,2,FALSE)</f>
        <v>#VALUE!</v>
      </c>
      <c r="AC177" s="107" t="e">
        <f>T177-HLOOKUP(V177,Minimas!$C$1:$BN$10,3,FALSE)</f>
        <v>#VALUE!</v>
      </c>
      <c r="AD177" s="107" t="e">
        <f>T177-HLOOKUP(V177,Minimas!$C$1:$BN$10,4,FALSE)</f>
        <v>#VALUE!</v>
      </c>
      <c r="AE177" s="107" t="e">
        <f>T177-HLOOKUP(V177,Minimas!$C$1:$BN$10,5,FALSE)</f>
        <v>#VALUE!</v>
      </c>
      <c r="AF177" s="107" t="e">
        <f>T177-HLOOKUP(V177,Minimas!$C$1:$BN$10,6,FALSE)</f>
        <v>#VALUE!</v>
      </c>
      <c r="AG177" s="107" t="e">
        <f>T177-HLOOKUP(V177,Minimas!$C$1:$BN$10,7,FALSE)</f>
        <v>#VALUE!</v>
      </c>
      <c r="AH177" s="107" t="e">
        <f>T177-HLOOKUP(V177,Minimas!$C$1:$BN$10,8,FALSE)</f>
        <v>#VALUE!</v>
      </c>
      <c r="AI177" s="107" t="e">
        <f>T177-HLOOKUP(V177,Minimas!$C$1:$BN$10,9,FALSE)</f>
        <v>#VALUE!</v>
      </c>
      <c r="AJ177" s="107" t="e">
        <f>T177-HLOOKUP(V177,Minimas!$C$1:$BN$10,10,FALSE)</f>
        <v>#VALUE!</v>
      </c>
      <c r="AK177" s="108" t="str">
        <f t="shared" si="21"/>
        <v xml:space="preserve"> </v>
      </c>
      <c r="AM177" s="5" t="str">
        <f t="shared" si="22"/>
        <v xml:space="preserve"> </v>
      </c>
      <c r="AN177" s="5" t="str">
        <f t="shared" si="23"/>
        <v xml:space="preserve"> </v>
      </c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  <c r="BI177" s="115"/>
      <c r="BJ177" s="115"/>
      <c r="BK177" s="115"/>
      <c r="BL177" s="115"/>
      <c r="BM177" s="115"/>
      <c r="BN177" s="115"/>
      <c r="BO177" s="115"/>
      <c r="BP177" s="115"/>
      <c r="BQ177" s="115"/>
      <c r="BR177" s="115"/>
      <c r="BS177" s="115"/>
      <c r="BT177" s="115"/>
      <c r="BU177" s="115"/>
      <c r="BV177" s="115"/>
      <c r="BW177" s="115"/>
      <c r="BX177" s="115"/>
    </row>
    <row r="178" spans="2:76" s="5" customFormat="1" ht="30" customHeight="1" x14ac:dyDescent="0.2">
      <c r="B178" s="70"/>
      <c r="C178" s="60"/>
      <c r="D178" s="61"/>
      <c r="E178" s="101"/>
      <c r="F178" s="62" t="s">
        <v>71</v>
      </c>
      <c r="G178" s="63" t="s">
        <v>71</v>
      </c>
      <c r="H178" s="102"/>
      <c r="I178" s="64" t="s">
        <v>71</v>
      </c>
      <c r="J178" s="61" t="s">
        <v>71</v>
      </c>
      <c r="K178" s="151"/>
      <c r="L178" s="65"/>
      <c r="M178" s="66"/>
      <c r="N178" s="66"/>
      <c r="O178" s="67" t="str">
        <f t="shared" si="16"/>
        <v/>
      </c>
      <c r="P178" s="66"/>
      <c r="Q178" s="66"/>
      <c r="R178" s="66"/>
      <c r="S178" s="67" t="str">
        <f t="shared" si="17"/>
        <v/>
      </c>
      <c r="T178" s="68" t="str">
        <f t="shared" si="18"/>
        <v/>
      </c>
      <c r="U178" s="69" t="str">
        <f t="shared" si="19"/>
        <v xml:space="preserve">   </v>
      </c>
      <c r="V178" s="103" t="str">
        <f>IF(E178=0," ",IF(E178="H",IF(OR(E178="SEN",H178&lt;1998),VLOOKUP(K178,Minimas!$A$11:$G$29,6),IF(AND(H178&gt;1997,H178&lt;2001),VLOOKUP(K178,Minimas!$A$11:$G$29,5),IF(AND(H178&gt;2000,H178&lt;2003),VLOOKUP(K178,Minimas!$A$11:$G$29,4),IF(AND(H178&gt;2002,H178&lt;2005),VLOOKUP(K178,Minimas!$A$11:$G$29,3),VLOOKUP(K178,Minimas!$A$11:$G$29,2))))),IF(OR(H178="SEN",H178&lt;1998),VLOOKUP(K178,Minimas!$G$11:$L$26,6),IF(AND(H178&gt;1997,H178&lt;2001),VLOOKUP(K178,Minimas!$G$11:$L$26,5),IF(AND(H178&gt;2000,H178&lt;2003),VLOOKUP(K178,Minimas!$G$11:$L$26,4),IF(AND(H178&gt;2002,H178&lt;2005),VLOOKUP(K178,Minimas!$G$11:$L$26,3),VLOOKUP(K178,Minimas!$G$11:$L$26,2)))))))</f>
        <v xml:space="preserve"> </v>
      </c>
      <c r="W178" s="77" t="str">
        <f t="shared" si="20"/>
        <v/>
      </c>
      <c r="X178" s="78"/>
      <c r="AB178" s="107" t="e">
        <f>T178-HLOOKUP(V178,Minimas!$C$1:$BN$10,2,FALSE)</f>
        <v>#VALUE!</v>
      </c>
      <c r="AC178" s="107" t="e">
        <f>T178-HLOOKUP(V178,Minimas!$C$1:$BN$10,3,FALSE)</f>
        <v>#VALUE!</v>
      </c>
      <c r="AD178" s="107" t="e">
        <f>T178-HLOOKUP(V178,Minimas!$C$1:$BN$10,4,FALSE)</f>
        <v>#VALUE!</v>
      </c>
      <c r="AE178" s="107" t="e">
        <f>T178-HLOOKUP(V178,Minimas!$C$1:$BN$10,5,FALSE)</f>
        <v>#VALUE!</v>
      </c>
      <c r="AF178" s="107" t="e">
        <f>T178-HLOOKUP(V178,Minimas!$C$1:$BN$10,6,FALSE)</f>
        <v>#VALUE!</v>
      </c>
      <c r="AG178" s="107" t="e">
        <f>T178-HLOOKUP(V178,Minimas!$C$1:$BN$10,7,FALSE)</f>
        <v>#VALUE!</v>
      </c>
      <c r="AH178" s="107" t="e">
        <f>T178-HLOOKUP(V178,Minimas!$C$1:$BN$10,8,FALSE)</f>
        <v>#VALUE!</v>
      </c>
      <c r="AI178" s="107" t="e">
        <f>T178-HLOOKUP(V178,Minimas!$C$1:$BN$10,9,FALSE)</f>
        <v>#VALUE!</v>
      </c>
      <c r="AJ178" s="107" t="e">
        <f>T178-HLOOKUP(V178,Minimas!$C$1:$BN$10,10,FALSE)</f>
        <v>#VALUE!</v>
      </c>
      <c r="AK178" s="108" t="str">
        <f t="shared" si="21"/>
        <v xml:space="preserve"> </v>
      </c>
      <c r="AM178" s="5" t="str">
        <f t="shared" si="22"/>
        <v xml:space="preserve"> </v>
      </c>
      <c r="AN178" s="5" t="str">
        <f t="shared" si="23"/>
        <v xml:space="preserve"> </v>
      </c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</row>
    <row r="179" spans="2:76" s="5" customFormat="1" ht="30" customHeight="1" x14ac:dyDescent="0.2">
      <c r="B179" s="71"/>
      <c r="C179" s="40"/>
      <c r="D179" s="41"/>
      <c r="E179" s="101"/>
      <c r="F179" s="42" t="s">
        <v>71</v>
      </c>
      <c r="G179" s="43" t="s">
        <v>71</v>
      </c>
      <c r="H179" s="109"/>
      <c r="I179" s="46" t="s">
        <v>71</v>
      </c>
      <c r="J179" s="41" t="s">
        <v>71</v>
      </c>
      <c r="K179" s="152"/>
      <c r="L179" s="44"/>
      <c r="M179" s="45"/>
      <c r="N179" s="45"/>
      <c r="O179" s="67" t="str">
        <f t="shared" si="16"/>
        <v/>
      </c>
      <c r="P179" s="66"/>
      <c r="Q179" s="66"/>
      <c r="R179" s="66"/>
      <c r="S179" s="67" t="str">
        <f t="shared" si="17"/>
        <v/>
      </c>
      <c r="T179" s="68" t="str">
        <f t="shared" si="18"/>
        <v/>
      </c>
      <c r="U179" s="69" t="str">
        <f t="shared" si="19"/>
        <v xml:space="preserve">   </v>
      </c>
      <c r="V179" s="103" t="str">
        <f>IF(E179=0," ",IF(E179="H",IF(OR(E179="SEN",H179&lt;1998),VLOOKUP(K179,Minimas!$A$11:$G$29,6),IF(AND(H179&gt;1997,H179&lt;2001),VLOOKUP(K179,Minimas!$A$11:$G$29,5),IF(AND(H179&gt;2000,H179&lt;2003),VLOOKUP(K179,Minimas!$A$11:$G$29,4),IF(AND(H179&gt;2002,H179&lt;2005),VLOOKUP(K179,Minimas!$A$11:$G$29,3),VLOOKUP(K179,Minimas!$A$11:$G$29,2))))),IF(OR(H179="SEN",H179&lt;1998),VLOOKUP(K179,Minimas!$G$11:$L$26,6),IF(AND(H179&gt;1997,H179&lt;2001),VLOOKUP(K179,Minimas!$G$11:$L$26,5),IF(AND(H179&gt;2000,H179&lt;2003),VLOOKUP(K179,Minimas!$G$11:$L$26,4),IF(AND(H179&gt;2002,H179&lt;2005),VLOOKUP(K179,Minimas!$G$11:$L$26,3),VLOOKUP(K179,Minimas!$G$11:$L$26,2)))))))</f>
        <v xml:space="preserve"> </v>
      </c>
      <c r="W179" s="77" t="str">
        <f t="shared" si="20"/>
        <v/>
      </c>
      <c r="X179" s="78"/>
      <c r="AB179" s="107" t="e">
        <f>T179-HLOOKUP(V179,Minimas!$C$1:$BN$10,2,FALSE)</f>
        <v>#VALUE!</v>
      </c>
      <c r="AC179" s="107" t="e">
        <f>T179-HLOOKUP(V179,Minimas!$C$1:$BN$10,3,FALSE)</f>
        <v>#VALUE!</v>
      </c>
      <c r="AD179" s="107" t="e">
        <f>T179-HLOOKUP(V179,Minimas!$C$1:$BN$10,4,FALSE)</f>
        <v>#VALUE!</v>
      </c>
      <c r="AE179" s="107" t="e">
        <f>T179-HLOOKUP(V179,Minimas!$C$1:$BN$10,5,FALSE)</f>
        <v>#VALUE!</v>
      </c>
      <c r="AF179" s="107" t="e">
        <f>T179-HLOOKUP(V179,Minimas!$C$1:$BN$10,6,FALSE)</f>
        <v>#VALUE!</v>
      </c>
      <c r="AG179" s="107" t="e">
        <f>T179-HLOOKUP(V179,Minimas!$C$1:$BN$10,7,FALSE)</f>
        <v>#VALUE!</v>
      </c>
      <c r="AH179" s="107" t="e">
        <f>T179-HLOOKUP(V179,Minimas!$C$1:$BN$10,8,FALSE)</f>
        <v>#VALUE!</v>
      </c>
      <c r="AI179" s="107" t="e">
        <f>T179-HLOOKUP(V179,Minimas!$C$1:$BN$10,9,FALSE)</f>
        <v>#VALUE!</v>
      </c>
      <c r="AJ179" s="107" t="e">
        <f>T179-HLOOKUP(V179,Minimas!$C$1:$BN$10,10,FALSE)</f>
        <v>#VALUE!</v>
      </c>
      <c r="AK179" s="108" t="str">
        <f t="shared" si="21"/>
        <v xml:space="preserve"> </v>
      </c>
      <c r="AM179" s="5" t="str">
        <f t="shared" si="22"/>
        <v xml:space="preserve"> </v>
      </c>
      <c r="AN179" s="5" t="str">
        <f t="shared" si="23"/>
        <v xml:space="preserve"> </v>
      </c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</row>
    <row r="180" spans="2:76" s="5" customFormat="1" ht="30" customHeight="1" x14ac:dyDescent="0.2">
      <c r="B180" s="71"/>
      <c r="C180" s="40"/>
      <c r="D180" s="41"/>
      <c r="E180" s="101"/>
      <c r="F180" s="42" t="s">
        <v>71</v>
      </c>
      <c r="G180" s="43" t="s">
        <v>71</v>
      </c>
      <c r="H180" s="109"/>
      <c r="I180" s="46" t="s">
        <v>71</v>
      </c>
      <c r="J180" s="41" t="s">
        <v>71</v>
      </c>
      <c r="K180" s="152"/>
      <c r="L180" s="44"/>
      <c r="M180" s="45"/>
      <c r="N180" s="45"/>
      <c r="O180" s="67" t="str">
        <f t="shared" si="16"/>
        <v/>
      </c>
      <c r="P180" s="66"/>
      <c r="Q180" s="66"/>
      <c r="R180" s="66"/>
      <c r="S180" s="67" t="str">
        <f t="shared" si="17"/>
        <v/>
      </c>
      <c r="T180" s="68" t="str">
        <f t="shared" si="18"/>
        <v/>
      </c>
      <c r="U180" s="69" t="str">
        <f t="shared" si="19"/>
        <v xml:space="preserve">   </v>
      </c>
      <c r="V180" s="103" t="str">
        <f>IF(E180=0," ",IF(E180="H",IF(OR(E180="SEN",H180&lt;1998),VLOOKUP(K180,Minimas!$A$11:$G$29,6),IF(AND(H180&gt;1997,H180&lt;2001),VLOOKUP(K180,Minimas!$A$11:$G$29,5),IF(AND(H180&gt;2000,H180&lt;2003),VLOOKUP(K180,Minimas!$A$11:$G$29,4),IF(AND(H180&gt;2002,H180&lt;2005),VLOOKUP(K180,Minimas!$A$11:$G$29,3),VLOOKUP(K180,Minimas!$A$11:$G$29,2))))),IF(OR(H180="SEN",H180&lt;1998),VLOOKUP(K180,Minimas!$G$11:$L$26,6),IF(AND(H180&gt;1997,H180&lt;2001),VLOOKUP(K180,Minimas!$G$11:$L$26,5),IF(AND(H180&gt;2000,H180&lt;2003),VLOOKUP(K180,Minimas!$G$11:$L$26,4),IF(AND(H180&gt;2002,H180&lt;2005),VLOOKUP(K180,Minimas!$G$11:$L$26,3),VLOOKUP(K180,Minimas!$G$11:$L$26,2)))))))</f>
        <v xml:space="preserve"> </v>
      </c>
      <c r="W180" s="77" t="str">
        <f t="shared" si="20"/>
        <v/>
      </c>
      <c r="X180" s="78"/>
      <c r="AB180" s="107" t="e">
        <f>T180-HLOOKUP(V180,Minimas!$C$1:$BN$10,2,FALSE)</f>
        <v>#VALUE!</v>
      </c>
      <c r="AC180" s="107" t="e">
        <f>T180-HLOOKUP(V180,Minimas!$C$1:$BN$10,3,FALSE)</f>
        <v>#VALUE!</v>
      </c>
      <c r="AD180" s="107" t="e">
        <f>T180-HLOOKUP(V180,Minimas!$C$1:$BN$10,4,FALSE)</f>
        <v>#VALUE!</v>
      </c>
      <c r="AE180" s="107" t="e">
        <f>T180-HLOOKUP(V180,Minimas!$C$1:$BN$10,5,FALSE)</f>
        <v>#VALUE!</v>
      </c>
      <c r="AF180" s="107" t="e">
        <f>T180-HLOOKUP(V180,Minimas!$C$1:$BN$10,6,FALSE)</f>
        <v>#VALUE!</v>
      </c>
      <c r="AG180" s="107" t="e">
        <f>T180-HLOOKUP(V180,Minimas!$C$1:$BN$10,7,FALSE)</f>
        <v>#VALUE!</v>
      </c>
      <c r="AH180" s="107" t="e">
        <f>T180-HLOOKUP(V180,Minimas!$C$1:$BN$10,8,FALSE)</f>
        <v>#VALUE!</v>
      </c>
      <c r="AI180" s="107" t="e">
        <f>T180-HLOOKUP(V180,Minimas!$C$1:$BN$10,9,FALSE)</f>
        <v>#VALUE!</v>
      </c>
      <c r="AJ180" s="107" t="e">
        <f>T180-HLOOKUP(V180,Minimas!$C$1:$BN$10,10,FALSE)</f>
        <v>#VALUE!</v>
      </c>
      <c r="AK180" s="108" t="str">
        <f t="shared" si="21"/>
        <v xml:space="preserve"> </v>
      </c>
      <c r="AM180" s="5" t="str">
        <f t="shared" si="22"/>
        <v xml:space="preserve"> </v>
      </c>
      <c r="AN180" s="5" t="str">
        <f t="shared" si="23"/>
        <v xml:space="preserve"> </v>
      </c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15"/>
      <c r="BR180" s="115"/>
      <c r="BS180" s="115"/>
      <c r="BT180" s="115"/>
      <c r="BU180" s="115"/>
      <c r="BV180" s="115"/>
      <c r="BW180" s="115"/>
      <c r="BX180" s="115"/>
    </row>
    <row r="181" spans="2:76" s="5" customFormat="1" ht="30" customHeight="1" x14ac:dyDescent="0.2">
      <c r="B181" s="71"/>
      <c r="C181" s="40"/>
      <c r="D181" s="41"/>
      <c r="E181" s="101"/>
      <c r="F181" s="42" t="s">
        <v>71</v>
      </c>
      <c r="G181" s="43" t="s">
        <v>71</v>
      </c>
      <c r="H181" s="109"/>
      <c r="I181" s="46" t="s">
        <v>71</v>
      </c>
      <c r="J181" s="41" t="s">
        <v>71</v>
      </c>
      <c r="K181" s="152"/>
      <c r="L181" s="44"/>
      <c r="M181" s="45"/>
      <c r="N181" s="45"/>
      <c r="O181" s="67" t="str">
        <f t="shared" si="16"/>
        <v/>
      </c>
      <c r="P181" s="66"/>
      <c r="Q181" s="66"/>
      <c r="R181" s="66"/>
      <c r="S181" s="67" t="str">
        <f t="shared" si="17"/>
        <v/>
      </c>
      <c r="T181" s="68" t="str">
        <f t="shared" si="18"/>
        <v/>
      </c>
      <c r="U181" s="69" t="str">
        <f t="shared" si="19"/>
        <v xml:space="preserve">   </v>
      </c>
      <c r="V181" s="103" t="str">
        <f>IF(E181=0," ",IF(E181="H",IF(OR(E181="SEN",H181&lt;1998),VLOOKUP(K181,Minimas!$A$11:$G$29,6),IF(AND(H181&gt;1997,H181&lt;2001),VLOOKUP(K181,Minimas!$A$11:$G$29,5),IF(AND(H181&gt;2000,H181&lt;2003),VLOOKUP(K181,Minimas!$A$11:$G$29,4),IF(AND(H181&gt;2002,H181&lt;2005),VLOOKUP(K181,Minimas!$A$11:$G$29,3),VLOOKUP(K181,Minimas!$A$11:$G$29,2))))),IF(OR(H181="SEN",H181&lt;1998),VLOOKUP(K181,Minimas!$G$11:$L$26,6),IF(AND(H181&gt;1997,H181&lt;2001),VLOOKUP(K181,Minimas!$G$11:$L$26,5),IF(AND(H181&gt;2000,H181&lt;2003),VLOOKUP(K181,Minimas!$G$11:$L$26,4),IF(AND(H181&gt;2002,H181&lt;2005),VLOOKUP(K181,Minimas!$G$11:$L$26,3),VLOOKUP(K181,Minimas!$G$11:$L$26,2)))))))</f>
        <v xml:space="preserve"> </v>
      </c>
      <c r="W181" s="77" t="str">
        <f t="shared" si="20"/>
        <v/>
      </c>
      <c r="X181" s="78"/>
      <c r="AB181" s="107" t="e">
        <f>T181-HLOOKUP(V181,Minimas!$C$1:$BN$10,2,FALSE)</f>
        <v>#VALUE!</v>
      </c>
      <c r="AC181" s="107" t="e">
        <f>T181-HLOOKUP(V181,Minimas!$C$1:$BN$10,3,FALSE)</f>
        <v>#VALUE!</v>
      </c>
      <c r="AD181" s="107" t="e">
        <f>T181-HLOOKUP(V181,Minimas!$C$1:$BN$10,4,FALSE)</f>
        <v>#VALUE!</v>
      </c>
      <c r="AE181" s="107" t="e">
        <f>T181-HLOOKUP(V181,Minimas!$C$1:$BN$10,5,FALSE)</f>
        <v>#VALUE!</v>
      </c>
      <c r="AF181" s="107" t="e">
        <f>T181-HLOOKUP(V181,Minimas!$C$1:$BN$10,6,FALSE)</f>
        <v>#VALUE!</v>
      </c>
      <c r="AG181" s="107" t="e">
        <f>T181-HLOOKUP(V181,Minimas!$C$1:$BN$10,7,FALSE)</f>
        <v>#VALUE!</v>
      </c>
      <c r="AH181" s="107" t="e">
        <f>T181-HLOOKUP(V181,Minimas!$C$1:$BN$10,8,FALSE)</f>
        <v>#VALUE!</v>
      </c>
      <c r="AI181" s="107" t="e">
        <f>T181-HLOOKUP(V181,Minimas!$C$1:$BN$10,9,FALSE)</f>
        <v>#VALUE!</v>
      </c>
      <c r="AJ181" s="107" t="e">
        <f>T181-HLOOKUP(V181,Minimas!$C$1:$BN$10,10,FALSE)</f>
        <v>#VALUE!</v>
      </c>
      <c r="AK181" s="108" t="str">
        <f t="shared" si="21"/>
        <v xml:space="preserve"> </v>
      </c>
      <c r="AM181" s="5" t="str">
        <f t="shared" si="22"/>
        <v xml:space="preserve"> </v>
      </c>
      <c r="AN181" s="5" t="str">
        <f t="shared" si="23"/>
        <v xml:space="preserve"> </v>
      </c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  <c r="BI181" s="115"/>
      <c r="BJ181" s="115"/>
      <c r="BK181" s="115"/>
      <c r="BL181" s="115"/>
      <c r="BM181" s="115"/>
      <c r="BN181" s="115"/>
      <c r="BO181" s="115"/>
      <c r="BP181" s="115"/>
      <c r="BQ181" s="115"/>
      <c r="BR181" s="115"/>
      <c r="BS181" s="115"/>
      <c r="BT181" s="115"/>
      <c r="BU181" s="115"/>
      <c r="BV181" s="115"/>
      <c r="BW181" s="115"/>
      <c r="BX181" s="115"/>
    </row>
    <row r="182" spans="2:76" s="5" customFormat="1" ht="30" customHeight="1" x14ac:dyDescent="0.2">
      <c r="B182" s="71"/>
      <c r="C182" s="40"/>
      <c r="D182" s="41"/>
      <c r="E182" s="101"/>
      <c r="F182" s="42" t="s">
        <v>71</v>
      </c>
      <c r="G182" s="43" t="s">
        <v>71</v>
      </c>
      <c r="H182" s="109"/>
      <c r="I182" s="46" t="s">
        <v>71</v>
      </c>
      <c r="J182" s="41" t="s">
        <v>71</v>
      </c>
      <c r="K182" s="152"/>
      <c r="L182" s="44"/>
      <c r="M182" s="45"/>
      <c r="N182" s="45"/>
      <c r="O182" s="67" t="str">
        <f t="shared" si="16"/>
        <v/>
      </c>
      <c r="P182" s="66"/>
      <c r="Q182" s="66"/>
      <c r="R182" s="66"/>
      <c r="S182" s="67" t="str">
        <f t="shared" si="17"/>
        <v/>
      </c>
      <c r="T182" s="68" t="str">
        <f t="shared" si="18"/>
        <v/>
      </c>
      <c r="U182" s="69" t="str">
        <f t="shared" si="19"/>
        <v xml:space="preserve">   </v>
      </c>
      <c r="V182" s="103" t="str">
        <f>IF(E182=0," ",IF(E182="H",IF(OR(E182="SEN",H182&lt;1998),VLOOKUP(K182,Minimas!$A$11:$G$29,6),IF(AND(H182&gt;1997,H182&lt;2001),VLOOKUP(K182,Minimas!$A$11:$G$29,5),IF(AND(H182&gt;2000,H182&lt;2003),VLOOKUP(K182,Minimas!$A$11:$G$29,4),IF(AND(H182&gt;2002,H182&lt;2005),VLOOKUP(K182,Minimas!$A$11:$G$29,3),VLOOKUP(K182,Minimas!$A$11:$G$29,2))))),IF(OR(H182="SEN",H182&lt;1998),VLOOKUP(K182,Minimas!$G$11:$L$26,6),IF(AND(H182&gt;1997,H182&lt;2001),VLOOKUP(K182,Minimas!$G$11:$L$26,5),IF(AND(H182&gt;2000,H182&lt;2003),VLOOKUP(K182,Minimas!$G$11:$L$26,4),IF(AND(H182&gt;2002,H182&lt;2005),VLOOKUP(K182,Minimas!$G$11:$L$26,3),VLOOKUP(K182,Minimas!$G$11:$L$26,2)))))))</f>
        <v xml:space="preserve"> </v>
      </c>
      <c r="W182" s="77" t="str">
        <f t="shared" si="20"/>
        <v/>
      </c>
      <c r="X182" s="78"/>
      <c r="AB182" s="107" t="e">
        <f>T182-HLOOKUP(V182,Minimas!$C$1:$BN$10,2,FALSE)</f>
        <v>#VALUE!</v>
      </c>
      <c r="AC182" s="107" t="e">
        <f>T182-HLOOKUP(V182,Minimas!$C$1:$BN$10,3,FALSE)</f>
        <v>#VALUE!</v>
      </c>
      <c r="AD182" s="107" t="e">
        <f>T182-HLOOKUP(V182,Minimas!$C$1:$BN$10,4,FALSE)</f>
        <v>#VALUE!</v>
      </c>
      <c r="AE182" s="107" t="e">
        <f>T182-HLOOKUP(V182,Minimas!$C$1:$BN$10,5,FALSE)</f>
        <v>#VALUE!</v>
      </c>
      <c r="AF182" s="107" t="e">
        <f>T182-HLOOKUP(V182,Minimas!$C$1:$BN$10,6,FALSE)</f>
        <v>#VALUE!</v>
      </c>
      <c r="AG182" s="107" t="e">
        <f>T182-HLOOKUP(V182,Minimas!$C$1:$BN$10,7,FALSE)</f>
        <v>#VALUE!</v>
      </c>
      <c r="AH182" s="107" t="e">
        <f>T182-HLOOKUP(V182,Minimas!$C$1:$BN$10,8,FALSE)</f>
        <v>#VALUE!</v>
      </c>
      <c r="AI182" s="107" t="e">
        <f>T182-HLOOKUP(V182,Minimas!$C$1:$BN$10,9,FALSE)</f>
        <v>#VALUE!</v>
      </c>
      <c r="AJ182" s="107" t="e">
        <f>T182-HLOOKUP(V182,Minimas!$C$1:$BN$10,10,FALSE)</f>
        <v>#VALUE!</v>
      </c>
      <c r="AK182" s="108" t="str">
        <f t="shared" si="21"/>
        <v xml:space="preserve"> </v>
      </c>
      <c r="AM182" s="5" t="str">
        <f t="shared" si="22"/>
        <v xml:space="preserve"> </v>
      </c>
      <c r="AN182" s="5" t="str">
        <f t="shared" si="23"/>
        <v xml:space="preserve"> </v>
      </c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  <c r="BH182" s="115"/>
      <c r="BI182" s="115"/>
      <c r="BJ182" s="115"/>
      <c r="BK182" s="115"/>
      <c r="BL182" s="115"/>
      <c r="BM182" s="115"/>
      <c r="BN182" s="115"/>
      <c r="BO182" s="115"/>
      <c r="BP182" s="115"/>
      <c r="BQ182" s="115"/>
      <c r="BR182" s="115"/>
      <c r="BS182" s="115"/>
      <c r="BT182" s="115"/>
      <c r="BU182" s="115"/>
      <c r="BV182" s="115"/>
      <c r="BW182" s="115"/>
      <c r="BX182" s="115"/>
    </row>
    <row r="183" spans="2:76" s="5" customFormat="1" ht="30" customHeight="1" x14ac:dyDescent="0.2">
      <c r="B183" s="71"/>
      <c r="C183" s="40"/>
      <c r="D183" s="41"/>
      <c r="E183" s="101"/>
      <c r="F183" s="42" t="s">
        <v>71</v>
      </c>
      <c r="G183" s="43" t="s">
        <v>71</v>
      </c>
      <c r="H183" s="109"/>
      <c r="I183" s="46" t="s">
        <v>71</v>
      </c>
      <c r="J183" s="41" t="s">
        <v>71</v>
      </c>
      <c r="K183" s="152"/>
      <c r="L183" s="44"/>
      <c r="M183" s="45"/>
      <c r="N183" s="45"/>
      <c r="O183" s="67" t="str">
        <f t="shared" si="16"/>
        <v/>
      </c>
      <c r="P183" s="66"/>
      <c r="Q183" s="66"/>
      <c r="R183" s="66"/>
      <c r="S183" s="67" t="str">
        <f t="shared" si="17"/>
        <v/>
      </c>
      <c r="T183" s="68" t="str">
        <f t="shared" si="18"/>
        <v/>
      </c>
      <c r="U183" s="69" t="str">
        <f t="shared" si="19"/>
        <v xml:space="preserve">   </v>
      </c>
      <c r="V183" s="103" t="str">
        <f>IF(E183=0," ",IF(E183="H",IF(OR(E183="SEN",H183&lt;1998),VLOOKUP(K183,Minimas!$A$11:$G$29,6),IF(AND(H183&gt;1997,H183&lt;2001),VLOOKUP(K183,Minimas!$A$11:$G$29,5),IF(AND(H183&gt;2000,H183&lt;2003),VLOOKUP(K183,Minimas!$A$11:$G$29,4),IF(AND(H183&gt;2002,H183&lt;2005),VLOOKUP(K183,Minimas!$A$11:$G$29,3),VLOOKUP(K183,Minimas!$A$11:$G$29,2))))),IF(OR(H183="SEN",H183&lt;1998),VLOOKUP(K183,Minimas!$G$11:$L$26,6),IF(AND(H183&gt;1997,H183&lt;2001),VLOOKUP(K183,Minimas!$G$11:$L$26,5),IF(AND(H183&gt;2000,H183&lt;2003),VLOOKUP(K183,Minimas!$G$11:$L$26,4),IF(AND(H183&gt;2002,H183&lt;2005),VLOOKUP(K183,Minimas!$G$11:$L$26,3),VLOOKUP(K183,Minimas!$G$11:$L$26,2)))))))</f>
        <v xml:space="preserve"> </v>
      </c>
      <c r="W183" s="77" t="str">
        <f t="shared" si="20"/>
        <v/>
      </c>
      <c r="X183" s="78"/>
      <c r="AB183" s="107" t="e">
        <f>T183-HLOOKUP(V183,Minimas!$C$1:$BN$10,2,FALSE)</f>
        <v>#VALUE!</v>
      </c>
      <c r="AC183" s="107" t="e">
        <f>T183-HLOOKUP(V183,Minimas!$C$1:$BN$10,3,FALSE)</f>
        <v>#VALUE!</v>
      </c>
      <c r="AD183" s="107" t="e">
        <f>T183-HLOOKUP(V183,Minimas!$C$1:$BN$10,4,FALSE)</f>
        <v>#VALUE!</v>
      </c>
      <c r="AE183" s="107" t="e">
        <f>T183-HLOOKUP(V183,Minimas!$C$1:$BN$10,5,FALSE)</f>
        <v>#VALUE!</v>
      </c>
      <c r="AF183" s="107" t="e">
        <f>T183-HLOOKUP(V183,Minimas!$C$1:$BN$10,6,FALSE)</f>
        <v>#VALUE!</v>
      </c>
      <c r="AG183" s="107" t="e">
        <f>T183-HLOOKUP(V183,Minimas!$C$1:$BN$10,7,FALSE)</f>
        <v>#VALUE!</v>
      </c>
      <c r="AH183" s="107" t="e">
        <f>T183-HLOOKUP(V183,Minimas!$C$1:$BN$10,8,FALSE)</f>
        <v>#VALUE!</v>
      </c>
      <c r="AI183" s="107" t="e">
        <f>T183-HLOOKUP(V183,Minimas!$C$1:$BN$10,9,FALSE)</f>
        <v>#VALUE!</v>
      </c>
      <c r="AJ183" s="107" t="e">
        <f>T183-HLOOKUP(V183,Minimas!$C$1:$BN$10,10,FALSE)</f>
        <v>#VALUE!</v>
      </c>
      <c r="AK183" s="108" t="str">
        <f t="shared" si="21"/>
        <v xml:space="preserve"> </v>
      </c>
      <c r="AM183" s="5" t="str">
        <f t="shared" si="22"/>
        <v xml:space="preserve"> </v>
      </c>
      <c r="AN183" s="5" t="str">
        <f t="shared" si="23"/>
        <v xml:space="preserve"> </v>
      </c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  <c r="BI183" s="115"/>
      <c r="BJ183" s="115"/>
      <c r="BK183" s="115"/>
      <c r="BL183" s="115"/>
      <c r="BM183" s="115"/>
      <c r="BN183" s="115"/>
      <c r="BO183" s="115"/>
      <c r="BP183" s="115"/>
      <c r="BQ183" s="115"/>
      <c r="BR183" s="115"/>
      <c r="BS183" s="115"/>
      <c r="BT183" s="115"/>
      <c r="BU183" s="115"/>
      <c r="BV183" s="115"/>
      <c r="BW183" s="115"/>
      <c r="BX183" s="115"/>
    </row>
    <row r="184" spans="2:76" s="5" customFormat="1" ht="30" customHeight="1" x14ac:dyDescent="0.2">
      <c r="B184" s="71"/>
      <c r="C184" s="40"/>
      <c r="D184" s="41"/>
      <c r="E184" s="101"/>
      <c r="F184" s="42" t="s">
        <v>71</v>
      </c>
      <c r="G184" s="43" t="s">
        <v>71</v>
      </c>
      <c r="H184" s="109"/>
      <c r="I184" s="46" t="s">
        <v>71</v>
      </c>
      <c r="J184" s="41" t="s">
        <v>71</v>
      </c>
      <c r="K184" s="152"/>
      <c r="L184" s="44"/>
      <c r="M184" s="45"/>
      <c r="N184" s="45"/>
      <c r="O184" s="67" t="str">
        <f t="shared" si="16"/>
        <v/>
      </c>
      <c r="P184" s="66"/>
      <c r="Q184" s="66"/>
      <c r="R184" s="66"/>
      <c r="S184" s="67" t="str">
        <f t="shared" si="17"/>
        <v/>
      </c>
      <c r="T184" s="68" t="str">
        <f t="shared" si="18"/>
        <v/>
      </c>
      <c r="U184" s="69" t="str">
        <f t="shared" si="19"/>
        <v xml:space="preserve">   </v>
      </c>
      <c r="V184" s="103" t="str">
        <f>IF(E184=0," ",IF(E184="H",IF(OR(E184="SEN",H184&lt;1998),VLOOKUP(K184,Minimas!$A$11:$G$29,6),IF(AND(H184&gt;1997,H184&lt;2001),VLOOKUP(K184,Minimas!$A$11:$G$29,5),IF(AND(H184&gt;2000,H184&lt;2003),VLOOKUP(K184,Minimas!$A$11:$G$29,4),IF(AND(H184&gt;2002,H184&lt;2005),VLOOKUP(K184,Minimas!$A$11:$G$29,3),VLOOKUP(K184,Minimas!$A$11:$G$29,2))))),IF(OR(H184="SEN",H184&lt;1998),VLOOKUP(K184,Minimas!$G$11:$L$26,6),IF(AND(H184&gt;1997,H184&lt;2001),VLOOKUP(K184,Minimas!$G$11:$L$26,5),IF(AND(H184&gt;2000,H184&lt;2003),VLOOKUP(K184,Minimas!$G$11:$L$26,4),IF(AND(H184&gt;2002,H184&lt;2005),VLOOKUP(K184,Minimas!$G$11:$L$26,3),VLOOKUP(K184,Minimas!$G$11:$L$26,2)))))))</f>
        <v xml:space="preserve"> </v>
      </c>
      <c r="W184" s="77" t="str">
        <f t="shared" si="20"/>
        <v/>
      </c>
      <c r="X184" s="78"/>
      <c r="AB184" s="107" t="e">
        <f>T184-HLOOKUP(V184,Minimas!$C$1:$BN$10,2,FALSE)</f>
        <v>#VALUE!</v>
      </c>
      <c r="AC184" s="107" t="e">
        <f>T184-HLOOKUP(V184,Minimas!$C$1:$BN$10,3,FALSE)</f>
        <v>#VALUE!</v>
      </c>
      <c r="AD184" s="107" t="e">
        <f>T184-HLOOKUP(V184,Minimas!$C$1:$BN$10,4,FALSE)</f>
        <v>#VALUE!</v>
      </c>
      <c r="AE184" s="107" t="e">
        <f>T184-HLOOKUP(V184,Minimas!$C$1:$BN$10,5,FALSE)</f>
        <v>#VALUE!</v>
      </c>
      <c r="AF184" s="107" t="e">
        <f>T184-HLOOKUP(V184,Minimas!$C$1:$BN$10,6,FALSE)</f>
        <v>#VALUE!</v>
      </c>
      <c r="AG184" s="107" t="e">
        <f>T184-HLOOKUP(V184,Minimas!$C$1:$BN$10,7,FALSE)</f>
        <v>#VALUE!</v>
      </c>
      <c r="AH184" s="107" t="e">
        <f>T184-HLOOKUP(V184,Minimas!$C$1:$BN$10,8,FALSE)</f>
        <v>#VALUE!</v>
      </c>
      <c r="AI184" s="107" t="e">
        <f>T184-HLOOKUP(V184,Minimas!$C$1:$BN$10,9,FALSE)</f>
        <v>#VALUE!</v>
      </c>
      <c r="AJ184" s="107" t="e">
        <f>T184-HLOOKUP(V184,Minimas!$C$1:$BN$10,10,FALSE)</f>
        <v>#VALUE!</v>
      </c>
      <c r="AK184" s="108" t="str">
        <f t="shared" si="21"/>
        <v xml:space="preserve"> </v>
      </c>
      <c r="AM184" s="5" t="str">
        <f t="shared" si="22"/>
        <v xml:space="preserve"> </v>
      </c>
      <c r="AN184" s="5" t="str">
        <f t="shared" si="23"/>
        <v xml:space="preserve"> </v>
      </c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  <c r="BO184" s="115"/>
      <c r="BP184" s="115"/>
      <c r="BQ184" s="115"/>
      <c r="BR184" s="115"/>
      <c r="BS184" s="115"/>
      <c r="BT184" s="115"/>
      <c r="BU184" s="115"/>
      <c r="BV184" s="115"/>
      <c r="BW184" s="115"/>
      <c r="BX184" s="115"/>
    </row>
    <row r="185" spans="2:76" s="5" customFormat="1" ht="30" customHeight="1" x14ac:dyDescent="0.2">
      <c r="B185" s="71"/>
      <c r="C185" s="40"/>
      <c r="D185" s="41"/>
      <c r="E185" s="101"/>
      <c r="F185" s="42" t="s">
        <v>71</v>
      </c>
      <c r="G185" s="43" t="s">
        <v>71</v>
      </c>
      <c r="H185" s="109"/>
      <c r="I185" s="46" t="s">
        <v>71</v>
      </c>
      <c r="J185" s="41" t="s">
        <v>71</v>
      </c>
      <c r="K185" s="152"/>
      <c r="L185" s="44"/>
      <c r="M185" s="45"/>
      <c r="N185" s="45"/>
      <c r="O185" s="67" t="str">
        <f t="shared" si="16"/>
        <v/>
      </c>
      <c r="P185" s="66"/>
      <c r="Q185" s="66"/>
      <c r="R185" s="66"/>
      <c r="S185" s="67" t="str">
        <f t="shared" si="17"/>
        <v/>
      </c>
      <c r="T185" s="68" t="str">
        <f t="shared" si="18"/>
        <v/>
      </c>
      <c r="U185" s="69" t="str">
        <f t="shared" si="19"/>
        <v xml:space="preserve">   </v>
      </c>
      <c r="V185" s="103" t="str">
        <f>IF(E185=0," ",IF(E185="H",IF(OR(E185="SEN",H185&lt;1998),VLOOKUP(K185,Minimas!$A$11:$G$29,6),IF(AND(H185&gt;1997,H185&lt;2001),VLOOKUP(K185,Minimas!$A$11:$G$29,5),IF(AND(H185&gt;2000,H185&lt;2003),VLOOKUP(K185,Minimas!$A$11:$G$29,4),IF(AND(H185&gt;2002,H185&lt;2005),VLOOKUP(K185,Minimas!$A$11:$G$29,3),VLOOKUP(K185,Minimas!$A$11:$G$29,2))))),IF(OR(H185="SEN",H185&lt;1998),VLOOKUP(K185,Minimas!$G$11:$L$26,6),IF(AND(H185&gt;1997,H185&lt;2001),VLOOKUP(K185,Minimas!$G$11:$L$26,5),IF(AND(H185&gt;2000,H185&lt;2003),VLOOKUP(K185,Minimas!$G$11:$L$26,4),IF(AND(H185&gt;2002,H185&lt;2005),VLOOKUP(K185,Minimas!$G$11:$L$26,3),VLOOKUP(K185,Minimas!$G$11:$L$26,2)))))))</f>
        <v xml:space="preserve"> </v>
      </c>
      <c r="W185" s="77" t="str">
        <f t="shared" si="20"/>
        <v/>
      </c>
      <c r="X185" s="78"/>
      <c r="AB185" s="107" t="e">
        <f>T185-HLOOKUP(V185,Minimas!$C$1:$BN$10,2,FALSE)</f>
        <v>#VALUE!</v>
      </c>
      <c r="AC185" s="107" t="e">
        <f>T185-HLOOKUP(V185,Minimas!$C$1:$BN$10,3,FALSE)</f>
        <v>#VALUE!</v>
      </c>
      <c r="AD185" s="107" t="e">
        <f>T185-HLOOKUP(V185,Minimas!$C$1:$BN$10,4,FALSE)</f>
        <v>#VALUE!</v>
      </c>
      <c r="AE185" s="107" t="e">
        <f>T185-HLOOKUP(V185,Minimas!$C$1:$BN$10,5,FALSE)</f>
        <v>#VALUE!</v>
      </c>
      <c r="AF185" s="107" t="e">
        <f>T185-HLOOKUP(V185,Minimas!$C$1:$BN$10,6,FALSE)</f>
        <v>#VALUE!</v>
      </c>
      <c r="AG185" s="107" t="e">
        <f>T185-HLOOKUP(V185,Minimas!$C$1:$BN$10,7,FALSE)</f>
        <v>#VALUE!</v>
      </c>
      <c r="AH185" s="107" t="e">
        <f>T185-HLOOKUP(V185,Minimas!$C$1:$BN$10,8,FALSE)</f>
        <v>#VALUE!</v>
      </c>
      <c r="AI185" s="107" t="e">
        <f>T185-HLOOKUP(V185,Minimas!$C$1:$BN$10,9,FALSE)</f>
        <v>#VALUE!</v>
      </c>
      <c r="AJ185" s="107" t="e">
        <f>T185-HLOOKUP(V185,Minimas!$C$1:$BN$10,10,FALSE)</f>
        <v>#VALUE!</v>
      </c>
      <c r="AK185" s="108" t="str">
        <f t="shared" si="21"/>
        <v xml:space="preserve"> </v>
      </c>
      <c r="AM185" s="5" t="str">
        <f t="shared" si="22"/>
        <v xml:space="preserve"> </v>
      </c>
      <c r="AN185" s="5" t="str">
        <f t="shared" si="23"/>
        <v xml:space="preserve"> </v>
      </c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15"/>
      <c r="BR185" s="115"/>
      <c r="BS185" s="115"/>
      <c r="BT185" s="115"/>
      <c r="BU185" s="115"/>
      <c r="BV185" s="115"/>
      <c r="BW185" s="115"/>
      <c r="BX185" s="115"/>
    </row>
    <row r="186" spans="2:76" s="5" customFormat="1" ht="30" customHeight="1" x14ac:dyDescent="0.2">
      <c r="B186" s="71"/>
      <c r="C186" s="40"/>
      <c r="D186" s="41"/>
      <c r="E186" s="101"/>
      <c r="F186" s="42" t="s">
        <v>71</v>
      </c>
      <c r="G186" s="43" t="s">
        <v>71</v>
      </c>
      <c r="H186" s="109"/>
      <c r="I186" s="46" t="s">
        <v>71</v>
      </c>
      <c r="J186" s="41" t="s">
        <v>71</v>
      </c>
      <c r="K186" s="152"/>
      <c r="L186" s="44"/>
      <c r="M186" s="45"/>
      <c r="N186" s="45"/>
      <c r="O186" s="67" t="str">
        <f t="shared" si="16"/>
        <v/>
      </c>
      <c r="P186" s="66"/>
      <c r="Q186" s="66"/>
      <c r="R186" s="66"/>
      <c r="S186" s="67" t="str">
        <f t="shared" si="17"/>
        <v/>
      </c>
      <c r="T186" s="68" t="str">
        <f t="shared" si="18"/>
        <v/>
      </c>
      <c r="U186" s="69" t="str">
        <f t="shared" si="19"/>
        <v xml:space="preserve">   </v>
      </c>
      <c r="V186" s="103" t="str">
        <f>IF(E186=0," ",IF(E186="H",IF(OR(E186="SEN",H186&lt;1998),VLOOKUP(K186,Minimas!$A$11:$G$29,6),IF(AND(H186&gt;1997,H186&lt;2001),VLOOKUP(K186,Minimas!$A$11:$G$29,5),IF(AND(H186&gt;2000,H186&lt;2003),VLOOKUP(K186,Minimas!$A$11:$G$29,4),IF(AND(H186&gt;2002,H186&lt;2005),VLOOKUP(K186,Minimas!$A$11:$G$29,3),VLOOKUP(K186,Minimas!$A$11:$G$29,2))))),IF(OR(H186="SEN",H186&lt;1998),VLOOKUP(K186,Minimas!$G$11:$L$26,6),IF(AND(H186&gt;1997,H186&lt;2001),VLOOKUP(K186,Minimas!$G$11:$L$26,5),IF(AND(H186&gt;2000,H186&lt;2003),VLOOKUP(K186,Minimas!$G$11:$L$26,4),IF(AND(H186&gt;2002,H186&lt;2005),VLOOKUP(K186,Minimas!$G$11:$L$26,3),VLOOKUP(K186,Minimas!$G$11:$L$26,2)))))))</f>
        <v xml:space="preserve"> </v>
      </c>
      <c r="W186" s="77" t="str">
        <f t="shared" si="20"/>
        <v/>
      </c>
      <c r="X186" s="78"/>
      <c r="AB186" s="107" t="e">
        <f>T186-HLOOKUP(V186,Minimas!$C$1:$BN$10,2,FALSE)</f>
        <v>#VALUE!</v>
      </c>
      <c r="AC186" s="107" t="e">
        <f>T186-HLOOKUP(V186,Minimas!$C$1:$BN$10,3,FALSE)</f>
        <v>#VALUE!</v>
      </c>
      <c r="AD186" s="107" t="e">
        <f>T186-HLOOKUP(V186,Minimas!$C$1:$BN$10,4,FALSE)</f>
        <v>#VALUE!</v>
      </c>
      <c r="AE186" s="107" t="e">
        <f>T186-HLOOKUP(V186,Minimas!$C$1:$BN$10,5,FALSE)</f>
        <v>#VALUE!</v>
      </c>
      <c r="AF186" s="107" t="e">
        <f>T186-HLOOKUP(V186,Minimas!$C$1:$BN$10,6,FALSE)</f>
        <v>#VALUE!</v>
      </c>
      <c r="AG186" s="107" t="e">
        <f>T186-HLOOKUP(V186,Minimas!$C$1:$BN$10,7,FALSE)</f>
        <v>#VALUE!</v>
      </c>
      <c r="AH186" s="107" t="e">
        <f>T186-HLOOKUP(V186,Minimas!$C$1:$BN$10,8,FALSE)</f>
        <v>#VALUE!</v>
      </c>
      <c r="AI186" s="107" t="e">
        <f>T186-HLOOKUP(V186,Minimas!$C$1:$BN$10,9,FALSE)</f>
        <v>#VALUE!</v>
      </c>
      <c r="AJ186" s="107" t="e">
        <f>T186-HLOOKUP(V186,Minimas!$C$1:$BN$10,10,FALSE)</f>
        <v>#VALUE!</v>
      </c>
      <c r="AK186" s="108" t="str">
        <f t="shared" si="21"/>
        <v xml:space="preserve"> </v>
      </c>
      <c r="AM186" s="5" t="str">
        <f t="shared" si="22"/>
        <v xml:space="preserve"> </v>
      </c>
      <c r="AN186" s="5" t="str">
        <f t="shared" si="23"/>
        <v xml:space="preserve"> </v>
      </c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115"/>
      <c r="BJ186" s="115"/>
      <c r="BK186" s="115"/>
      <c r="BL186" s="115"/>
      <c r="BM186" s="115"/>
      <c r="BN186" s="115"/>
      <c r="BO186" s="115"/>
      <c r="BP186" s="115"/>
      <c r="BQ186" s="115"/>
      <c r="BR186" s="115"/>
      <c r="BS186" s="115"/>
      <c r="BT186" s="115"/>
      <c r="BU186" s="115"/>
      <c r="BV186" s="115"/>
      <c r="BW186" s="115"/>
      <c r="BX186" s="115"/>
    </row>
    <row r="187" spans="2:76" s="5" customFormat="1" ht="30" customHeight="1" x14ac:dyDescent="0.2">
      <c r="B187" s="71"/>
      <c r="C187" s="40"/>
      <c r="D187" s="41"/>
      <c r="E187" s="101"/>
      <c r="F187" s="42" t="s">
        <v>71</v>
      </c>
      <c r="G187" s="43" t="s">
        <v>71</v>
      </c>
      <c r="H187" s="109"/>
      <c r="I187" s="46" t="s">
        <v>71</v>
      </c>
      <c r="J187" s="41" t="s">
        <v>71</v>
      </c>
      <c r="K187" s="152"/>
      <c r="L187" s="44"/>
      <c r="M187" s="45"/>
      <c r="N187" s="45"/>
      <c r="O187" s="67" t="str">
        <f t="shared" si="16"/>
        <v/>
      </c>
      <c r="P187" s="66"/>
      <c r="Q187" s="66"/>
      <c r="R187" s="66"/>
      <c r="S187" s="67" t="str">
        <f t="shared" si="17"/>
        <v/>
      </c>
      <c r="T187" s="68" t="str">
        <f t="shared" si="18"/>
        <v/>
      </c>
      <c r="U187" s="69" t="str">
        <f t="shared" si="19"/>
        <v xml:space="preserve">   </v>
      </c>
      <c r="V187" s="103" t="str">
        <f>IF(E187=0," ",IF(E187="H",IF(OR(E187="SEN",H187&lt;1998),VLOOKUP(K187,Minimas!$A$11:$G$29,6),IF(AND(H187&gt;1997,H187&lt;2001),VLOOKUP(K187,Minimas!$A$11:$G$29,5),IF(AND(H187&gt;2000,H187&lt;2003),VLOOKUP(K187,Minimas!$A$11:$G$29,4),IF(AND(H187&gt;2002,H187&lt;2005),VLOOKUP(K187,Minimas!$A$11:$G$29,3),VLOOKUP(K187,Minimas!$A$11:$G$29,2))))),IF(OR(H187="SEN",H187&lt;1998),VLOOKUP(K187,Minimas!$G$11:$L$26,6),IF(AND(H187&gt;1997,H187&lt;2001),VLOOKUP(K187,Minimas!$G$11:$L$26,5),IF(AND(H187&gt;2000,H187&lt;2003),VLOOKUP(K187,Minimas!$G$11:$L$26,4),IF(AND(H187&gt;2002,H187&lt;2005),VLOOKUP(K187,Minimas!$G$11:$L$26,3),VLOOKUP(K187,Minimas!$G$11:$L$26,2)))))))</f>
        <v xml:space="preserve"> </v>
      </c>
      <c r="W187" s="77" t="str">
        <f t="shared" si="20"/>
        <v/>
      </c>
      <c r="X187" s="78"/>
      <c r="AB187" s="107" t="e">
        <f>T187-HLOOKUP(V187,Minimas!$C$1:$BN$10,2,FALSE)</f>
        <v>#VALUE!</v>
      </c>
      <c r="AC187" s="107" t="e">
        <f>T187-HLOOKUP(V187,Minimas!$C$1:$BN$10,3,FALSE)</f>
        <v>#VALUE!</v>
      </c>
      <c r="AD187" s="107" t="e">
        <f>T187-HLOOKUP(V187,Minimas!$C$1:$BN$10,4,FALSE)</f>
        <v>#VALUE!</v>
      </c>
      <c r="AE187" s="107" t="e">
        <f>T187-HLOOKUP(V187,Minimas!$C$1:$BN$10,5,FALSE)</f>
        <v>#VALUE!</v>
      </c>
      <c r="AF187" s="107" t="e">
        <f>T187-HLOOKUP(V187,Minimas!$C$1:$BN$10,6,FALSE)</f>
        <v>#VALUE!</v>
      </c>
      <c r="AG187" s="107" t="e">
        <f>T187-HLOOKUP(V187,Minimas!$C$1:$BN$10,7,FALSE)</f>
        <v>#VALUE!</v>
      </c>
      <c r="AH187" s="107" t="e">
        <f>T187-HLOOKUP(V187,Minimas!$C$1:$BN$10,8,FALSE)</f>
        <v>#VALUE!</v>
      </c>
      <c r="AI187" s="107" t="e">
        <f>T187-HLOOKUP(V187,Minimas!$C$1:$BN$10,9,FALSE)</f>
        <v>#VALUE!</v>
      </c>
      <c r="AJ187" s="107" t="e">
        <f>T187-HLOOKUP(V187,Minimas!$C$1:$BN$10,10,FALSE)</f>
        <v>#VALUE!</v>
      </c>
      <c r="AK187" s="108" t="str">
        <f t="shared" si="21"/>
        <v xml:space="preserve"> </v>
      </c>
      <c r="AM187" s="5" t="str">
        <f t="shared" si="22"/>
        <v xml:space="preserve"> </v>
      </c>
      <c r="AN187" s="5" t="str">
        <f t="shared" si="23"/>
        <v xml:space="preserve"> </v>
      </c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  <c r="BI187" s="115"/>
      <c r="BJ187" s="115"/>
      <c r="BK187" s="115"/>
      <c r="BL187" s="115"/>
      <c r="BM187" s="115"/>
      <c r="BN187" s="115"/>
      <c r="BO187" s="115"/>
      <c r="BP187" s="115"/>
      <c r="BQ187" s="115"/>
      <c r="BR187" s="115"/>
      <c r="BS187" s="115"/>
      <c r="BT187" s="115"/>
      <c r="BU187" s="115"/>
      <c r="BV187" s="115"/>
      <c r="BW187" s="115"/>
      <c r="BX187" s="115"/>
    </row>
    <row r="188" spans="2:76" s="5" customFormat="1" ht="30" customHeight="1" x14ac:dyDescent="0.2">
      <c r="B188" s="71"/>
      <c r="C188" s="40"/>
      <c r="D188" s="41"/>
      <c r="E188" s="101"/>
      <c r="F188" s="42" t="s">
        <v>71</v>
      </c>
      <c r="G188" s="43" t="s">
        <v>71</v>
      </c>
      <c r="H188" s="109"/>
      <c r="I188" s="46" t="s">
        <v>71</v>
      </c>
      <c r="J188" s="41" t="s">
        <v>71</v>
      </c>
      <c r="K188" s="152"/>
      <c r="L188" s="44"/>
      <c r="M188" s="45"/>
      <c r="N188" s="45"/>
      <c r="O188" s="67" t="str">
        <f t="shared" si="16"/>
        <v/>
      </c>
      <c r="P188" s="66"/>
      <c r="Q188" s="66"/>
      <c r="R188" s="66"/>
      <c r="S188" s="67" t="str">
        <f t="shared" si="17"/>
        <v/>
      </c>
      <c r="T188" s="68" t="str">
        <f t="shared" si="18"/>
        <v/>
      </c>
      <c r="U188" s="69" t="str">
        <f t="shared" si="19"/>
        <v xml:space="preserve">   </v>
      </c>
      <c r="V188" s="103" t="str">
        <f>IF(E188=0," ",IF(E188="H",IF(OR(E188="SEN",H188&lt;1998),VLOOKUP(K188,Minimas!$A$11:$G$29,6),IF(AND(H188&gt;1997,H188&lt;2001),VLOOKUP(K188,Minimas!$A$11:$G$29,5),IF(AND(H188&gt;2000,H188&lt;2003),VLOOKUP(K188,Minimas!$A$11:$G$29,4),IF(AND(H188&gt;2002,H188&lt;2005),VLOOKUP(K188,Minimas!$A$11:$G$29,3),VLOOKUP(K188,Minimas!$A$11:$G$29,2))))),IF(OR(H188="SEN",H188&lt;1998),VLOOKUP(K188,Minimas!$G$11:$L$26,6),IF(AND(H188&gt;1997,H188&lt;2001),VLOOKUP(K188,Minimas!$G$11:$L$26,5),IF(AND(H188&gt;2000,H188&lt;2003),VLOOKUP(K188,Minimas!$G$11:$L$26,4),IF(AND(H188&gt;2002,H188&lt;2005),VLOOKUP(K188,Minimas!$G$11:$L$26,3),VLOOKUP(K188,Minimas!$G$11:$L$26,2)))))))</f>
        <v xml:space="preserve"> </v>
      </c>
      <c r="W188" s="77" t="str">
        <f t="shared" si="20"/>
        <v/>
      </c>
      <c r="X188" s="78"/>
      <c r="AB188" s="107" t="e">
        <f>T188-HLOOKUP(V188,Minimas!$C$1:$BN$10,2,FALSE)</f>
        <v>#VALUE!</v>
      </c>
      <c r="AC188" s="107" t="e">
        <f>T188-HLOOKUP(V188,Minimas!$C$1:$BN$10,3,FALSE)</f>
        <v>#VALUE!</v>
      </c>
      <c r="AD188" s="107" t="e">
        <f>T188-HLOOKUP(V188,Minimas!$C$1:$BN$10,4,FALSE)</f>
        <v>#VALUE!</v>
      </c>
      <c r="AE188" s="107" t="e">
        <f>T188-HLOOKUP(V188,Minimas!$C$1:$BN$10,5,FALSE)</f>
        <v>#VALUE!</v>
      </c>
      <c r="AF188" s="107" t="e">
        <f>T188-HLOOKUP(V188,Minimas!$C$1:$BN$10,6,FALSE)</f>
        <v>#VALUE!</v>
      </c>
      <c r="AG188" s="107" t="e">
        <f>T188-HLOOKUP(V188,Minimas!$C$1:$BN$10,7,FALSE)</f>
        <v>#VALUE!</v>
      </c>
      <c r="AH188" s="107" t="e">
        <f>T188-HLOOKUP(V188,Minimas!$C$1:$BN$10,8,FALSE)</f>
        <v>#VALUE!</v>
      </c>
      <c r="AI188" s="107" t="e">
        <f>T188-HLOOKUP(V188,Minimas!$C$1:$BN$10,9,FALSE)</f>
        <v>#VALUE!</v>
      </c>
      <c r="AJ188" s="107" t="e">
        <f>T188-HLOOKUP(V188,Minimas!$C$1:$BN$10,10,FALSE)</f>
        <v>#VALUE!</v>
      </c>
      <c r="AK188" s="108" t="str">
        <f t="shared" si="21"/>
        <v xml:space="preserve"> </v>
      </c>
      <c r="AM188" s="5" t="str">
        <f t="shared" si="22"/>
        <v xml:space="preserve"> </v>
      </c>
      <c r="AN188" s="5" t="str">
        <f t="shared" si="23"/>
        <v xml:space="preserve"> </v>
      </c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  <c r="BO188" s="115"/>
      <c r="BP188" s="115"/>
      <c r="BQ188" s="115"/>
      <c r="BR188" s="115"/>
      <c r="BS188" s="115"/>
      <c r="BT188" s="115"/>
      <c r="BU188" s="115"/>
      <c r="BV188" s="115"/>
      <c r="BW188" s="115"/>
      <c r="BX188" s="115"/>
    </row>
    <row r="189" spans="2:76" s="5" customFormat="1" ht="30" customHeight="1" x14ac:dyDescent="0.2">
      <c r="B189" s="71"/>
      <c r="C189" s="40"/>
      <c r="D189" s="41"/>
      <c r="E189" s="101"/>
      <c r="F189" s="42" t="s">
        <v>71</v>
      </c>
      <c r="G189" s="43" t="s">
        <v>71</v>
      </c>
      <c r="H189" s="109"/>
      <c r="I189" s="46" t="s">
        <v>71</v>
      </c>
      <c r="J189" s="41" t="s">
        <v>71</v>
      </c>
      <c r="K189" s="152"/>
      <c r="L189" s="44"/>
      <c r="M189" s="45"/>
      <c r="N189" s="45"/>
      <c r="O189" s="67" t="str">
        <f t="shared" si="0"/>
        <v/>
      </c>
      <c r="P189" s="66"/>
      <c r="Q189" s="66"/>
      <c r="R189" s="66"/>
      <c r="S189" s="67" t="str">
        <f t="shared" si="1"/>
        <v/>
      </c>
      <c r="T189" s="68" t="str">
        <f t="shared" si="2"/>
        <v/>
      </c>
      <c r="U189" s="69" t="str">
        <f t="shared" si="3"/>
        <v xml:space="preserve">   </v>
      </c>
      <c r="V189" s="103" t="str">
        <f>IF(E189=0," ",IF(E189="H",IF(OR(E189="SEN",H189&lt;1998),VLOOKUP(K189,Minimas!$A$11:$G$29,6),IF(AND(H189&gt;1997,H189&lt;2001),VLOOKUP(K189,Minimas!$A$11:$G$29,5),IF(AND(H189&gt;2000,H189&lt;2003),VLOOKUP(K189,Minimas!$A$11:$G$29,4),IF(AND(H189&gt;2002,H189&lt;2005),VLOOKUP(K189,Minimas!$A$11:$G$29,3),VLOOKUP(K189,Minimas!$A$11:$G$29,2))))),IF(OR(H189="SEN",H189&lt;1998),VLOOKUP(K189,Minimas!$G$11:$L$26,6),IF(AND(H189&gt;1997,H189&lt;2001),VLOOKUP(K189,Minimas!$G$11:$L$26,5),IF(AND(H189&gt;2000,H189&lt;2003),VLOOKUP(K189,Minimas!$G$11:$L$26,4),IF(AND(H189&gt;2002,H189&lt;2005),VLOOKUP(K189,Minimas!$G$11:$L$26,3),VLOOKUP(K189,Minimas!$G$11:$L$26,2)))))))</f>
        <v xml:space="preserve"> </v>
      </c>
      <c r="W189" s="77" t="str">
        <f t="shared" si="4"/>
        <v/>
      </c>
      <c r="X189" s="78"/>
      <c r="AB189" s="107" t="e">
        <f>T189-HLOOKUP(V189,Minimas!$C$1:$BN$10,2,FALSE)</f>
        <v>#VALUE!</v>
      </c>
      <c r="AC189" s="107" t="e">
        <f>T189-HLOOKUP(V189,Minimas!$C$1:$BN$10,3,FALSE)</f>
        <v>#VALUE!</v>
      </c>
      <c r="AD189" s="107" t="e">
        <f>T189-HLOOKUP(V189,Minimas!$C$1:$BN$10,4,FALSE)</f>
        <v>#VALUE!</v>
      </c>
      <c r="AE189" s="107" t="e">
        <f>T189-HLOOKUP(V189,Minimas!$C$1:$BN$10,5,FALSE)</f>
        <v>#VALUE!</v>
      </c>
      <c r="AF189" s="107" t="e">
        <f>T189-HLOOKUP(V189,Minimas!$C$1:$BN$10,6,FALSE)</f>
        <v>#VALUE!</v>
      </c>
      <c r="AG189" s="107" t="e">
        <f>T189-HLOOKUP(V189,Minimas!$C$1:$BN$10,7,FALSE)</f>
        <v>#VALUE!</v>
      </c>
      <c r="AH189" s="107" t="e">
        <f>T189-HLOOKUP(V189,Minimas!$C$1:$BN$10,8,FALSE)</f>
        <v>#VALUE!</v>
      </c>
      <c r="AI189" s="107" t="e">
        <f>T189-HLOOKUP(V189,Minimas!$C$1:$BN$10,9,FALSE)</f>
        <v>#VALUE!</v>
      </c>
      <c r="AJ189" s="107" t="e">
        <f>T189-HLOOKUP(V189,Minimas!$C$1:$BN$10,10,FALSE)</f>
        <v>#VALUE!</v>
      </c>
      <c r="AK189" s="108" t="str">
        <f t="shared" si="5"/>
        <v xml:space="preserve"> </v>
      </c>
      <c r="AM189" s="5" t="str">
        <f t="shared" si="6"/>
        <v xml:space="preserve"> </v>
      </c>
      <c r="AN189" s="5" t="str">
        <f t="shared" si="7"/>
        <v xml:space="preserve"> </v>
      </c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  <c r="BI189" s="115"/>
      <c r="BJ189" s="115"/>
      <c r="BK189" s="115"/>
      <c r="BL189" s="115"/>
      <c r="BM189" s="115"/>
      <c r="BN189" s="115"/>
      <c r="BO189" s="115"/>
      <c r="BP189" s="115"/>
      <c r="BQ189" s="115"/>
      <c r="BR189" s="115"/>
      <c r="BS189" s="115"/>
      <c r="BT189" s="115"/>
      <c r="BU189" s="115"/>
      <c r="BV189" s="115"/>
      <c r="BW189" s="115"/>
      <c r="BX189" s="115"/>
    </row>
    <row r="190" spans="2:76" s="5" customFormat="1" ht="30" customHeight="1" x14ac:dyDescent="0.2">
      <c r="B190" s="71"/>
      <c r="C190" s="40"/>
      <c r="D190" s="41"/>
      <c r="E190" s="101"/>
      <c r="F190" s="42" t="s">
        <v>71</v>
      </c>
      <c r="G190" s="43" t="s">
        <v>71</v>
      </c>
      <c r="H190" s="109"/>
      <c r="I190" s="46" t="s">
        <v>71</v>
      </c>
      <c r="J190" s="41" t="s">
        <v>71</v>
      </c>
      <c r="K190" s="152"/>
      <c r="L190" s="44"/>
      <c r="M190" s="45"/>
      <c r="N190" s="45"/>
      <c r="O190" s="67" t="str">
        <f t="shared" si="0"/>
        <v/>
      </c>
      <c r="P190" s="66"/>
      <c r="Q190" s="66"/>
      <c r="R190" s="66"/>
      <c r="S190" s="67" t="str">
        <f t="shared" si="1"/>
        <v/>
      </c>
      <c r="T190" s="68" t="str">
        <f t="shared" si="2"/>
        <v/>
      </c>
      <c r="U190" s="69" t="str">
        <f t="shared" si="3"/>
        <v xml:space="preserve">   </v>
      </c>
      <c r="V190" s="103" t="str">
        <f>IF(E190=0," ",IF(E190="H",IF(OR(E190="SEN",H190&lt;1998),VLOOKUP(K190,Minimas!$A$11:$G$29,6),IF(AND(H190&gt;1997,H190&lt;2001),VLOOKUP(K190,Minimas!$A$11:$G$29,5),IF(AND(H190&gt;2000,H190&lt;2003),VLOOKUP(K190,Minimas!$A$11:$G$29,4),IF(AND(H190&gt;2002,H190&lt;2005),VLOOKUP(K190,Minimas!$A$11:$G$29,3),VLOOKUP(K190,Minimas!$A$11:$G$29,2))))),IF(OR(H190="SEN",H190&lt;1998),VLOOKUP(K190,Minimas!$G$11:$L$26,6),IF(AND(H190&gt;1997,H190&lt;2001),VLOOKUP(K190,Minimas!$G$11:$L$26,5),IF(AND(H190&gt;2000,H190&lt;2003),VLOOKUP(K190,Minimas!$G$11:$L$26,4),IF(AND(H190&gt;2002,H190&lt;2005),VLOOKUP(K190,Minimas!$G$11:$L$26,3),VLOOKUP(K190,Minimas!$G$11:$L$26,2)))))))</f>
        <v xml:space="preserve"> </v>
      </c>
      <c r="W190" s="77" t="str">
        <f t="shared" si="4"/>
        <v/>
      </c>
      <c r="X190" s="78"/>
      <c r="AB190" s="107" t="e">
        <f>T190-HLOOKUP(V190,Minimas!$C$1:$BN$10,2,FALSE)</f>
        <v>#VALUE!</v>
      </c>
      <c r="AC190" s="107" t="e">
        <f>T190-HLOOKUP(V190,Minimas!$C$1:$BN$10,3,FALSE)</f>
        <v>#VALUE!</v>
      </c>
      <c r="AD190" s="107" t="e">
        <f>T190-HLOOKUP(V190,Minimas!$C$1:$BN$10,4,FALSE)</f>
        <v>#VALUE!</v>
      </c>
      <c r="AE190" s="107" t="e">
        <f>T190-HLOOKUP(V190,Minimas!$C$1:$BN$10,5,FALSE)</f>
        <v>#VALUE!</v>
      </c>
      <c r="AF190" s="107" t="e">
        <f>T190-HLOOKUP(V190,Minimas!$C$1:$BN$10,6,FALSE)</f>
        <v>#VALUE!</v>
      </c>
      <c r="AG190" s="107" t="e">
        <f>T190-HLOOKUP(V190,Minimas!$C$1:$BN$10,7,FALSE)</f>
        <v>#VALUE!</v>
      </c>
      <c r="AH190" s="107" t="e">
        <f>T190-HLOOKUP(V190,Minimas!$C$1:$BN$10,8,FALSE)</f>
        <v>#VALUE!</v>
      </c>
      <c r="AI190" s="107" t="e">
        <f>T190-HLOOKUP(V190,Minimas!$C$1:$BN$10,9,FALSE)</f>
        <v>#VALUE!</v>
      </c>
      <c r="AJ190" s="107" t="e">
        <f>T190-HLOOKUP(V190,Minimas!$C$1:$BN$10,10,FALSE)</f>
        <v>#VALUE!</v>
      </c>
      <c r="AK190" s="108" t="str">
        <f t="shared" si="5"/>
        <v xml:space="preserve"> </v>
      </c>
      <c r="AM190" s="5" t="str">
        <f t="shared" si="6"/>
        <v xml:space="preserve"> </v>
      </c>
      <c r="AN190" s="5" t="str">
        <f t="shared" si="7"/>
        <v xml:space="preserve"> </v>
      </c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  <c r="BI190" s="115"/>
      <c r="BJ190" s="115"/>
      <c r="BK190" s="115"/>
      <c r="BL190" s="115"/>
      <c r="BM190" s="115"/>
      <c r="BN190" s="115"/>
      <c r="BO190" s="115"/>
      <c r="BP190" s="115"/>
      <c r="BQ190" s="115"/>
      <c r="BR190" s="115"/>
      <c r="BS190" s="115"/>
      <c r="BT190" s="115"/>
      <c r="BU190" s="115"/>
      <c r="BV190" s="115"/>
      <c r="BW190" s="115"/>
      <c r="BX190" s="115"/>
    </row>
    <row r="191" spans="2:76" s="5" customFormat="1" ht="30" customHeight="1" x14ac:dyDescent="0.2">
      <c r="B191" s="71"/>
      <c r="C191" s="40"/>
      <c r="D191" s="41"/>
      <c r="E191" s="101"/>
      <c r="F191" s="42" t="s">
        <v>71</v>
      </c>
      <c r="G191" s="43" t="s">
        <v>71</v>
      </c>
      <c r="H191" s="109"/>
      <c r="I191" s="46" t="s">
        <v>71</v>
      </c>
      <c r="J191" s="41" t="s">
        <v>71</v>
      </c>
      <c r="K191" s="152"/>
      <c r="L191" s="44"/>
      <c r="M191" s="45"/>
      <c r="N191" s="45"/>
      <c r="O191" s="67" t="str">
        <f t="shared" si="0"/>
        <v/>
      </c>
      <c r="P191" s="66"/>
      <c r="Q191" s="66"/>
      <c r="R191" s="66"/>
      <c r="S191" s="67" t="str">
        <f t="shared" si="1"/>
        <v/>
      </c>
      <c r="T191" s="68" t="str">
        <f t="shared" si="2"/>
        <v/>
      </c>
      <c r="U191" s="69" t="str">
        <f t="shared" si="3"/>
        <v xml:space="preserve">   </v>
      </c>
      <c r="V191" s="103" t="str">
        <f>IF(E191=0," ",IF(E191="H",IF(OR(E191="SEN",H191&lt;1998),VLOOKUP(K191,Minimas!$A$11:$G$29,6),IF(AND(H191&gt;1997,H191&lt;2001),VLOOKUP(K191,Minimas!$A$11:$G$29,5),IF(AND(H191&gt;2000,H191&lt;2003),VLOOKUP(K191,Minimas!$A$11:$G$29,4),IF(AND(H191&gt;2002,H191&lt;2005),VLOOKUP(K191,Minimas!$A$11:$G$29,3),VLOOKUP(K191,Minimas!$A$11:$G$29,2))))),IF(OR(H191="SEN",H191&lt;1998),VLOOKUP(K191,Minimas!$G$11:$L$26,6),IF(AND(H191&gt;1997,H191&lt;2001),VLOOKUP(K191,Minimas!$G$11:$L$26,5),IF(AND(H191&gt;2000,H191&lt;2003),VLOOKUP(K191,Minimas!$G$11:$L$26,4),IF(AND(H191&gt;2002,H191&lt;2005),VLOOKUP(K191,Minimas!$G$11:$L$26,3),VLOOKUP(K191,Minimas!$G$11:$L$26,2)))))))</f>
        <v xml:space="preserve"> </v>
      </c>
      <c r="W191" s="77" t="str">
        <f t="shared" si="4"/>
        <v/>
      </c>
      <c r="X191" s="78"/>
      <c r="AB191" s="107" t="e">
        <f>T191-HLOOKUP(V191,Minimas!$C$1:$BN$10,2,FALSE)</f>
        <v>#VALUE!</v>
      </c>
      <c r="AC191" s="107" t="e">
        <f>T191-HLOOKUP(V191,Minimas!$C$1:$BN$10,3,FALSE)</f>
        <v>#VALUE!</v>
      </c>
      <c r="AD191" s="107" t="e">
        <f>T191-HLOOKUP(V191,Minimas!$C$1:$BN$10,4,FALSE)</f>
        <v>#VALUE!</v>
      </c>
      <c r="AE191" s="107" t="e">
        <f>T191-HLOOKUP(V191,Minimas!$C$1:$BN$10,5,FALSE)</f>
        <v>#VALUE!</v>
      </c>
      <c r="AF191" s="107" t="e">
        <f>T191-HLOOKUP(V191,Minimas!$C$1:$BN$10,6,FALSE)</f>
        <v>#VALUE!</v>
      </c>
      <c r="AG191" s="107" t="e">
        <f>T191-HLOOKUP(V191,Minimas!$C$1:$BN$10,7,FALSE)</f>
        <v>#VALUE!</v>
      </c>
      <c r="AH191" s="107" t="e">
        <f>T191-HLOOKUP(V191,Minimas!$C$1:$BN$10,8,FALSE)</f>
        <v>#VALUE!</v>
      </c>
      <c r="AI191" s="107" t="e">
        <f>T191-HLOOKUP(V191,Minimas!$C$1:$BN$10,9,FALSE)</f>
        <v>#VALUE!</v>
      </c>
      <c r="AJ191" s="107" t="e">
        <f>T191-HLOOKUP(V191,Minimas!$C$1:$BN$10,10,FALSE)</f>
        <v>#VALUE!</v>
      </c>
      <c r="AK191" s="108" t="str">
        <f t="shared" si="5"/>
        <v xml:space="preserve"> </v>
      </c>
      <c r="AM191" s="5" t="str">
        <f t="shared" si="6"/>
        <v xml:space="preserve"> </v>
      </c>
      <c r="AN191" s="5" t="str">
        <f t="shared" si="7"/>
        <v xml:space="preserve"> </v>
      </c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/>
      <c r="BJ191" s="115"/>
      <c r="BK191" s="115"/>
      <c r="BL191" s="115"/>
      <c r="BM191" s="115"/>
      <c r="BN191" s="115"/>
      <c r="BO191" s="115"/>
      <c r="BP191" s="115"/>
      <c r="BQ191" s="115"/>
      <c r="BR191" s="115"/>
      <c r="BS191" s="115"/>
      <c r="BT191" s="115"/>
      <c r="BU191" s="115"/>
      <c r="BV191" s="115"/>
      <c r="BW191" s="115"/>
      <c r="BX191" s="115"/>
    </row>
    <row r="192" spans="2:76" s="5" customFormat="1" ht="30" customHeight="1" x14ac:dyDescent="0.2">
      <c r="B192" s="71"/>
      <c r="C192" s="40"/>
      <c r="D192" s="41"/>
      <c r="E192" s="101"/>
      <c r="F192" s="42" t="s">
        <v>71</v>
      </c>
      <c r="G192" s="43" t="s">
        <v>71</v>
      </c>
      <c r="H192" s="109"/>
      <c r="I192" s="46"/>
      <c r="J192" s="41"/>
      <c r="K192" s="152"/>
      <c r="L192" s="44"/>
      <c r="M192" s="45"/>
      <c r="N192" s="45"/>
      <c r="O192" s="67" t="str">
        <f t="shared" si="0"/>
        <v/>
      </c>
      <c r="P192" s="66"/>
      <c r="Q192" s="66"/>
      <c r="R192" s="66"/>
      <c r="S192" s="67" t="str">
        <f t="shared" si="1"/>
        <v/>
      </c>
      <c r="T192" s="68" t="str">
        <f t="shared" si="2"/>
        <v/>
      </c>
      <c r="U192" s="69" t="str">
        <f t="shared" si="3"/>
        <v xml:space="preserve">   </v>
      </c>
      <c r="V192" s="103" t="str">
        <f>IF(E192=0," ",IF(E192="H",IF(OR(E192="SEN",H192&lt;1998),VLOOKUP(K192,Minimas!$A$11:$G$29,6),IF(AND(H192&gt;1997,H192&lt;2001),VLOOKUP(K192,Minimas!$A$11:$G$29,5),IF(AND(H192&gt;2000,H192&lt;2003),VLOOKUP(K192,Minimas!$A$11:$G$29,4),IF(AND(H192&gt;2002,H192&lt;2005),VLOOKUP(K192,Minimas!$A$11:$G$29,3),VLOOKUP(K192,Minimas!$A$11:$G$29,2))))),IF(OR(H192="SEN",H192&lt;1998),VLOOKUP(K192,Minimas!$G$11:$L$26,6),IF(AND(H192&gt;1997,H192&lt;2001),VLOOKUP(K192,Minimas!$G$11:$L$26,5),IF(AND(H192&gt;2000,H192&lt;2003),VLOOKUP(K192,Minimas!$G$11:$L$26,4),IF(AND(H192&gt;2002,H192&lt;2005),VLOOKUP(K192,Minimas!$G$11:$L$26,3),VLOOKUP(K192,Minimas!$G$11:$L$26,2)))))))</f>
        <v xml:space="preserve"> </v>
      </c>
      <c r="W192" s="77" t="str">
        <f t="shared" si="4"/>
        <v/>
      </c>
      <c r="X192" s="78"/>
      <c r="AB192" s="107" t="e">
        <f>T192-HLOOKUP(V192,Minimas!$C$1:$BN$10,2,FALSE)</f>
        <v>#VALUE!</v>
      </c>
      <c r="AC192" s="107" t="e">
        <f>T192-HLOOKUP(V192,Minimas!$C$1:$BN$10,3,FALSE)</f>
        <v>#VALUE!</v>
      </c>
      <c r="AD192" s="107" t="e">
        <f>T192-HLOOKUP(V192,Minimas!$C$1:$BN$10,4,FALSE)</f>
        <v>#VALUE!</v>
      </c>
      <c r="AE192" s="107" t="e">
        <f>T192-HLOOKUP(V192,Minimas!$C$1:$BN$10,5,FALSE)</f>
        <v>#VALUE!</v>
      </c>
      <c r="AF192" s="107" t="e">
        <f>T192-HLOOKUP(V192,Minimas!$C$1:$BN$10,6,FALSE)</f>
        <v>#VALUE!</v>
      </c>
      <c r="AG192" s="107" t="e">
        <f>T192-HLOOKUP(V192,Minimas!$C$1:$BN$10,7,FALSE)</f>
        <v>#VALUE!</v>
      </c>
      <c r="AH192" s="107" t="e">
        <f>T192-HLOOKUP(V192,Minimas!$C$1:$BN$10,8,FALSE)</f>
        <v>#VALUE!</v>
      </c>
      <c r="AI192" s="107" t="e">
        <f>T192-HLOOKUP(V192,Minimas!$C$1:$BN$10,9,FALSE)</f>
        <v>#VALUE!</v>
      </c>
      <c r="AJ192" s="107" t="e">
        <f>T192-HLOOKUP(V192,Minimas!$C$1:$BN$10,10,FALSE)</f>
        <v>#VALUE!</v>
      </c>
      <c r="AK192" s="108" t="str">
        <f t="shared" si="5"/>
        <v xml:space="preserve"> </v>
      </c>
      <c r="AM192" s="5" t="str">
        <f t="shared" si="6"/>
        <v xml:space="preserve"> </v>
      </c>
      <c r="AN192" s="5" t="str">
        <f t="shared" si="7"/>
        <v xml:space="preserve"> </v>
      </c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  <c r="BO192" s="115"/>
      <c r="BP192" s="115"/>
      <c r="BQ192" s="115"/>
      <c r="BR192" s="115"/>
      <c r="BS192" s="115"/>
      <c r="BT192" s="115"/>
      <c r="BU192" s="115"/>
      <c r="BV192" s="115"/>
      <c r="BW192" s="115"/>
      <c r="BX192" s="115"/>
    </row>
    <row r="193" spans="2:76" s="5" customFormat="1" ht="30" customHeight="1" x14ac:dyDescent="0.2">
      <c r="B193" s="70"/>
      <c r="C193" s="60"/>
      <c r="D193" s="61"/>
      <c r="E193" s="101"/>
      <c r="F193" s="62" t="s">
        <v>71</v>
      </c>
      <c r="G193" s="63" t="s">
        <v>71</v>
      </c>
      <c r="H193" s="102"/>
      <c r="I193" s="64" t="s">
        <v>71</v>
      </c>
      <c r="J193" s="61" t="s">
        <v>71</v>
      </c>
      <c r="K193" s="151"/>
      <c r="L193" s="65"/>
      <c r="M193" s="66"/>
      <c r="N193" s="66"/>
      <c r="O193" s="67" t="str">
        <f t="shared" si="0"/>
        <v/>
      </c>
      <c r="P193" s="66"/>
      <c r="Q193" s="66"/>
      <c r="R193" s="66"/>
      <c r="S193" s="67" t="str">
        <f t="shared" si="1"/>
        <v/>
      </c>
      <c r="T193" s="68" t="str">
        <f t="shared" si="2"/>
        <v/>
      </c>
      <c r="U193" s="69" t="str">
        <f t="shared" si="3"/>
        <v xml:space="preserve">   </v>
      </c>
      <c r="V193" s="103" t="str">
        <f>IF(E193=0," ",IF(E193="H",IF(OR(E193="SEN",H193&lt;1998),VLOOKUP(K193,Minimas!$A$11:$G$29,6),IF(AND(H193&gt;1997,H193&lt;2001),VLOOKUP(K193,Minimas!$A$11:$G$29,5),IF(AND(H193&gt;2000,H193&lt;2003),VLOOKUP(K193,Minimas!$A$11:$G$29,4),IF(AND(H193&gt;2002,H193&lt;2005),VLOOKUP(K193,Minimas!$A$11:$G$29,3),VLOOKUP(K193,Minimas!$A$11:$G$29,2))))),IF(OR(H193="SEN",H193&lt;1998),VLOOKUP(K193,Minimas!$G$11:$L$26,6),IF(AND(H193&gt;1997,H193&lt;2001),VLOOKUP(K193,Minimas!$G$11:$L$26,5),IF(AND(H193&gt;2000,H193&lt;2003),VLOOKUP(K193,Minimas!$G$11:$L$26,4),IF(AND(H193&gt;2002,H193&lt;2005),VLOOKUP(K193,Minimas!$G$11:$L$26,3),VLOOKUP(K193,Minimas!$G$11:$L$26,2)))))))</f>
        <v xml:space="preserve"> </v>
      </c>
      <c r="W193" s="77" t="str">
        <f t="shared" si="4"/>
        <v/>
      </c>
      <c r="X193" s="78"/>
      <c r="AB193" s="107" t="e">
        <f>T193-HLOOKUP(V193,Minimas!$C$1:$BN$10,2,FALSE)</f>
        <v>#VALUE!</v>
      </c>
      <c r="AC193" s="107" t="e">
        <f>T193-HLOOKUP(V193,Minimas!$C$1:$BN$10,3,FALSE)</f>
        <v>#VALUE!</v>
      </c>
      <c r="AD193" s="107" t="e">
        <f>T193-HLOOKUP(V193,Minimas!$C$1:$BN$10,4,FALSE)</f>
        <v>#VALUE!</v>
      </c>
      <c r="AE193" s="107" t="e">
        <f>T193-HLOOKUP(V193,Minimas!$C$1:$BN$10,5,FALSE)</f>
        <v>#VALUE!</v>
      </c>
      <c r="AF193" s="107" t="e">
        <f>T193-HLOOKUP(V193,Minimas!$C$1:$BN$10,6,FALSE)</f>
        <v>#VALUE!</v>
      </c>
      <c r="AG193" s="107" t="e">
        <f>T193-HLOOKUP(V193,Minimas!$C$1:$BN$10,7,FALSE)</f>
        <v>#VALUE!</v>
      </c>
      <c r="AH193" s="107" t="e">
        <f>T193-HLOOKUP(V193,Minimas!$C$1:$BN$10,8,FALSE)</f>
        <v>#VALUE!</v>
      </c>
      <c r="AI193" s="107" t="e">
        <f>T193-HLOOKUP(V193,Minimas!$C$1:$BN$10,9,FALSE)</f>
        <v>#VALUE!</v>
      </c>
      <c r="AJ193" s="107" t="e">
        <f>T193-HLOOKUP(V193,Minimas!$C$1:$BN$10,10,FALSE)</f>
        <v>#VALUE!</v>
      </c>
      <c r="AK193" s="108" t="str">
        <f t="shared" si="5"/>
        <v xml:space="preserve"> </v>
      </c>
      <c r="AM193" s="5" t="str">
        <f t="shared" si="6"/>
        <v xml:space="preserve"> </v>
      </c>
      <c r="AN193" s="5" t="str">
        <f t="shared" si="7"/>
        <v xml:space="preserve"> </v>
      </c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</row>
    <row r="194" spans="2:76" s="5" customFormat="1" ht="30" customHeight="1" x14ac:dyDescent="0.2">
      <c r="B194" s="71"/>
      <c r="C194" s="40"/>
      <c r="D194" s="41"/>
      <c r="E194" s="101"/>
      <c r="F194" s="42" t="s">
        <v>71</v>
      </c>
      <c r="G194" s="43" t="s">
        <v>71</v>
      </c>
      <c r="H194" s="109"/>
      <c r="I194" s="46" t="s">
        <v>71</v>
      </c>
      <c r="J194" s="41" t="s">
        <v>71</v>
      </c>
      <c r="K194" s="152"/>
      <c r="L194" s="44"/>
      <c r="M194" s="45"/>
      <c r="N194" s="45"/>
      <c r="O194" s="67" t="str">
        <f t="shared" si="0"/>
        <v/>
      </c>
      <c r="P194" s="66"/>
      <c r="Q194" s="66"/>
      <c r="R194" s="66"/>
      <c r="S194" s="67" t="str">
        <f t="shared" si="1"/>
        <v/>
      </c>
      <c r="T194" s="68" t="str">
        <f t="shared" si="2"/>
        <v/>
      </c>
      <c r="U194" s="69" t="str">
        <f t="shared" si="3"/>
        <v xml:space="preserve">   </v>
      </c>
      <c r="V194" s="103" t="str">
        <f>IF(E194=0," ",IF(E194="H",IF(OR(E194="SEN",H194&lt;1998),VLOOKUP(K194,Minimas!$A$11:$G$29,6),IF(AND(H194&gt;1997,H194&lt;2001),VLOOKUP(K194,Minimas!$A$11:$G$29,5),IF(AND(H194&gt;2000,H194&lt;2003),VLOOKUP(K194,Minimas!$A$11:$G$29,4),IF(AND(H194&gt;2002,H194&lt;2005),VLOOKUP(K194,Minimas!$A$11:$G$29,3),VLOOKUP(K194,Minimas!$A$11:$G$29,2))))),IF(OR(H194="SEN",H194&lt;1998),VLOOKUP(K194,Minimas!$G$11:$L$26,6),IF(AND(H194&gt;1997,H194&lt;2001),VLOOKUP(K194,Minimas!$G$11:$L$26,5),IF(AND(H194&gt;2000,H194&lt;2003),VLOOKUP(K194,Minimas!$G$11:$L$26,4),IF(AND(H194&gt;2002,H194&lt;2005),VLOOKUP(K194,Minimas!$G$11:$L$26,3),VLOOKUP(K194,Minimas!$G$11:$L$26,2)))))))</f>
        <v xml:space="preserve"> </v>
      </c>
      <c r="W194" s="77" t="str">
        <f t="shared" si="4"/>
        <v/>
      </c>
      <c r="X194" s="78"/>
      <c r="AB194" s="107" t="e">
        <f>T194-HLOOKUP(V194,Minimas!$C$1:$BN$10,2,FALSE)</f>
        <v>#VALUE!</v>
      </c>
      <c r="AC194" s="107" t="e">
        <f>T194-HLOOKUP(V194,Minimas!$C$1:$BN$10,3,FALSE)</f>
        <v>#VALUE!</v>
      </c>
      <c r="AD194" s="107" t="e">
        <f>T194-HLOOKUP(V194,Minimas!$C$1:$BN$10,4,FALSE)</f>
        <v>#VALUE!</v>
      </c>
      <c r="AE194" s="107" t="e">
        <f>T194-HLOOKUP(V194,Minimas!$C$1:$BN$10,5,FALSE)</f>
        <v>#VALUE!</v>
      </c>
      <c r="AF194" s="107" t="e">
        <f>T194-HLOOKUP(V194,Minimas!$C$1:$BN$10,6,FALSE)</f>
        <v>#VALUE!</v>
      </c>
      <c r="AG194" s="107" t="e">
        <f>T194-HLOOKUP(V194,Minimas!$C$1:$BN$10,7,FALSE)</f>
        <v>#VALUE!</v>
      </c>
      <c r="AH194" s="107" t="e">
        <f>T194-HLOOKUP(V194,Minimas!$C$1:$BN$10,8,FALSE)</f>
        <v>#VALUE!</v>
      </c>
      <c r="AI194" s="107" t="e">
        <f>T194-HLOOKUP(V194,Minimas!$C$1:$BN$10,9,FALSE)</f>
        <v>#VALUE!</v>
      </c>
      <c r="AJ194" s="107" t="e">
        <f>T194-HLOOKUP(V194,Minimas!$C$1:$BN$10,10,FALSE)</f>
        <v>#VALUE!</v>
      </c>
      <c r="AK194" s="108" t="str">
        <f t="shared" si="5"/>
        <v xml:space="preserve"> </v>
      </c>
      <c r="AM194" s="5" t="str">
        <f t="shared" si="6"/>
        <v xml:space="preserve"> </v>
      </c>
      <c r="AN194" s="5" t="str">
        <f t="shared" si="7"/>
        <v xml:space="preserve"> </v>
      </c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</row>
    <row r="195" spans="2:76" s="5" customFormat="1" ht="30" customHeight="1" x14ac:dyDescent="0.2">
      <c r="B195" s="71"/>
      <c r="C195" s="40"/>
      <c r="D195" s="41"/>
      <c r="E195" s="101"/>
      <c r="F195" s="42" t="s">
        <v>71</v>
      </c>
      <c r="G195" s="43" t="s">
        <v>71</v>
      </c>
      <c r="H195" s="109"/>
      <c r="I195" s="46" t="s">
        <v>71</v>
      </c>
      <c r="J195" s="41" t="s">
        <v>71</v>
      </c>
      <c r="K195" s="152"/>
      <c r="L195" s="44"/>
      <c r="M195" s="45"/>
      <c r="N195" s="45"/>
      <c r="O195" s="67" t="str">
        <f t="shared" si="0"/>
        <v/>
      </c>
      <c r="P195" s="66"/>
      <c r="Q195" s="66"/>
      <c r="R195" s="66"/>
      <c r="S195" s="67" t="str">
        <f t="shared" si="1"/>
        <v/>
      </c>
      <c r="T195" s="68" t="str">
        <f t="shared" si="2"/>
        <v/>
      </c>
      <c r="U195" s="69" t="str">
        <f t="shared" si="3"/>
        <v xml:space="preserve">   </v>
      </c>
      <c r="V195" s="103" t="str">
        <f>IF(E195=0," ",IF(E195="H",IF(OR(E195="SEN",H195&lt;1998),VLOOKUP(K195,Minimas!$A$11:$G$29,6),IF(AND(H195&gt;1997,H195&lt;2001),VLOOKUP(K195,Minimas!$A$11:$G$29,5),IF(AND(H195&gt;2000,H195&lt;2003),VLOOKUP(K195,Minimas!$A$11:$G$29,4),IF(AND(H195&gt;2002,H195&lt;2005),VLOOKUP(K195,Minimas!$A$11:$G$29,3),VLOOKUP(K195,Minimas!$A$11:$G$29,2))))),IF(OR(H195="SEN",H195&lt;1998),VLOOKUP(K195,Minimas!$G$11:$L$26,6),IF(AND(H195&gt;1997,H195&lt;2001),VLOOKUP(K195,Minimas!$G$11:$L$26,5),IF(AND(H195&gt;2000,H195&lt;2003),VLOOKUP(K195,Minimas!$G$11:$L$26,4),IF(AND(H195&gt;2002,H195&lt;2005),VLOOKUP(K195,Minimas!$G$11:$L$26,3),VLOOKUP(K195,Minimas!$G$11:$L$26,2)))))))</f>
        <v xml:space="preserve"> </v>
      </c>
      <c r="W195" s="77" t="str">
        <f t="shared" si="4"/>
        <v/>
      </c>
      <c r="X195" s="78"/>
      <c r="AB195" s="107" t="e">
        <f>T195-HLOOKUP(V195,Minimas!$C$1:$BN$10,2,FALSE)</f>
        <v>#VALUE!</v>
      </c>
      <c r="AC195" s="107" t="e">
        <f>T195-HLOOKUP(V195,Minimas!$C$1:$BN$10,3,FALSE)</f>
        <v>#VALUE!</v>
      </c>
      <c r="AD195" s="107" t="e">
        <f>T195-HLOOKUP(V195,Minimas!$C$1:$BN$10,4,FALSE)</f>
        <v>#VALUE!</v>
      </c>
      <c r="AE195" s="107" t="e">
        <f>T195-HLOOKUP(V195,Minimas!$C$1:$BN$10,5,FALSE)</f>
        <v>#VALUE!</v>
      </c>
      <c r="AF195" s="107" t="e">
        <f>T195-HLOOKUP(V195,Minimas!$C$1:$BN$10,6,FALSE)</f>
        <v>#VALUE!</v>
      </c>
      <c r="AG195" s="107" t="e">
        <f>T195-HLOOKUP(V195,Minimas!$C$1:$BN$10,7,FALSE)</f>
        <v>#VALUE!</v>
      </c>
      <c r="AH195" s="107" t="e">
        <f>T195-HLOOKUP(V195,Minimas!$C$1:$BN$10,8,FALSE)</f>
        <v>#VALUE!</v>
      </c>
      <c r="AI195" s="107" t="e">
        <f>T195-HLOOKUP(V195,Minimas!$C$1:$BN$10,9,FALSE)</f>
        <v>#VALUE!</v>
      </c>
      <c r="AJ195" s="107" t="e">
        <f>T195-HLOOKUP(V195,Minimas!$C$1:$BN$10,10,FALSE)</f>
        <v>#VALUE!</v>
      </c>
      <c r="AK195" s="108" t="str">
        <f t="shared" si="5"/>
        <v xml:space="preserve"> </v>
      </c>
      <c r="AM195" s="5" t="str">
        <f t="shared" si="6"/>
        <v xml:space="preserve"> </v>
      </c>
      <c r="AN195" s="5" t="str">
        <f t="shared" si="7"/>
        <v xml:space="preserve"> </v>
      </c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</row>
    <row r="196" spans="2:76" s="5" customFormat="1" ht="30" customHeight="1" x14ac:dyDescent="0.2">
      <c r="B196" s="71"/>
      <c r="C196" s="40"/>
      <c r="D196" s="41"/>
      <c r="E196" s="101"/>
      <c r="F196" s="42" t="s">
        <v>71</v>
      </c>
      <c r="G196" s="43" t="s">
        <v>71</v>
      </c>
      <c r="H196" s="109"/>
      <c r="I196" s="46" t="s">
        <v>71</v>
      </c>
      <c r="J196" s="41" t="s">
        <v>71</v>
      </c>
      <c r="K196" s="152"/>
      <c r="L196" s="44"/>
      <c r="M196" s="45"/>
      <c r="N196" s="45"/>
      <c r="O196" s="67" t="str">
        <f t="shared" si="0"/>
        <v/>
      </c>
      <c r="P196" s="66"/>
      <c r="Q196" s="66"/>
      <c r="R196" s="66"/>
      <c r="S196" s="67" t="str">
        <f t="shared" si="1"/>
        <v/>
      </c>
      <c r="T196" s="68" t="str">
        <f t="shared" si="2"/>
        <v/>
      </c>
      <c r="U196" s="69" t="str">
        <f t="shared" si="3"/>
        <v xml:space="preserve">   </v>
      </c>
      <c r="V196" s="103" t="str">
        <f>IF(E196=0," ",IF(E196="H",IF(OR(E196="SEN",H196&lt;1998),VLOOKUP(K196,Minimas!$A$11:$G$29,6),IF(AND(H196&gt;1997,H196&lt;2001),VLOOKUP(K196,Minimas!$A$11:$G$29,5),IF(AND(H196&gt;2000,H196&lt;2003),VLOOKUP(K196,Minimas!$A$11:$G$29,4),IF(AND(H196&gt;2002,H196&lt;2005),VLOOKUP(K196,Minimas!$A$11:$G$29,3),VLOOKUP(K196,Minimas!$A$11:$G$29,2))))),IF(OR(H196="SEN",H196&lt;1998),VLOOKUP(K196,Minimas!$G$11:$L$26,6),IF(AND(H196&gt;1997,H196&lt;2001),VLOOKUP(K196,Minimas!$G$11:$L$26,5),IF(AND(H196&gt;2000,H196&lt;2003),VLOOKUP(K196,Minimas!$G$11:$L$26,4),IF(AND(H196&gt;2002,H196&lt;2005),VLOOKUP(K196,Minimas!$G$11:$L$26,3),VLOOKUP(K196,Minimas!$G$11:$L$26,2)))))))</f>
        <v xml:space="preserve"> </v>
      </c>
      <c r="W196" s="77" t="str">
        <f t="shared" si="4"/>
        <v/>
      </c>
      <c r="X196" s="78"/>
      <c r="AB196" s="107" t="e">
        <f>T196-HLOOKUP(V196,Minimas!$C$1:$BN$10,2,FALSE)</f>
        <v>#VALUE!</v>
      </c>
      <c r="AC196" s="107" t="e">
        <f>T196-HLOOKUP(V196,Minimas!$C$1:$BN$10,3,FALSE)</f>
        <v>#VALUE!</v>
      </c>
      <c r="AD196" s="107" t="e">
        <f>T196-HLOOKUP(V196,Minimas!$C$1:$BN$10,4,FALSE)</f>
        <v>#VALUE!</v>
      </c>
      <c r="AE196" s="107" t="e">
        <f>T196-HLOOKUP(V196,Minimas!$C$1:$BN$10,5,FALSE)</f>
        <v>#VALUE!</v>
      </c>
      <c r="AF196" s="107" t="e">
        <f>T196-HLOOKUP(V196,Minimas!$C$1:$BN$10,6,FALSE)</f>
        <v>#VALUE!</v>
      </c>
      <c r="AG196" s="107" t="e">
        <f>T196-HLOOKUP(V196,Minimas!$C$1:$BN$10,7,FALSE)</f>
        <v>#VALUE!</v>
      </c>
      <c r="AH196" s="107" t="e">
        <f>T196-HLOOKUP(V196,Minimas!$C$1:$BN$10,8,FALSE)</f>
        <v>#VALUE!</v>
      </c>
      <c r="AI196" s="107" t="e">
        <f>T196-HLOOKUP(V196,Minimas!$C$1:$BN$10,9,FALSE)</f>
        <v>#VALUE!</v>
      </c>
      <c r="AJ196" s="107" t="e">
        <f>T196-HLOOKUP(V196,Minimas!$C$1:$BN$10,10,FALSE)</f>
        <v>#VALUE!</v>
      </c>
      <c r="AK196" s="108" t="str">
        <f t="shared" si="5"/>
        <v xml:space="preserve"> </v>
      </c>
      <c r="AM196" s="5" t="str">
        <f t="shared" si="6"/>
        <v xml:space="preserve"> </v>
      </c>
      <c r="AN196" s="5" t="str">
        <f t="shared" si="7"/>
        <v xml:space="preserve"> </v>
      </c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</row>
    <row r="197" spans="2:76" s="5" customFormat="1" ht="30" customHeight="1" x14ac:dyDescent="0.2">
      <c r="B197" s="71"/>
      <c r="C197" s="40"/>
      <c r="D197" s="41"/>
      <c r="E197" s="101"/>
      <c r="F197" s="42" t="s">
        <v>71</v>
      </c>
      <c r="G197" s="43" t="s">
        <v>71</v>
      </c>
      <c r="H197" s="109"/>
      <c r="I197" s="46" t="s">
        <v>71</v>
      </c>
      <c r="J197" s="41" t="s">
        <v>71</v>
      </c>
      <c r="K197" s="152"/>
      <c r="L197" s="44"/>
      <c r="M197" s="45"/>
      <c r="N197" s="45"/>
      <c r="O197" s="67" t="str">
        <f t="shared" si="0"/>
        <v/>
      </c>
      <c r="P197" s="66"/>
      <c r="Q197" s="66"/>
      <c r="R197" s="66"/>
      <c r="S197" s="67" t="str">
        <f t="shared" si="1"/>
        <v/>
      </c>
      <c r="T197" s="68" t="str">
        <f t="shared" si="2"/>
        <v/>
      </c>
      <c r="U197" s="69" t="str">
        <f t="shared" si="3"/>
        <v xml:space="preserve">   </v>
      </c>
      <c r="V197" s="103" t="str">
        <f>IF(E197=0," ",IF(E197="H",IF(OR(E197="SEN",H197&lt;1998),VLOOKUP(K197,Minimas!$A$11:$G$29,6),IF(AND(H197&gt;1997,H197&lt;2001),VLOOKUP(K197,Minimas!$A$11:$G$29,5),IF(AND(H197&gt;2000,H197&lt;2003),VLOOKUP(K197,Minimas!$A$11:$G$29,4),IF(AND(H197&gt;2002,H197&lt;2005),VLOOKUP(K197,Minimas!$A$11:$G$29,3),VLOOKUP(K197,Minimas!$A$11:$G$29,2))))),IF(OR(H197="SEN",H197&lt;1998),VLOOKUP(K197,Minimas!$G$11:$L$26,6),IF(AND(H197&gt;1997,H197&lt;2001),VLOOKUP(K197,Minimas!$G$11:$L$26,5),IF(AND(H197&gt;2000,H197&lt;2003),VLOOKUP(K197,Minimas!$G$11:$L$26,4),IF(AND(H197&gt;2002,H197&lt;2005),VLOOKUP(K197,Minimas!$G$11:$L$26,3),VLOOKUP(K197,Minimas!$G$11:$L$26,2)))))))</f>
        <v xml:space="preserve"> </v>
      </c>
      <c r="W197" s="77" t="str">
        <f t="shared" si="4"/>
        <v/>
      </c>
      <c r="X197" s="78"/>
      <c r="AB197" s="107" t="e">
        <f>T197-HLOOKUP(V197,Minimas!$C$1:$BN$10,2,FALSE)</f>
        <v>#VALUE!</v>
      </c>
      <c r="AC197" s="107" t="e">
        <f>T197-HLOOKUP(V197,Minimas!$C$1:$BN$10,3,FALSE)</f>
        <v>#VALUE!</v>
      </c>
      <c r="AD197" s="107" t="e">
        <f>T197-HLOOKUP(V197,Minimas!$C$1:$BN$10,4,FALSE)</f>
        <v>#VALUE!</v>
      </c>
      <c r="AE197" s="107" t="e">
        <f>T197-HLOOKUP(V197,Minimas!$C$1:$BN$10,5,FALSE)</f>
        <v>#VALUE!</v>
      </c>
      <c r="AF197" s="107" t="e">
        <f>T197-HLOOKUP(V197,Minimas!$C$1:$BN$10,6,FALSE)</f>
        <v>#VALUE!</v>
      </c>
      <c r="AG197" s="107" t="e">
        <f>T197-HLOOKUP(V197,Minimas!$C$1:$BN$10,7,FALSE)</f>
        <v>#VALUE!</v>
      </c>
      <c r="AH197" s="107" t="e">
        <f>T197-HLOOKUP(V197,Minimas!$C$1:$BN$10,8,FALSE)</f>
        <v>#VALUE!</v>
      </c>
      <c r="AI197" s="107" t="e">
        <f>T197-HLOOKUP(V197,Minimas!$C$1:$BN$10,9,FALSE)</f>
        <v>#VALUE!</v>
      </c>
      <c r="AJ197" s="107" t="e">
        <f>T197-HLOOKUP(V197,Minimas!$C$1:$BN$10,10,FALSE)</f>
        <v>#VALUE!</v>
      </c>
      <c r="AK197" s="108" t="str">
        <f t="shared" si="5"/>
        <v xml:space="preserve"> </v>
      </c>
      <c r="AM197" s="5" t="str">
        <f t="shared" si="6"/>
        <v xml:space="preserve"> </v>
      </c>
      <c r="AN197" s="5" t="str">
        <f t="shared" si="7"/>
        <v xml:space="preserve"> </v>
      </c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</row>
    <row r="198" spans="2:76" s="5" customFormat="1" ht="30" customHeight="1" x14ac:dyDescent="0.2">
      <c r="B198" s="71"/>
      <c r="C198" s="40"/>
      <c r="D198" s="41"/>
      <c r="E198" s="101"/>
      <c r="F198" s="42" t="s">
        <v>71</v>
      </c>
      <c r="G198" s="43" t="s">
        <v>71</v>
      </c>
      <c r="H198" s="109"/>
      <c r="I198" s="46" t="s">
        <v>71</v>
      </c>
      <c r="J198" s="41" t="s">
        <v>71</v>
      </c>
      <c r="K198" s="152"/>
      <c r="L198" s="44"/>
      <c r="M198" s="45"/>
      <c r="N198" s="45"/>
      <c r="O198" s="67" t="str">
        <f t="shared" si="0"/>
        <v/>
      </c>
      <c r="P198" s="66"/>
      <c r="Q198" s="66"/>
      <c r="R198" s="66"/>
      <c r="S198" s="67" t="str">
        <f t="shared" si="1"/>
        <v/>
      </c>
      <c r="T198" s="68" t="str">
        <f t="shared" si="2"/>
        <v/>
      </c>
      <c r="U198" s="69" t="str">
        <f t="shared" si="3"/>
        <v xml:space="preserve">   </v>
      </c>
      <c r="V198" s="103" t="str">
        <f>IF(E198=0," ",IF(E198="H",IF(OR(E198="SEN",H198&lt;1998),VLOOKUP(K198,Minimas!$A$11:$G$29,6),IF(AND(H198&gt;1997,H198&lt;2001),VLOOKUP(K198,Minimas!$A$11:$G$29,5),IF(AND(H198&gt;2000,H198&lt;2003),VLOOKUP(K198,Minimas!$A$11:$G$29,4),IF(AND(H198&gt;2002,H198&lt;2005),VLOOKUP(K198,Minimas!$A$11:$G$29,3),VLOOKUP(K198,Minimas!$A$11:$G$29,2))))),IF(OR(H198="SEN",H198&lt;1998),VLOOKUP(K198,Minimas!$G$11:$L$26,6),IF(AND(H198&gt;1997,H198&lt;2001),VLOOKUP(K198,Minimas!$G$11:$L$26,5),IF(AND(H198&gt;2000,H198&lt;2003),VLOOKUP(K198,Minimas!$G$11:$L$26,4),IF(AND(H198&gt;2002,H198&lt;2005),VLOOKUP(K198,Minimas!$G$11:$L$26,3),VLOOKUP(K198,Minimas!$G$11:$L$26,2)))))))</f>
        <v xml:space="preserve"> </v>
      </c>
      <c r="W198" s="77" t="str">
        <f t="shared" si="4"/>
        <v/>
      </c>
      <c r="X198" s="78"/>
      <c r="AB198" s="107" t="e">
        <f>T198-HLOOKUP(V198,Minimas!$C$1:$BN$10,2,FALSE)</f>
        <v>#VALUE!</v>
      </c>
      <c r="AC198" s="107" t="e">
        <f>T198-HLOOKUP(V198,Minimas!$C$1:$BN$10,3,FALSE)</f>
        <v>#VALUE!</v>
      </c>
      <c r="AD198" s="107" t="e">
        <f>T198-HLOOKUP(V198,Minimas!$C$1:$BN$10,4,FALSE)</f>
        <v>#VALUE!</v>
      </c>
      <c r="AE198" s="107" t="e">
        <f>T198-HLOOKUP(V198,Minimas!$C$1:$BN$10,5,FALSE)</f>
        <v>#VALUE!</v>
      </c>
      <c r="AF198" s="107" t="e">
        <f>T198-HLOOKUP(V198,Minimas!$C$1:$BN$10,6,FALSE)</f>
        <v>#VALUE!</v>
      </c>
      <c r="AG198" s="107" t="e">
        <f>T198-HLOOKUP(V198,Minimas!$C$1:$BN$10,7,FALSE)</f>
        <v>#VALUE!</v>
      </c>
      <c r="AH198" s="107" t="e">
        <f>T198-HLOOKUP(V198,Minimas!$C$1:$BN$10,8,FALSE)</f>
        <v>#VALUE!</v>
      </c>
      <c r="AI198" s="107" t="e">
        <f>T198-HLOOKUP(V198,Minimas!$C$1:$BN$10,9,FALSE)</f>
        <v>#VALUE!</v>
      </c>
      <c r="AJ198" s="107" t="e">
        <f>T198-HLOOKUP(V198,Minimas!$C$1:$BN$10,10,FALSE)</f>
        <v>#VALUE!</v>
      </c>
      <c r="AK198" s="108" t="str">
        <f t="shared" si="5"/>
        <v xml:space="preserve"> </v>
      </c>
      <c r="AM198" s="5" t="str">
        <f t="shared" si="6"/>
        <v xml:space="preserve"> </v>
      </c>
      <c r="AN198" s="5" t="str">
        <f t="shared" si="7"/>
        <v xml:space="preserve"> </v>
      </c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  <c r="BI198" s="115"/>
      <c r="BJ198" s="115"/>
      <c r="BK198" s="115"/>
      <c r="BL198" s="115"/>
      <c r="BM198" s="115"/>
      <c r="BN198" s="115"/>
      <c r="BO198" s="115"/>
      <c r="BP198" s="115"/>
      <c r="BQ198" s="115"/>
      <c r="BR198" s="115"/>
      <c r="BS198" s="115"/>
      <c r="BT198" s="115"/>
      <c r="BU198" s="115"/>
      <c r="BV198" s="115"/>
      <c r="BW198" s="115"/>
      <c r="BX198" s="115"/>
    </row>
    <row r="199" spans="2:76" s="5" customFormat="1" ht="30" customHeight="1" x14ac:dyDescent="0.2">
      <c r="B199" s="71"/>
      <c r="C199" s="40"/>
      <c r="D199" s="41"/>
      <c r="E199" s="101"/>
      <c r="F199" s="42" t="s">
        <v>71</v>
      </c>
      <c r="G199" s="43" t="s">
        <v>71</v>
      </c>
      <c r="H199" s="109"/>
      <c r="I199" s="46" t="s">
        <v>71</v>
      </c>
      <c r="J199" s="41" t="s">
        <v>71</v>
      </c>
      <c r="K199" s="152"/>
      <c r="L199" s="44"/>
      <c r="M199" s="45"/>
      <c r="N199" s="45"/>
      <c r="O199" s="67" t="str">
        <f t="shared" si="0"/>
        <v/>
      </c>
      <c r="P199" s="66"/>
      <c r="Q199" s="66"/>
      <c r="R199" s="66"/>
      <c r="S199" s="67" t="str">
        <f t="shared" si="1"/>
        <v/>
      </c>
      <c r="T199" s="68" t="str">
        <f t="shared" si="2"/>
        <v/>
      </c>
      <c r="U199" s="69" t="str">
        <f t="shared" si="3"/>
        <v xml:space="preserve">   </v>
      </c>
      <c r="V199" s="103" t="str">
        <f>IF(E199=0," ",IF(E199="H",IF(OR(E199="SEN",H199&lt;1998),VLOOKUP(K199,Minimas!$A$11:$G$29,6),IF(AND(H199&gt;1997,H199&lt;2001),VLOOKUP(K199,Minimas!$A$11:$G$29,5),IF(AND(H199&gt;2000,H199&lt;2003),VLOOKUP(K199,Minimas!$A$11:$G$29,4),IF(AND(H199&gt;2002,H199&lt;2005),VLOOKUP(K199,Minimas!$A$11:$G$29,3),VLOOKUP(K199,Minimas!$A$11:$G$29,2))))),IF(OR(H199="SEN",H199&lt;1998),VLOOKUP(K199,Minimas!$G$11:$L$26,6),IF(AND(H199&gt;1997,H199&lt;2001),VLOOKUP(K199,Minimas!$G$11:$L$26,5),IF(AND(H199&gt;2000,H199&lt;2003),VLOOKUP(K199,Minimas!$G$11:$L$26,4),IF(AND(H199&gt;2002,H199&lt;2005),VLOOKUP(K199,Minimas!$G$11:$L$26,3),VLOOKUP(K199,Minimas!$G$11:$L$26,2)))))))</f>
        <v xml:space="preserve"> </v>
      </c>
      <c r="W199" s="77" t="str">
        <f t="shared" si="4"/>
        <v/>
      </c>
      <c r="X199" s="78"/>
      <c r="AB199" s="107" t="e">
        <f>T199-HLOOKUP(V199,Minimas!$C$1:$BN$10,2,FALSE)</f>
        <v>#VALUE!</v>
      </c>
      <c r="AC199" s="107" t="e">
        <f>T199-HLOOKUP(V199,Minimas!$C$1:$BN$10,3,FALSE)</f>
        <v>#VALUE!</v>
      </c>
      <c r="AD199" s="107" t="e">
        <f>T199-HLOOKUP(V199,Minimas!$C$1:$BN$10,4,FALSE)</f>
        <v>#VALUE!</v>
      </c>
      <c r="AE199" s="107" t="e">
        <f>T199-HLOOKUP(V199,Minimas!$C$1:$BN$10,5,FALSE)</f>
        <v>#VALUE!</v>
      </c>
      <c r="AF199" s="107" t="e">
        <f>T199-HLOOKUP(V199,Minimas!$C$1:$BN$10,6,FALSE)</f>
        <v>#VALUE!</v>
      </c>
      <c r="AG199" s="107" t="e">
        <f>T199-HLOOKUP(V199,Minimas!$C$1:$BN$10,7,FALSE)</f>
        <v>#VALUE!</v>
      </c>
      <c r="AH199" s="107" t="e">
        <f>T199-HLOOKUP(V199,Minimas!$C$1:$BN$10,8,FALSE)</f>
        <v>#VALUE!</v>
      </c>
      <c r="AI199" s="107" t="e">
        <f>T199-HLOOKUP(V199,Minimas!$C$1:$BN$10,9,FALSE)</f>
        <v>#VALUE!</v>
      </c>
      <c r="AJ199" s="107" t="e">
        <f>T199-HLOOKUP(V199,Minimas!$C$1:$BN$10,10,FALSE)</f>
        <v>#VALUE!</v>
      </c>
      <c r="AK199" s="108" t="str">
        <f t="shared" si="5"/>
        <v xml:space="preserve"> </v>
      </c>
      <c r="AM199" s="5" t="str">
        <f t="shared" si="6"/>
        <v xml:space="preserve"> </v>
      </c>
      <c r="AN199" s="5" t="str">
        <f t="shared" si="7"/>
        <v xml:space="preserve"> </v>
      </c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5"/>
      <c r="BF199" s="115"/>
      <c r="BG199" s="115"/>
      <c r="BH199" s="115"/>
      <c r="BI199" s="115"/>
      <c r="BJ199" s="115"/>
      <c r="BK199" s="115"/>
      <c r="BL199" s="115"/>
      <c r="BM199" s="115"/>
      <c r="BN199" s="115"/>
      <c r="BO199" s="115"/>
      <c r="BP199" s="115"/>
      <c r="BQ199" s="115"/>
      <c r="BR199" s="115"/>
      <c r="BS199" s="115"/>
      <c r="BT199" s="115"/>
      <c r="BU199" s="115"/>
      <c r="BV199" s="115"/>
      <c r="BW199" s="115"/>
      <c r="BX199" s="115"/>
    </row>
    <row r="200" spans="2:76" s="5" customFormat="1" ht="30" customHeight="1" x14ac:dyDescent="0.2">
      <c r="B200" s="71"/>
      <c r="C200" s="40"/>
      <c r="D200" s="41"/>
      <c r="E200" s="101"/>
      <c r="F200" s="42" t="s">
        <v>71</v>
      </c>
      <c r="G200" s="43" t="s">
        <v>71</v>
      </c>
      <c r="H200" s="109"/>
      <c r="I200" s="46" t="s">
        <v>71</v>
      </c>
      <c r="J200" s="41" t="s">
        <v>71</v>
      </c>
      <c r="K200" s="152"/>
      <c r="L200" s="44"/>
      <c r="M200" s="45"/>
      <c r="N200" s="45"/>
      <c r="O200" s="67" t="str">
        <f t="shared" si="0"/>
        <v/>
      </c>
      <c r="P200" s="66"/>
      <c r="Q200" s="66"/>
      <c r="R200" s="66"/>
      <c r="S200" s="67" t="str">
        <f t="shared" si="1"/>
        <v/>
      </c>
      <c r="T200" s="68" t="str">
        <f t="shared" si="2"/>
        <v/>
      </c>
      <c r="U200" s="69" t="str">
        <f t="shared" si="3"/>
        <v xml:space="preserve">   </v>
      </c>
      <c r="V200" s="103" t="str">
        <f>IF(E200=0," ",IF(E200="H",IF(OR(E200="SEN",H200&lt;1998),VLOOKUP(K200,Minimas!$A$11:$G$29,6),IF(AND(H200&gt;1997,H200&lt;2001),VLOOKUP(K200,Minimas!$A$11:$G$29,5),IF(AND(H200&gt;2000,H200&lt;2003),VLOOKUP(K200,Minimas!$A$11:$G$29,4),IF(AND(H200&gt;2002,H200&lt;2005),VLOOKUP(K200,Minimas!$A$11:$G$29,3),VLOOKUP(K200,Minimas!$A$11:$G$29,2))))),IF(OR(H200="SEN",H200&lt;1998),VLOOKUP(K200,Minimas!$G$11:$L$26,6),IF(AND(H200&gt;1997,H200&lt;2001),VLOOKUP(K200,Minimas!$G$11:$L$26,5),IF(AND(H200&gt;2000,H200&lt;2003),VLOOKUP(K200,Minimas!$G$11:$L$26,4),IF(AND(H200&gt;2002,H200&lt;2005),VLOOKUP(K200,Minimas!$G$11:$L$26,3),VLOOKUP(K200,Minimas!$G$11:$L$26,2)))))))</f>
        <v xml:space="preserve"> </v>
      </c>
      <c r="W200" s="77" t="str">
        <f t="shared" si="4"/>
        <v/>
      </c>
      <c r="X200" s="78"/>
      <c r="AB200" s="107" t="e">
        <f>T200-HLOOKUP(V200,Minimas!$C$1:$BN$10,2,FALSE)</f>
        <v>#VALUE!</v>
      </c>
      <c r="AC200" s="107" t="e">
        <f>T200-HLOOKUP(V200,Minimas!$C$1:$BN$10,3,FALSE)</f>
        <v>#VALUE!</v>
      </c>
      <c r="AD200" s="107" t="e">
        <f>T200-HLOOKUP(V200,Minimas!$C$1:$BN$10,4,FALSE)</f>
        <v>#VALUE!</v>
      </c>
      <c r="AE200" s="107" t="e">
        <f>T200-HLOOKUP(V200,Minimas!$C$1:$BN$10,5,FALSE)</f>
        <v>#VALUE!</v>
      </c>
      <c r="AF200" s="107" t="e">
        <f>T200-HLOOKUP(V200,Minimas!$C$1:$BN$10,6,FALSE)</f>
        <v>#VALUE!</v>
      </c>
      <c r="AG200" s="107" t="e">
        <f>T200-HLOOKUP(V200,Minimas!$C$1:$BN$10,7,FALSE)</f>
        <v>#VALUE!</v>
      </c>
      <c r="AH200" s="107" t="e">
        <f>T200-HLOOKUP(V200,Minimas!$C$1:$BN$10,8,FALSE)</f>
        <v>#VALUE!</v>
      </c>
      <c r="AI200" s="107" t="e">
        <f>T200-HLOOKUP(V200,Minimas!$C$1:$BN$10,9,FALSE)</f>
        <v>#VALUE!</v>
      </c>
      <c r="AJ200" s="107" t="e">
        <f>T200-HLOOKUP(V200,Minimas!$C$1:$BN$10,10,FALSE)</f>
        <v>#VALUE!</v>
      </c>
      <c r="AK200" s="108" t="str">
        <f t="shared" si="5"/>
        <v xml:space="preserve"> </v>
      </c>
      <c r="AM200" s="5" t="str">
        <f t="shared" si="6"/>
        <v xml:space="preserve"> </v>
      </c>
      <c r="AN200" s="5" t="str">
        <f t="shared" si="7"/>
        <v xml:space="preserve"> </v>
      </c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  <c r="BI200" s="115"/>
      <c r="BJ200" s="115"/>
      <c r="BK200" s="115"/>
      <c r="BL200" s="115"/>
      <c r="BM200" s="115"/>
      <c r="BN200" s="115"/>
      <c r="BO200" s="115"/>
      <c r="BP200" s="115"/>
      <c r="BQ200" s="115"/>
      <c r="BR200" s="115"/>
      <c r="BS200" s="115"/>
      <c r="BT200" s="115"/>
      <c r="BU200" s="115"/>
      <c r="BV200" s="115"/>
      <c r="BW200" s="115"/>
      <c r="BX200" s="115"/>
    </row>
    <row r="201" spans="2:76" s="5" customFormat="1" ht="30" customHeight="1" x14ac:dyDescent="0.2">
      <c r="B201" s="71"/>
      <c r="C201" s="40"/>
      <c r="D201" s="41"/>
      <c r="E201" s="101"/>
      <c r="F201" s="42" t="s">
        <v>71</v>
      </c>
      <c r="G201" s="43" t="s">
        <v>71</v>
      </c>
      <c r="H201" s="109"/>
      <c r="I201" s="46" t="s">
        <v>71</v>
      </c>
      <c r="J201" s="41" t="s">
        <v>71</v>
      </c>
      <c r="K201" s="152"/>
      <c r="L201" s="44"/>
      <c r="M201" s="45"/>
      <c r="N201" s="45"/>
      <c r="O201" s="67" t="str">
        <f t="shared" si="0"/>
        <v/>
      </c>
      <c r="P201" s="66"/>
      <c r="Q201" s="66"/>
      <c r="R201" s="66"/>
      <c r="S201" s="67" t="str">
        <f t="shared" si="1"/>
        <v/>
      </c>
      <c r="T201" s="68" t="str">
        <f t="shared" si="2"/>
        <v/>
      </c>
      <c r="U201" s="69" t="str">
        <f t="shared" si="3"/>
        <v xml:space="preserve">   </v>
      </c>
      <c r="V201" s="103" t="str">
        <f>IF(E201=0," ",IF(E201="H",IF(OR(E201="SEN",H201&lt;1998),VLOOKUP(K201,Minimas!$A$11:$G$29,6),IF(AND(H201&gt;1997,H201&lt;2001),VLOOKUP(K201,Minimas!$A$11:$G$29,5),IF(AND(H201&gt;2000,H201&lt;2003),VLOOKUP(K201,Minimas!$A$11:$G$29,4),IF(AND(H201&gt;2002,H201&lt;2005),VLOOKUP(K201,Minimas!$A$11:$G$29,3),VLOOKUP(K201,Minimas!$A$11:$G$29,2))))),IF(OR(H201="SEN",H201&lt;1998),VLOOKUP(K201,Minimas!$G$11:$L$26,6),IF(AND(H201&gt;1997,H201&lt;2001),VLOOKUP(K201,Minimas!$G$11:$L$26,5),IF(AND(H201&gt;2000,H201&lt;2003),VLOOKUP(K201,Minimas!$G$11:$L$26,4),IF(AND(H201&gt;2002,H201&lt;2005),VLOOKUP(K201,Minimas!$G$11:$L$26,3),VLOOKUP(K201,Minimas!$G$11:$L$26,2)))))))</f>
        <v xml:space="preserve"> </v>
      </c>
      <c r="W201" s="77" t="str">
        <f t="shared" si="4"/>
        <v/>
      </c>
      <c r="X201" s="78"/>
      <c r="AB201" s="107" t="e">
        <f>T201-HLOOKUP(V201,Minimas!$C$1:$BN$10,2,FALSE)</f>
        <v>#VALUE!</v>
      </c>
      <c r="AC201" s="107" t="e">
        <f>T201-HLOOKUP(V201,Minimas!$C$1:$BN$10,3,FALSE)</f>
        <v>#VALUE!</v>
      </c>
      <c r="AD201" s="107" t="e">
        <f>T201-HLOOKUP(V201,Minimas!$C$1:$BN$10,4,FALSE)</f>
        <v>#VALUE!</v>
      </c>
      <c r="AE201" s="107" t="e">
        <f>T201-HLOOKUP(V201,Minimas!$C$1:$BN$10,5,FALSE)</f>
        <v>#VALUE!</v>
      </c>
      <c r="AF201" s="107" t="e">
        <f>T201-HLOOKUP(V201,Minimas!$C$1:$BN$10,6,FALSE)</f>
        <v>#VALUE!</v>
      </c>
      <c r="AG201" s="107" t="e">
        <f>T201-HLOOKUP(V201,Minimas!$C$1:$BN$10,7,FALSE)</f>
        <v>#VALUE!</v>
      </c>
      <c r="AH201" s="107" t="e">
        <f>T201-HLOOKUP(V201,Minimas!$C$1:$BN$10,8,FALSE)</f>
        <v>#VALUE!</v>
      </c>
      <c r="AI201" s="107" t="e">
        <f>T201-HLOOKUP(V201,Minimas!$C$1:$BN$10,9,FALSE)</f>
        <v>#VALUE!</v>
      </c>
      <c r="AJ201" s="107" t="e">
        <f>T201-HLOOKUP(V201,Minimas!$C$1:$BN$10,10,FALSE)</f>
        <v>#VALUE!</v>
      </c>
      <c r="AK201" s="108" t="str">
        <f t="shared" si="5"/>
        <v xml:space="preserve"> </v>
      </c>
      <c r="AM201" s="5" t="str">
        <f t="shared" si="6"/>
        <v xml:space="preserve"> </v>
      </c>
      <c r="AN201" s="5" t="str">
        <f t="shared" si="7"/>
        <v xml:space="preserve"> </v>
      </c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15"/>
      <c r="BG201" s="115"/>
      <c r="BH201" s="115"/>
      <c r="BI201" s="115"/>
      <c r="BJ201" s="115"/>
      <c r="BK201" s="115"/>
      <c r="BL201" s="115"/>
      <c r="BM201" s="115"/>
      <c r="BN201" s="115"/>
      <c r="BO201" s="115"/>
      <c r="BP201" s="115"/>
      <c r="BQ201" s="115"/>
      <c r="BR201" s="115"/>
      <c r="BS201" s="115"/>
      <c r="BT201" s="115"/>
      <c r="BU201" s="115"/>
      <c r="BV201" s="115"/>
      <c r="BW201" s="115"/>
      <c r="BX201" s="115"/>
    </row>
    <row r="202" spans="2:76" s="5" customFormat="1" ht="30" customHeight="1" x14ac:dyDescent="0.2">
      <c r="B202" s="71"/>
      <c r="C202" s="40"/>
      <c r="D202" s="41"/>
      <c r="E202" s="101"/>
      <c r="F202" s="42" t="s">
        <v>71</v>
      </c>
      <c r="G202" s="43" t="s">
        <v>71</v>
      </c>
      <c r="H202" s="109"/>
      <c r="I202" s="46" t="s">
        <v>71</v>
      </c>
      <c r="J202" s="41" t="s">
        <v>71</v>
      </c>
      <c r="K202" s="152"/>
      <c r="L202" s="44"/>
      <c r="M202" s="45"/>
      <c r="N202" s="45"/>
      <c r="O202" s="67" t="str">
        <f t="shared" si="0"/>
        <v/>
      </c>
      <c r="P202" s="66"/>
      <c r="Q202" s="66"/>
      <c r="R202" s="66"/>
      <c r="S202" s="67" t="str">
        <f t="shared" si="1"/>
        <v/>
      </c>
      <c r="T202" s="68" t="str">
        <f t="shared" si="2"/>
        <v/>
      </c>
      <c r="U202" s="69" t="str">
        <f t="shared" si="3"/>
        <v xml:space="preserve">   </v>
      </c>
      <c r="V202" s="103" t="str">
        <f>IF(E202=0," ",IF(E202="H",IF(OR(E202="SEN",H202&lt;1998),VLOOKUP(K202,Minimas!$A$11:$G$29,6),IF(AND(H202&gt;1997,H202&lt;2001),VLOOKUP(K202,Minimas!$A$11:$G$29,5),IF(AND(H202&gt;2000,H202&lt;2003),VLOOKUP(K202,Minimas!$A$11:$G$29,4),IF(AND(H202&gt;2002,H202&lt;2005),VLOOKUP(K202,Minimas!$A$11:$G$29,3),VLOOKUP(K202,Minimas!$A$11:$G$29,2))))),IF(OR(H202="SEN",H202&lt;1998),VLOOKUP(K202,Minimas!$G$11:$L$26,6),IF(AND(H202&gt;1997,H202&lt;2001),VLOOKUP(K202,Minimas!$G$11:$L$26,5),IF(AND(H202&gt;2000,H202&lt;2003),VLOOKUP(K202,Minimas!$G$11:$L$26,4),IF(AND(H202&gt;2002,H202&lt;2005),VLOOKUP(K202,Minimas!$G$11:$L$26,3),VLOOKUP(K202,Minimas!$G$11:$L$26,2)))))))</f>
        <v xml:space="preserve"> </v>
      </c>
      <c r="W202" s="77" t="str">
        <f t="shared" si="4"/>
        <v/>
      </c>
      <c r="X202" s="78"/>
      <c r="AB202" s="107" t="e">
        <f>T202-HLOOKUP(V202,Minimas!$C$1:$BN$10,2,FALSE)</f>
        <v>#VALUE!</v>
      </c>
      <c r="AC202" s="107" t="e">
        <f>T202-HLOOKUP(V202,Minimas!$C$1:$BN$10,3,FALSE)</f>
        <v>#VALUE!</v>
      </c>
      <c r="AD202" s="107" t="e">
        <f>T202-HLOOKUP(V202,Minimas!$C$1:$BN$10,4,FALSE)</f>
        <v>#VALUE!</v>
      </c>
      <c r="AE202" s="107" t="e">
        <f>T202-HLOOKUP(V202,Minimas!$C$1:$BN$10,5,FALSE)</f>
        <v>#VALUE!</v>
      </c>
      <c r="AF202" s="107" t="e">
        <f>T202-HLOOKUP(V202,Minimas!$C$1:$BN$10,6,FALSE)</f>
        <v>#VALUE!</v>
      </c>
      <c r="AG202" s="107" t="e">
        <f>T202-HLOOKUP(V202,Minimas!$C$1:$BN$10,7,FALSE)</f>
        <v>#VALUE!</v>
      </c>
      <c r="AH202" s="107" t="e">
        <f>T202-HLOOKUP(V202,Minimas!$C$1:$BN$10,8,FALSE)</f>
        <v>#VALUE!</v>
      </c>
      <c r="AI202" s="107" t="e">
        <f>T202-HLOOKUP(V202,Minimas!$C$1:$BN$10,9,FALSE)</f>
        <v>#VALUE!</v>
      </c>
      <c r="AJ202" s="107" t="e">
        <f>T202-HLOOKUP(V202,Minimas!$C$1:$BN$10,10,FALSE)</f>
        <v>#VALUE!</v>
      </c>
      <c r="AK202" s="108" t="str">
        <f t="shared" si="5"/>
        <v xml:space="preserve"> </v>
      </c>
      <c r="AM202" s="5" t="str">
        <f t="shared" si="6"/>
        <v xml:space="preserve"> </v>
      </c>
      <c r="AN202" s="5" t="str">
        <f t="shared" si="7"/>
        <v xml:space="preserve"> </v>
      </c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15"/>
      <c r="BD202" s="115"/>
      <c r="BE202" s="115"/>
      <c r="BF202" s="115"/>
      <c r="BG202" s="115"/>
      <c r="BH202" s="115"/>
      <c r="BI202" s="115"/>
      <c r="BJ202" s="115"/>
      <c r="BK202" s="115"/>
      <c r="BL202" s="115"/>
      <c r="BM202" s="115"/>
      <c r="BN202" s="115"/>
      <c r="BO202" s="115"/>
      <c r="BP202" s="115"/>
      <c r="BQ202" s="115"/>
      <c r="BR202" s="115"/>
      <c r="BS202" s="115"/>
      <c r="BT202" s="115"/>
      <c r="BU202" s="115"/>
      <c r="BV202" s="115"/>
      <c r="BW202" s="115"/>
      <c r="BX202" s="115"/>
    </row>
    <row r="203" spans="2:76" s="5" customFormat="1" ht="30" customHeight="1" x14ac:dyDescent="0.2">
      <c r="B203" s="71"/>
      <c r="C203" s="40"/>
      <c r="D203" s="41"/>
      <c r="E203" s="101"/>
      <c r="F203" s="42" t="s">
        <v>71</v>
      </c>
      <c r="G203" s="43" t="s">
        <v>71</v>
      </c>
      <c r="H203" s="109"/>
      <c r="I203" s="46" t="s">
        <v>71</v>
      </c>
      <c r="J203" s="41" t="s">
        <v>71</v>
      </c>
      <c r="K203" s="152"/>
      <c r="L203" s="44"/>
      <c r="M203" s="45"/>
      <c r="N203" s="45"/>
      <c r="O203" s="67" t="str">
        <f t="shared" si="0"/>
        <v/>
      </c>
      <c r="P203" s="66"/>
      <c r="Q203" s="66"/>
      <c r="R203" s="66"/>
      <c r="S203" s="67" t="str">
        <f t="shared" si="1"/>
        <v/>
      </c>
      <c r="T203" s="68" t="str">
        <f t="shared" si="2"/>
        <v/>
      </c>
      <c r="U203" s="69" t="str">
        <f t="shared" si="3"/>
        <v xml:space="preserve">   </v>
      </c>
      <c r="V203" s="103" t="str">
        <f>IF(E203=0," ",IF(E203="H",IF(OR(E203="SEN",H203&lt;1998),VLOOKUP(K203,Minimas!$A$11:$G$29,6),IF(AND(H203&gt;1997,H203&lt;2001),VLOOKUP(K203,Minimas!$A$11:$G$29,5),IF(AND(H203&gt;2000,H203&lt;2003),VLOOKUP(K203,Minimas!$A$11:$G$29,4),IF(AND(H203&gt;2002,H203&lt;2005),VLOOKUP(K203,Minimas!$A$11:$G$29,3),VLOOKUP(K203,Minimas!$A$11:$G$29,2))))),IF(OR(H203="SEN",H203&lt;1998),VLOOKUP(K203,Minimas!$G$11:$L$26,6),IF(AND(H203&gt;1997,H203&lt;2001),VLOOKUP(K203,Minimas!$G$11:$L$26,5),IF(AND(H203&gt;2000,H203&lt;2003),VLOOKUP(K203,Minimas!$G$11:$L$26,4),IF(AND(H203&gt;2002,H203&lt;2005),VLOOKUP(K203,Minimas!$G$11:$L$26,3),VLOOKUP(K203,Minimas!$G$11:$L$26,2)))))))</f>
        <v xml:space="preserve"> </v>
      </c>
      <c r="W203" s="77" t="str">
        <f t="shared" si="4"/>
        <v/>
      </c>
      <c r="X203" s="78"/>
      <c r="AB203" s="107" t="e">
        <f>T203-HLOOKUP(V203,Minimas!$C$1:$BN$10,2,FALSE)</f>
        <v>#VALUE!</v>
      </c>
      <c r="AC203" s="107" t="e">
        <f>T203-HLOOKUP(V203,Minimas!$C$1:$BN$10,3,FALSE)</f>
        <v>#VALUE!</v>
      </c>
      <c r="AD203" s="107" t="e">
        <f>T203-HLOOKUP(V203,Minimas!$C$1:$BN$10,4,FALSE)</f>
        <v>#VALUE!</v>
      </c>
      <c r="AE203" s="107" t="e">
        <f>T203-HLOOKUP(V203,Minimas!$C$1:$BN$10,5,FALSE)</f>
        <v>#VALUE!</v>
      </c>
      <c r="AF203" s="107" t="e">
        <f>T203-HLOOKUP(V203,Minimas!$C$1:$BN$10,6,FALSE)</f>
        <v>#VALUE!</v>
      </c>
      <c r="AG203" s="107" t="e">
        <f>T203-HLOOKUP(V203,Minimas!$C$1:$BN$10,7,FALSE)</f>
        <v>#VALUE!</v>
      </c>
      <c r="AH203" s="107" t="e">
        <f>T203-HLOOKUP(V203,Minimas!$C$1:$BN$10,8,FALSE)</f>
        <v>#VALUE!</v>
      </c>
      <c r="AI203" s="107" t="e">
        <f>T203-HLOOKUP(V203,Minimas!$C$1:$BN$10,9,FALSE)</f>
        <v>#VALUE!</v>
      </c>
      <c r="AJ203" s="107" t="e">
        <f>T203-HLOOKUP(V203,Minimas!$C$1:$BN$10,10,FALSE)</f>
        <v>#VALUE!</v>
      </c>
      <c r="AK203" s="108" t="str">
        <f t="shared" si="5"/>
        <v xml:space="preserve"> </v>
      </c>
      <c r="AM203" s="5" t="str">
        <f t="shared" si="6"/>
        <v xml:space="preserve"> </v>
      </c>
      <c r="AN203" s="5" t="str">
        <f t="shared" si="7"/>
        <v xml:space="preserve"> </v>
      </c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  <c r="BI203" s="115"/>
      <c r="BJ203" s="115"/>
      <c r="BK203" s="115"/>
      <c r="BL203" s="115"/>
      <c r="BM203" s="115"/>
      <c r="BN203" s="115"/>
      <c r="BO203" s="115"/>
      <c r="BP203" s="115"/>
      <c r="BQ203" s="115"/>
      <c r="BR203" s="115"/>
      <c r="BS203" s="115"/>
      <c r="BT203" s="115"/>
      <c r="BU203" s="115"/>
      <c r="BV203" s="115"/>
      <c r="BW203" s="115"/>
      <c r="BX203" s="115"/>
    </row>
    <row r="204" spans="2:76" s="5" customFormat="1" ht="30" customHeight="1" x14ac:dyDescent="0.2">
      <c r="B204" s="71"/>
      <c r="C204" s="40"/>
      <c r="D204" s="41"/>
      <c r="E204" s="101"/>
      <c r="F204" s="42" t="s">
        <v>71</v>
      </c>
      <c r="G204" s="43" t="s">
        <v>71</v>
      </c>
      <c r="H204" s="109"/>
      <c r="I204" s="46" t="s">
        <v>71</v>
      </c>
      <c r="J204" s="41" t="s">
        <v>71</v>
      </c>
      <c r="K204" s="152"/>
      <c r="L204" s="44"/>
      <c r="M204" s="45"/>
      <c r="N204" s="45"/>
      <c r="O204" s="67" t="str">
        <f t="shared" ref="O204:O218" si="24">IF(E204="","",IF(MAXA(L204:N204)&lt;=0,0,MAXA(L204:N204)))</f>
        <v/>
      </c>
      <c r="P204" s="66"/>
      <c r="Q204" s="66"/>
      <c r="R204" s="66"/>
      <c r="S204" s="67" t="str">
        <f t="shared" ref="S204:S218" si="25">IF(E204="","",IF(MAXA(P204:R204)&lt;=0,0,MAXA(P204:R204)))</f>
        <v/>
      </c>
      <c r="T204" s="68" t="str">
        <f t="shared" ref="T204:T218" si="26">IF(E204="","",IF(OR(O204=0,S204=0),0,O204+S204))</f>
        <v/>
      </c>
      <c r="U204" s="69" t="str">
        <f t="shared" ref="U204:U218" si="27">+CONCATENATE(AM204," ",AN204)</f>
        <v xml:space="preserve">   </v>
      </c>
      <c r="V204" s="103" t="str">
        <f>IF(E204=0," ",IF(E204="H",IF(OR(E204="SEN",H204&lt;1998),VLOOKUP(K204,Minimas!$A$11:$G$29,6),IF(AND(H204&gt;1997,H204&lt;2001),VLOOKUP(K204,Minimas!$A$11:$G$29,5),IF(AND(H204&gt;2000,H204&lt;2003),VLOOKUP(K204,Minimas!$A$11:$G$29,4),IF(AND(H204&gt;2002,H204&lt;2005),VLOOKUP(K204,Minimas!$A$11:$G$29,3),VLOOKUP(K204,Minimas!$A$11:$G$29,2))))),IF(OR(H204="SEN",H204&lt;1998),VLOOKUP(K204,Minimas!$G$11:$L$26,6),IF(AND(H204&gt;1997,H204&lt;2001),VLOOKUP(K204,Minimas!$G$11:$L$26,5),IF(AND(H204&gt;2000,H204&lt;2003),VLOOKUP(K204,Minimas!$G$11:$L$26,4),IF(AND(H204&gt;2002,H204&lt;2005),VLOOKUP(K204,Minimas!$G$11:$L$26,3),VLOOKUP(K204,Minimas!$G$11:$L$26,2)))))))</f>
        <v xml:space="preserve"> </v>
      </c>
      <c r="W204" s="77" t="str">
        <f t="shared" ref="W204:W218" si="28">IF(E204=" "," ",IF(E204="H",10^(0.75194503*LOG(K204/175.508)^2)*T204,IF(E204="F",10^(0.783497476* LOG(K204/153.655)^2)*T204,"")))</f>
        <v/>
      </c>
      <c r="X204" s="78"/>
      <c r="AB204" s="107" t="e">
        <f>T204-HLOOKUP(V204,Minimas!$C$1:$BN$10,2,FALSE)</f>
        <v>#VALUE!</v>
      </c>
      <c r="AC204" s="107" t="e">
        <f>T204-HLOOKUP(V204,Minimas!$C$1:$BN$10,3,FALSE)</f>
        <v>#VALUE!</v>
      </c>
      <c r="AD204" s="107" t="e">
        <f>T204-HLOOKUP(V204,Minimas!$C$1:$BN$10,4,FALSE)</f>
        <v>#VALUE!</v>
      </c>
      <c r="AE204" s="107" t="e">
        <f>T204-HLOOKUP(V204,Minimas!$C$1:$BN$10,5,FALSE)</f>
        <v>#VALUE!</v>
      </c>
      <c r="AF204" s="107" t="e">
        <f>T204-HLOOKUP(V204,Minimas!$C$1:$BN$10,6,FALSE)</f>
        <v>#VALUE!</v>
      </c>
      <c r="AG204" s="107" t="e">
        <f>T204-HLOOKUP(V204,Minimas!$C$1:$BN$10,7,FALSE)</f>
        <v>#VALUE!</v>
      </c>
      <c r="AH204" s="107" t="e">
        <f>T204-HLOOKUP(V204,Minimas!$C$1:$BN$10,8,FALSE)</f>
        <v>#VALUE!</v>
      </c>
      <c r="AI204" s="107" t="e">
        <f>T204-HLOOKUP(V204,Minimas!$C$1:$BN$10,9,FALSE)</f>
        <v>#VALUE!</v>
      </c>
      <c r="AJ204" s="107" t="e">
        <f>T204-HLOOKUP(V204,Minimas!$C$1:$BN$10,10,FALSE)</f>
        <v>#VALUE!</v>
      </c>
      <c r="AK204" s="108" t="str">
        <f t="shared" ref="AK204:AK218" si="29">IF(E204=0," ",IF(AJ204&gt;=0,$AJ$5,IF(AI204&gt;=0,$AI$5,IF(AH204&gt;=0,$AH$5,IF(AG204&gt;=0,$AG$5,IF(AF204&gt;=0,$AF$5,IF(AE204&gt;=0,$AE$5,IF(AD204&gt;=0,$AD$5,IF(AC204&gt;=0,$AC$5,$AB$5)))))))))</f>
        <v xml:space="preserve"> </v>
      </c>
      <c r="AM204" s="5" t="str">
        <f t="shared" ref="AM204:AM218" si="30">IF(AK204="","",AK204)</f>
        <v xml:space="preserve"> </v>
      </c>
      <c r="AN204" s="5" t="str">
        <f t="shared" ref="AN204:AN218" si="31">IF(E204=0," ",IF(AJ204&gt;=0,AJ204,IF(AI204&gt;=0,AI204,IF(AH204&gt;=0,AH204,IF(AG204&gt;=0,AG204,IF(AF204&gt;=0,AF204,IF(AE204&gt;=0,AE204,IF(AD204&gt;=0,AD204,IF(AC204&gt;=0,AC204,AB204)))))))))</f>
        <v xml:space="preserve"> </v>
      </c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  <c r="BS204" s="115"/>
      <c r="BT204" s="115"/>
      <c r="BU204" s="115"/>
      <c r="BV204" s="115"/>
      <c r="BW204" s="115"/>
      <c r="BX204" s="115"/>
    </row>
    <row r="205" spans="2:76" s="5" customFormat="1" ht="30" customHeight="1" x14ac:dyDescent="0.2">
      <c r="B205" s="71"/>
      <c r="C205" s="40"/>
      <c r="D205" s="41"/>
      <c r="E205" s="101"/>
      <c r="F205" s="42" t="s">
        <v>71</v>
      </c>
      <c r="G205" s="43" t="s">
        <v>71</v>
      </c>
      <c r="H205" s="109"/>
      <c r="I205" s="46" t="s">
        <v>71</v>
      </c>
      <c r="J205" s="41" t="s">
        <v>71</v>
      </c>
      <c r="K205" s="152"/>
      <c r="L205" s="44"/>
      <c r="M205" s="45"/>
      <c r="N205" s="45"/>
      <c r="O205" s="67" t="str">
        <f t="shared" si="24"/>
        <v/>
      </c>
      <c r="P205" s="66"/>
      <c r="Q205" s="66"/>
      <c r="R205" s="66"/>
      <c r="S205" s="67" t="str">
        <f t="shared" si="25"/>
        <v/>
      </c>
      <c r="T205" s="68" t="str">
        <f t="shared" si="26"/>
        <v/>
      </c>
      <c r="U205" s="69" t="str">
        <f t="shared" si="27"/>
        <v xml:space="preserve">   </v>
      </c>
      <c r="V205" s="103" t="str">
        <f>IF(E205=0," ",IF(E205="H",IF(OR(E205="SEN",H205&lt;1998),VLOOKUP(K205,Minimas!$A$11:$G$29,6),IF(AND(H205&gt;1997,H205&lt;2001),VLOOKUP(K205,Minimas!$A$11:$G$29,5),IF(AND(H205&gt;2000,H205&lt;2003),VLOOKUP(K205,Minimas!$A$11:$G$29,4),IF(AND(H205&gt;2002,H205&lt;2005),VLOOKUP(K205,Minimas!$A$11:$G$29,3),VLOOKUP(K205,Minimas!$A$11:$G$29,2))))),IF(OR(H205="SEN",H205&lt;1998),VLOOKUP(K205,Minimas!$G$11:$L$26,6),IF(AND(H205&gt;1997,H205&lt;2001),VLOOKUP(K205,Minimas!$G$11:$L$26,5),IF(AND(H205&gt;2000,H205&lt;2003),VLOOKUP(K205,Minimas!$G$11:$L$26,4),IF(AND(H205&gt;2002,H205&lt;2005),VLOOKUP(K205,Minimas!$G$11:$L$26,3),VLOOKUP(K205,Minimas!$G$11:$L$26,2)))))))</f>
        <v xml:space="preserve"> </v>
      </c>
      <c r="W205" s="77" t="str">
        <f t="shared" si="28"/>
        <v/>
      </c>
      <c r="X205" s="78"/>
      <c r="AB205" s="107" t="e">
        <f>T205-HLOOKUP(V205,Minimas!$C$1:$BN$10,2,FALSE)</f>
        <v>#VALUE!</v>
      </c>
      <c r="AC205" s="107" t="e">
        <f>T205-HLOOKUP(V205,Minimas!$C$1:$BN$10,3,FALSE)</f>
        <v>#VALUE!</v>
      </c>
      <c r="AD205" s="107" t="e">
        <f>T205-HLOOKUP(V205,Minimas!$C$1:$BN$10,4,FALSE)</f>
        <v>#VALUE!</v>
      </c>
      <c r="AE205" s="107" t="e">
        <f>T205-HLOOKUP(V205,Minimas!$C$1:$BN$10,5,FALSE)</f>
        <v>#VALUE!</v>
      </c>
      <c r="AF205" s="107" t="e">
        <f>T205-HLOOKUP(V205,Minimas!$C$1:$BN$10,6,FALSE)</f>
        <v>#VALUE!</v>
      </c>
      <c r="AG205" s="107" t="e">
        <f>T205-HLOOKUP(V205,Minimas!$C$1:$BN$10,7,FALSE)</f>
        <v>#VALUE!</v>
      </c>
      <c r="AH205" s="107" t="e">
        <f>T205-HLOOKUP(V205,Minimas!$C$1:$BN$10,8,FALSE)</f>
        <v>#VALUE!</v>
      </c>
      <c r="AI205" s="107" t="e">
        <f>T205-HLOOKUP(V205,Minimas!$C$1:$BN$10,9,FALSE)</f>
        <v>#VALUE!</v>
      </c>
      <c r="AJ205" s="107" t="e">
        <f>T205-HLOOKUP(V205,Minimas!$C$1:$BN$10,10,FALSE)</f>
        <v>#VALUE!</v>
      </c>
      <c r="AK205" s="108" t="str">
        <f t="shared" si="29"/>
        <v xml:space="preserve"> </v>
      </c>
      <c r="AM205" s="5" t="str">
        <f t="shared" si="30"/>
        <v xml:space="preserve"> </v>
      </c>
      <c r="AN205" s="5" t="str">
        <f t="shared" si="31"/>
        <v xml:space="preserve"> </v>
      </c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115"/>
      <c r="BA205" s="115"/>
      <c r="BB205" s="115"/>
      <c r="BC205" s="115"/>
      <c r="BD205" s="115"/>
      <c r="BE205" s="115"/>
      <c r="BF205" s="115"/>
      <c r="BG205" s="115"/>
      <c r="BH205" s="115"/>
      <c r="BI205" s="115"/>
      <c r="BJ205" s="115"/>
      <c r="BK205" s="115"/>
      <c r="BL205" s="115"/>
      <c r="BM205" s="115"/>
      <c r="BN205" s="115"/>
      <c r="BO205" s="115"/>
      <c r="BP205" s="115"/>
      <c r="BQ205" s="115"/>
      <c r="BR205" s="115"/>
      <c r="BS205" s="115"/>
      <c r="BT205" s="115"/>
      <c r="BU205" s="115"/>
      <c r="BV205" s="115"/>
      <c r="BW205" s="115"/>
      <c r="BX205" s="115"/>
    </row>
    <row r="206" spans="2:76" s="5" customFormat="1" ht="30" customHeight="1" x14ac:dyDescent="0.2">
      <c r="B206" s="71"/>
      <c r="C206" s="40"/>
      <c r="D206" s="41"/>
      <c r="E206" s="101"/>
      <c r="F206" s="42" t="s">
        <v>71</v>
      </c>
      <c r="G206" s="43" t="s">
        <v>71</v>
      </c>
      <c r="H206" s="109"/>
      <c r="I206" s="46" t="s">
        <v>71</v>
      </c>
      <c r="J206" s="41" t="s">
        <v>71</v>
      </c>
      <c r="K206" s="152"/>
      <c r="L206" s="44"/>
      <c r="M206" s="45"/>
      <c r="N206" s="45"/>
      <c r="O206" s="67" t="str">
        <f t="shared" si="24"/>
        <v/>
      </c>
      <c r="P206" s="66"/>
      <c r="Q206" s="66"/>
      <c r="R206" s="66"/>
      <c r="S206" s="67" t="str">
        <f t="shared" si="25"/>
        <v/>
      </c>
      <c r="T206" s="68" t="str">
        <f t="shared" si="26"/>
        <v/>
      </c>
      <c r="U206" s="69" t="str">
        <f t="shared" si="27"/>
        <v xml:space="preserve">   </v>
      </c>
      <c r="V206" s="103" t="str">
        <f>IF(E206=0," ",IF(E206="H",IF(OR(E206="SEN",H206&lt;1998),VLOOKUP(K206,Minimas!$A$11:$G$29,6),IF(AND(H206&gt;1997,H206&lt;2001),VLOOKUP(K206,Minimas!$A$11:$G$29,5),IF(AND(H206&gt;2000,H206&lt;2003),VLOOKUP(K206,Minimas!$A$11:$G$29,4),IF(AND(H206&gt;2002,H206&lt;2005),VLOOKUP(K206,Minimas!$A$11:$G$29,3),VLOOKUP(K206,Minimas!$A$11:$G$29,2))))),IF(OR(H206="SEN",H206&lt;1998),VLOOKUP(K206,Minimas!$G$11:$L$26,6),IF(AND(H206&gt;1997,H206&lt;2001),VLOOKUP(K206,Minimas!$G$11:$L$26,5),IF(AND(H206&gt;2000,H206&lt;2003),VLOOKUP(K206,Minimas!$G$11:$L$26,4),IF(AND(H206&gt;2002,H206&lt;2005),VLOOKUP(K206,Minimas!$G$11:$L$26,3),VLOOKUP(K206,Minimas!$G$11:$L$26,2)))))))</f>
        <v xml:space="preserve"> </v>
      </c>
      <c r="W206" s="77" t="str">
        <f t="shared" si="28"/>
        <v/>
      </c>
      <c r="X206" s="78"/>
      <c r="AB206" s="107" t="e">
        <f>T206-HLOOKUP(V206,Minimas!$C$1:$BN$10,2,FALSE)</f>
        <v>#VALUE!</v>
      </c>
      <c r="AC206" s="107" t="e">
        <f>T206-HLOOKUP(V206,Minimas!$C$1:$BN$10,3,FALSE)</f>
        <v>#VALUE!</v>
      </c>
      <c r="AD206" s="107" t="e">
        <f>T206-HLOOKUP(V206,Minimas!$C$1:$BN$10,4,FALSE)</f>
        <v>#VALUE!</v>
      </c>
      <c r="AE206" s="107" t="e">
        <f>T206-HLOOKUP(V206,Minimas!$C$1:$BN$10,5,FALSE)</f>
        <v>#VALUE!</v>
      </c>
      <c r="AF206" s="107" t="e">
        <f>T206-HLOOKUP(V206,Minimas!$C$1:$BN$10,6,FALSE)</f>
        <v>#VALUE!</v>
      </c>
      <c r="AG206" s="107" t="e">
        <f>T206-HLOOKUP(V206,Minimas!$C$1:$BN$10,7,FALSE)</f>
        <v>#VALUE!</v>
      </c>
      <c r="AH206" s="107" t="e">
        <f>T206-HLOOKUP(V206,Minimas!$C$1:$BN$10,8,FALSE)</f>
        <v>#VALUE!</v>
      </c>
      <c r="AI206" s="107" t="e">
        <f>T206-HLOOKUP(V206,Minimas!$C$1:$BN$10,9,FALSE)</f>
        <v>#VALUE!</v>
      </c>
      <c r="AJ206" s="107" t="e">
        <f>T206-HLOOKUP(V206,Minimas!$C$1:$BN$10,10,FALSE)</f>
        <v>#VALUE!</v>
      </c>
      <c r="AK206" s="108" t="str">
        <f t="shared" si="29"/>
        <v xml:space="preserve"> </v>
      </c>
      <c r="AM206" s="5" t="str">
        <f t="shared" si="30"/>
        <v xml:space="preserve"> </v>
      </c>
      <c r="AN206" s="5" t="str">
        <f t="shared" si="31"/>
        <v xml:space="preserve"> </v>
      </c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5"/>
      <c r="BK206" s="115"/>
      <c r="BL206" s="115"/>
      <c r="BM206" s="115"/>
      <c r="BN206" s="115"/>
      <c r="BO206" s="115"/>
      <c r="BP206" s="115"/>
      <c r="BQ206" s="115"/>
      <c r="BR206" s="115"/>
      <c r="BS206" s="115"/>
      <c r="BT206" s="115"/>
      <c r="BU206" s="115"/>
      <c r="BV206" s="115"/>
      <c r="BW206" s="115"/>
      <c r="BX206" s="115"/>
    </row>
    <row r="207" spans="2:76" s="5" customFormat="1" ht="30" customHeight="1" x14ac:dyDescent="0.2">
      <c r="B207" s="71"/>
      <c r="C207" s="40"/>
      <c r="D207" s="41"/>
      <c r="E207" s="101"/>
      <c r="F207" s="42" t="s">
        <v>71</v>
      </c>
      <c r="G207" s="43" t="s">
        <v>71</v>
      </c>
      <c r="H207" s="109"/>
      <c r="I207" s="46"/>
      <c r="J207" s="41"/>
      <c r="K207" s="152"/>
      <c r="L207" s="44"/>
      <c r="M207" s="45"/>
      <c r="N207" s="45"/>
      <c r="O207" s="67" t="str">
        <f t="shared" si="24"/>
        <v/>
      </c>
      <c r="P207" s="66"/>
      <c r="Q207" s="66"/>
      <c r="R207" s="66"/>
      <c r="S207" s="67" t="str">
        <f t="shared" si="25"/>
        <v/>
      </c>
      <c r="T207" s="68" t="str">
        <f t="shared" si="26"/>
        <v/>
      </c>
      <c r="U207" s="69" t="str">
        <f t="shared" si="27"/>
        <v xml:space="preserve">   </v>
      </c>
      <c r="V207" s="103" t="str">
        <f>IF(E207=0," ",IF(E207="H",IF(OR(E207="SEN",H207&lt;1998),VLOOKUP(K207,Minimas!$A$11:$G$29,6),IF(AND(H207&gt;1997,H207&lt;2001),VLOOKUP(K207,Minimas!$A$11:$G$29,5),IF(AND(H207&gt;2000,H207&lt;2003),VLOOKUP(K207,Minimas!$A$11:$G$29,4),IF(AND(H207&gt;2002,H207&lt;2005),VLOOKUP(K207,Minimas!$A$11:$G$29,3),VLOOKUP(K207,Minimas!$A$11:$G$29,2))))),IF(OR(H207="SEN",H207&lt;1998),VLOOKUP(K207,Minimas!$G$11:$L$26,6),IF(AND(H207&gt;1997,H207&lt;2001),VLOOKUP(K207,Minimas!$G$11:$L$26,5),IF(AND(H207&gt;2000,H207&lt;2003),VLOOKUP(K207,Minimas!$G$11:$L$26,4),IF(AND(H207&gt;2002,H207&lt;2005),VLOOKUP(K207,Minimas!$G$11:$L$26,3),VLOOKUP(K207,Minimas!$G$11:$L$26,2)))))))</f>
        <v xml:space="preserve"> </v>
      </c>
      <c r="W207" s="77" t="str">
        <f t="shared" si="28"/>
        <v/>
      </c>
      <c r="X207" s="78"/>
      <c r="AB207" s="107" t="e">
        <f>T207-HLOOKUP(V207,Minimas!$C$1:$BN$10,2,FALSE)</f>
        <v>#VALUE!</v>
      </c>
      <c r="AC207" s="107" t="e">
        <f>T207-HLOOKUP(V207,Minimas!$C$1:$BN$10,3,FALSE)</f>
        <v>#VALUE!</v>
      </c>
      <c r="AD207" s="107" t="e">
        <f>T207-HLOOKUP(V207,Minimas!$C$1:$BN$10,4,FALSE)</f>
        <v>#VALUE!</v>
      </c>
      <c r="AE207" s="107" t="e">
        <f>T207-HLOOKUP(V207,Minimas!$C$1:$BN$10,5,FALSE)</f>
        <v>#VALUE!</v>
      </c>
      <c r="AF207" s="107" t="e">
        <f>T207-HLOOKUP(V207,Minimas!$C$1:$BN$10,6,FALSE)</f>
        <v>#VALUE!</v>
      </c>
      <c r="AG207" s="107" t="e">
        <f>T207-HLOOKUP(V207,Minimas!$C$1:$BN$10,7,FALSE)</f>
        <v>#VALUE!</v>
      </c>
      <c r="AH207" s="107" t="e">
        <f>T207-HLOOKUP(V207,Minimas!$C$1:$BN$10,8,FALSE)</f>
        <v>#VALUE!</v>
      </c>
      <c r="AI207" s="107" t="e">
        <f>T207-HLOOKUP(V207,Minimas!$C$1:$BN$10,9,FALSE)</f>
        <v>#VALUE!</v>
      </c>
      <c r="AJ207" s="107" t="e">
        <f>T207-HLOOKUP(V207,Minimas!$C$1:$BN$10,10,FALSE)</f>
        <v>#VALUE!</v>
      </c>
      <c r="AK207" s="108" t="str">
        <f t="shared" si="29"/>
        <v xml:space="preserve"> </v>
      </c>
      <c r="AM207" s="5" t="str">
        <f t="shared" si="30"/>
        <v xml:space="preserve"> </v>
      </c>
      <c r="AN207" s="5" t="str">
        <f t="shared" si="31"/>
        <v xml:space="preserve"> </v>
      </c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15"/>
      <c r="BG207" s="115"/>
      <c r="BH207" s="115"/>
      <c r="BI207" s="115"/>
      <c r="BJ207" s="115"/>
      <c r="BK207" s="115"/>
      <c r="BL207" s="115"/>
      <c r="BM207" s="115"/>
      <c r="BN207" s="115"/>
      <c r="BO207" s="115"/>
      <c r="BP207" s="115"/>
      <c r="BQ207" s="115"/>
      <c r="BR207" s="115"/>
      <c r="BS207" s="115"/>
      <c r="BT207" s="115"/>
      <c r="BU207" s="115"/>
      <c r="BV207" s="115"/>
      <c r="BW207" s="115"/>
      <c r="BX207" s="115"/>
    </row>
    <row r="208" spans="2:76" s="5" customFormat="1" ht="30" customHeight="1" x14ac:dyDescent="0.2">
      <c r="B208" s="70"/>
      <c r="C208" s="60"/>
      <c r="D208" s="61"/>
      <c r="E208" s="101"/>
      <c r="F208" s="62" t="s">
        <v>71</v>
      </c>
      <c r="G208" s="63" t="s">
        <v>71</v>
      </c>
      <c r="H208" s="102"/>
      <c r="I208" s="64" t="s">
        <v>71</v>
      </c>
      <c r="J208" s="61" t="s">
        <v>71</v>
      </c>
      <c r="K208" s="151"/>
      <c r="L208" s="65"/>
      <c r="M208" s="66"/>
      <c r="N208" s="66"/>
      <c r="O208" s="67" t="str">
        <f t="shared" si="24"/>
        <v/>
      </c>
      <c r="P208" s="66"/>
      <c r="Q208" s="66"/>
      <c r="R208" s="66"/>
      <c r="S208" s="67" t="str">
        <f t="shared" si="25"/>
        <v/>
      </c>
      <c r="T208" s="68" t="str">
        <f t="shared" si="26"/>
        <v/>
      </c>
      <c r="U208" s="69" t="str">
        <f t="shared" si="27"/>
        <v xml:space="preserve">   </v>
      </c>
      <c r="V208" s="103" t="str">
        <f>IF(E208=0," ",IF(E208="H",IF(OR(E208="SEN",H208&lt;1998),VLOOKUP(K208,Minimas!$A$11:$G$29,6),IF(AND(H208&gt;1997,H208&lt;2001),VLOOKUP(K208,Minimas!$A$11:$G$29,5),IF(AND(H208&gt;2000,H208&lt;2003),VLOOKUP(K208,Minimas!$A$11:$G$29,4),IF(AND(H208&gt;2002,H208&lt;2005),VLOOKUP(K208,Minimas!$A$11:$G$29,3),VLOOKUP(K208,Minimas!$A$11:$G$29,2))))),IF(OR(H208="SEN",H208&lt;1998),VLOOKUP(K208,Minimas!$G$11:$L$26,6),IF(AND(H208&gt;1997,H208&lt;2001),VLOOKUP(K208,Minimas!$G$11:$L$26,5),IF(AND(H208&gt;2000,H208&lt;2003),VLOOKUP(K208,Minimas!$G$11:$L$26,4),IF(AND(H208&gt;2002,H208&lt;2005),VLOOKUP(K208,Minimas!$G$11:$L$26,3),VLOOKUP(K208,Minimas!$G$11:$L$26,2)))))))</f>
        <v xml:space="preserve"> </v>
      </c>
      <c r="W208" s="77" t="str">
        <f t="shared" si="28"/>
        <v/>
      </c>
      <c r="X208" s="78"/>
      <c r="AB208" s="107" t="e">
        <f>T208-HLOOKUP(V208,Minimas!$C$1:$BN$10,2,FALSE)</f>
        <v>#VALUE!</v>
      </c>
      <c r="AC208" s="107" t="e">
        <f>T208-HLOOKUP(V208,Minimas!$C$1:$BN$10,3,FALSE)</f>
        <v>#VALUE!</v>
      </c>
      <c r="AD208" s="107" t="e">
        <f>T208-HLOOKUP(V208,Minimas!$C$1:$BN$10,4,FALSE)</f>
        <v>#VALUE!</v>
      </c>
      <c r="AE208" s="107" t="e">
        <f>T208-HLOOKUP(V208,Minimas!$C$1:$BN$10,5,FALSE)</f>
        <v>#VALUE!</v>
      </c>
      <c r="AF208" s="107" t="e">
        <f>T208-HLOOKUP(V208,Minimas!$C$1:$BN$10,6,FALSE)</f>
        <v>#VALUE!</v>
      </c>
      <c r="AG208" s="107" t="e">
        <f>T208-HLOOKUP(V208,Minimas!$C$1:$BN$10,7,FALSE)</f>
        <v>#VALUE!</v>
      </c>
      <c r="AH208" s="107" t="e">
        <f>T208-HLOOKUP(V208,Minimas!$C$1:$BN$10,8,FALSE)</f>
        <v>#VALUE!</v>
      </c>
      <c r="AI208" s="107" t="e">
        <f>T208-HLOOKUP(V208,Minimas!$C$1:$BN$10,9,FALSE)</f>
        <v>#VALUE!</v>
      </c>
      <c r="AJ208" s="107" t="e">
        <f>T208-HLOOKUP(V208,Minimas!$C$1:$BN$10,10,FALSE)</f>
        <v>#VALUE!</v>
      </c>
      <c r="AK208" s="108" t="str">
        <f t="shared" si="29"/>
        <v xml:space="preserve"> </v>
      </c>
      <c r="AM208" s="5" t="str">
        <f t="shared" si="30"/>
        <v xml:space="preserve"> </v>
      </c>
      <c r="AN208" s="5" t="str">
        <f t="shared" si="31"/>
        <v xml:space="preserve"> </v>
      </c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  <c r="BM208" s="115"/>
      <c r="BN208" s="115"/>
      <c r="BO208" s="115"/>
      <c r="BP208" s="115"/>
      <c r="BQ208" s="115"/>
      <c r="BR208" s="115"/>
      <c r="BS208" s="115"/>
      <c r="BT208" s="115"/>
      <c r="BU208" s="115"/>
      <c r="BV208" s="115"/>
      <c r="BW208" s="115"/>
      <c r="BX208" s="115"/>
    </row>
    <row r="209" spans="2:76" s="5" customFormat="1" ht="30" customHeight="1" x14ac:dyDescent="0.2">
      <c r="B209" s="71"/>
      <c r="C209" s="40"/>
      <c r="D209" s="41"/>
      <c r="E209" s="101"/>
      <c r="F209" s="42" t="s">
        <v>71</v>
      </c>
      <c r="G209" s="43" t="s">
        <v>71</v>
      </c>
      <c r="H209" s="109"/>
      <c r="I209" s="46" t="s">
        <v>71</v>
      </c>
      <c r="J209" s="41" t="s">
        <v>71</v>
      </c>
      <c r="K209" s="152"/>
      <c r="L209" s="44"/>
      <c r="M209" s="45"/>
      <c r="N209" s="45"/>
      <c r="O209" s="67" t="str">
        <f t="shared" si="24"/>
        <v/>
      </c>
      <c r="P209" s="66"/>
      <c r="Q209" s="66"/>
      <c r="R209" s="66"/>
      <c r="S209" s="67" t="str">
        <f t="shared" si="25"/>
        <v/>
      </c>
      <c r="T209" s="68" t="str">
        <f t="shared" si="26"/>
        <v/>
      </c>
      <c r="U209" s="69" t="str">
        <f t="shared" si="27"/>
        <v xml:space="preserve">   </v>
      </c>
      <c r="V209" s="103" t="str">
        <f>IF(E209=0," ",IF(E209="H",IF(OR(E209="SEN",H209&lt;1998),VLOOKUP(K209,Minimas!$A$11:$G$29,6),IF(AND(H209&gt;1997,H209&lt;2001),VLOOKUP(K209,Minimas!$A$11:$G$29,5),IF(AND(H209&gt;2000,H209&lt;2003),VLOOKUP(K209,Minimas!$A$11:$G$29,4),IF(AND(H209&gt;2002,H209&lt;2005),VLOOKUP(K209,Minimas!$A$11:$G$29,3),VLOOKUP(K209,Minimas!$A$11:$G$29,2))))),IF(OR(H209="SEN",H209&lt;1998),VLOOKUP(K209,Minimas!$G$11:$L$26,6),IF(AND(H209&gt;1997,H209&lt;2001),VLOOKUP(K209,Minimas!$G$11:$L$26,5),IF(AND(H209&gt;2000,H209&lt;2003),VLOOKUP(K209,Minimas!$G$11:$L$26,4),IF(AND(H209&gt;2002,H209&lt;2005),VLOOKUP(K209,Minimas!$G$11:$L$26,3),VLOOKUP(K209,Minimas!$G$11:$L$26,2)))))))</f>
        <v xml:space="preserve"> </v>
      </c>
      <c r="W209" s="77" t="str">
        <f t="shared" si="28"/>
        <v/>
      </c>
      <c r="X209" s="78"/>
      <c r="AB209" s="107" t="e">
        <f>T209-HLOOKUP(V209,Minimas!$C$1:$BN$10,2,FALSE)</f>
        <v>#VALUE!</v>
      </c>
      <c r="AC209" s="107" t="e">
        <f>T209-HLOOKUP(V209,Minimas!$C$1:$BN$10,3,FALSE)</f>
        <v>#VALUE!</v>
      </c>
      <c r="AD209" s="107" t="e">
        <f>T209-HLOOKUP(V209,Minimas!$C$1:$BN$10,4,FALSE)</f>
        <v>#VALUE!</v>
      </c>
      <c r="AE209" s="107" t="e">
        <f>T209-HLOOKUP(V209,Minimas!$C$1:$BN$10,5,FALSE)</f>
        <v>#VALUE!</v>
      </c>
      <c r="AF209" s="107" t="e">
        <f>T209-HLOOKUP(V209,Minimas!$C$1:$BN$10,6,FALSE)</f>
        <v>#VALUE!</v>
      </c>
      <c r="AG209" s="107" t="e">
        <f>T209-HLOOKUP(V209,Minimas!$C$1:$BN$10,7,FALSE)</f>
        <v>#VALUE!</v>
      </c>
      <c r="AH209" s="107" t="e">
        <f>T209-HLOOKUP(V209,Minimas!$C$1:$BN$10,8,FALSE)</f>
        <v>#VALUE!</v>
      </c>
      <c r="AI209" s="107" t="e">
        <f>T209-HLOOKUP(V209,Minimas!$C$1:$BN$10,9,FALSE)</f>
        <v>#VALUE!</v>
      </c>
      <c r="AJ209" s="107" t="e">
        <f>T209-HLOOKUP(V209,Minimas!$C$1:$BN$10,10,FALSE)</f>
        <v>#VALUE!</v>
      </c>
      <c r="AK209" s="108" t="str">
        <f t="shared" si="29"/>
        <v xml:space="preserve"> </v>
      </c>
      <c r="AM209" s="5" t="str">
        <f t="shared" si="30"/>
        <v xml:space="preserve"> </v>
      </c>
      <c r="AN209" s="5" t="str">
        <f t="shared" si="31"/>
        <v xml:space="preserve"> </v>
      </c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15"/>
      <c r="BG209" s="115"/>
      <c r="BH209" s="115"/>
      <c r="BI209" s="115"/>
      <c r="BJ209" s="115"/>
      <c r="BK209" s="115"/>
      <c r="BL209" s="115"/>
      <c r="BM209" s="115"/>
      <c r="BN209" s="115"/>
      <c r="BO209" s="115"/>
      <c r="BP209" s="115"/>
      <c r="BQ209" s="115"/>
      <c r="BR209" s="115"/>
      <c r="BS209" s="115"/>
      <c r="BT209" s="115"/>
      <c r="BU209" s="115"/>
      <c r="BV209" s="115"/>
      <c r="BW209" s="115"/>
      <c r="BX209" s="115"/>
    </row>
    <row r="210" spans="2:76" s="5" customFormat="1" ht="30" customHeight="1" x14ac:dyDescent="0.2">
      <c r="B210" s="71"/>
      <c r="C210" s="40"/>
      <c r="D210" s="41"/>
      <c r="E210" s="101"/>
      <c r="F210" s="42" t="s">
        <v>71</v>
      </c>
      <c r="G210" s="43" t="s">
        <v>71</v>
      </c>
      <c r="H210" s="109"/>
      <c r="I210" s="46" t="s">
        <v>71</v>
      </c>
      <c r="J210" s="41" t="s">
        <v>71</v>
      </c>
      <c r="K210" s="152"/>
      <c r="L210" s="44"/>
      <c r="M210" s="45"/>
      <c r="N210" s="45"/>
      <c r="O210" s="67" t="str">
        <f t="shared" si="24"/>
        <v/>
      </c>
      <c r="P210" s="66"/>
      <c r="Q210" s="66"/>
      <c r="R210" s="66"/>
      <c r="S210" s="67" t="str">
        <f t="shared" si="25"/>
        <v/>
      </c>
      <c r="T210" s="68" t="str">
        <f t="shared" si="26"/>
        <v/>
      </c>
      <c r="U210" s="69" t="str">
        <f t="shared" si="27"/>
        <v xml:space="preserve">   </v>
      </c>
      <c r="V210" s="103" t="str">
        <f>IF(E210=0," ",IF(E210="H",IF(OR(E210="SEN",H210&lt;1998),VLOOKUP(K210,Minimas!$A$11:$G$29,6),IF(AND(H210&gt;1997,H210&lt;2001),VLOOKUP(K210,Minimas!$A$11:$G$29,5),IF(AND(H210&gt;2000,H210&lt;2003),VLOOKUP(K210,Minimas!$A$11:$G$29,4),IF(AND(H210&gt;2002,H210&lt;2005),VLOOKUP(K210,Minimas!$A$11:$G$29,3),VLOOKUP(K210,Minimas!$A$11:$G$29,2))))),IF(OR(H210="SEN",H210&lt;1998),VLOOKUP(K210,Minimas!$G$11:$L$26,6),IF(AND(H210&gt;1997,H210&lt;2001),VLOOKUP(K210,Minimas!$G$11:$L$26,5),IF(AND(H210&gt;2000,H210&lt;2003),VLOOKUP(K210,Minimas!$G$11:$L$26,4),IF(AND(H210&gt;2002,H210&lt;2005),VLOOKUP(K210,Minimas!$G$11:$L$26,3),VLOOKUP(K210,Minimas!$G$11:$L$26,2)))))))</f>
        <v xml:space="preserve"> </v>
      </c>
      <c r="W210" s="77" t="str">
        <f t="shared" si="28"/>
        <v/>
      </c>
      <c r="X210" s="78"/>
      <c r="AB210" s="107" t="e">
        <f>T210-HLOOKUP(V210,Minimas!$C$1:$BN$10,2,FALSE)</f>
        <v>#VALUE!</v>
      </c>
      <c r="AC210" s="107" t="e">
        <f>T210-HLOOKUP(V210,Minimas!$C$1:$BN$10,3,FALSE)</f>
        <v>#VALUE!</v>
      </c>
      <c r="AD210" s="107" t="e">
        <f>T210-HLOOKUP(V210,Minimas!$C$1:$BN$10,4,FALSE)</f>
        <v>#VALUE!</v>
      </c>
      <c r="AE210" s="107" t="e">
        <f>T210-HLOOKUP(V210,Minimas!$C$1:$BN$10,5,FALSE)</f>
        <v>#VALUE!</v>
      </c>
      <c r="AF210" s="107" t="e">
        <f>T210-HLOOKUP(V210,Minimas!$C$1:$BN$10,6,FALSE)</f>
        <v>#VALUE!</v>
      </c>
      <c r="AG210" s="107" t="e">
        <f>T210-HLOOKUP(V210,Minimas!$C$1:$BN$10,7,FALSE)</f>
        <v>#VALUE!</v>
      </c>
      <c r="AH210" s="107" t="e">
        <f>T210-HLOOKUP(V210,Minimas!$C$1:$BN$10,8,FALSE)</f>
        <v>#VALUE!</v>
      </c>
      <c r="AI210" s="107" t="e">
        <f>T210-HLOOKUP(V210,Minimas!$C$1:$BN$10,9,FALSE)</f>
        <v>#VALUE!</v>
      </c>
      <c r="AJ210" s="107" t="e">
        <f>T210-HLOOKUP(V210,Minimas!$C$1:$BN$10,10,FALSE)</f>
        <v>#VALUE!</v>
      </c>
      <c r="AK210" s="108" t="str">
        <f t="shared" si="29"/>
        <v xml:space="preserve"> </v>
      </c>
      <c r="AM210" s="5" t="str">
        <f t="shared" si="30"/>
        <v xml:space="preserve"> </v>
      </c>
      <c r="AN210" s="5" t="str">
        <f t="shared" si="31"/>
        <v xml:space="preserve"> </v>
      </c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/>
      <c r="BJ210" s="115"/>
      <c r="BK210" s="115"/>
      <c r="BL210" s="115"/>
      <c r="BM210" s="115"/>
      <c r="BN210" s="115"/>
      <c r="BO210" s="115"/>
      <c r="BP210" s="115"/>
      <c r="BQ210" s="115"/>
      <c r="BR210" s="115"/>
      <c r="BS210" s="115"/>
      <c r="BT210" s="115"/>
      <c r="BU210" s="115"/>
      <c r="BV210" s="115"/>
      <c r="BW210" s="115"/>
      <c r="BX210" s="115"/>
    </row>
    <row r="211" spans="2:76" s="5" customFormat="1" ht="30" customHeight="1" x14ac:dyDescent="0.2">
      <c r="B211" s="71"/>
      <c r="C211" s="40"/>
      <c r="D211" s="41"/>
      <c r="E211" s="101"/>
      <c r="F211" s="42" t="s">
        <v>71</v>
      </c>
      <c r="G211" s="43" t="s">
        <v>71</v>
      </c>
      <c r="H211" s="109"/>
      <c r="I211" s="46" t="s">
        <v>71</v>
      </c>
      <c r="J211" s="41" t="s">
        <v>71</v>
      </c>
      <c r="K211" s="152"/>
      <c r="L211" s="44"/>
      <c r="M211" s="45"/>
      <c r="N211" s="45"/>
      <c r="O211" s="67" t="str">
        <f t="shared" si="24"/>
        <v/>
      </c>
      <c r="P211" s="66"/>
      <c r="Q211" s="66"/>
      <c r="R211" s="66"/>
      <c r="S211" s="67" t="str">
        <f t="shared" si="25"/>
        <v/>
      </c>
      <c r="T211" s="68" t="str">
        <f t="shared" si="26"/>
        <v/>
      </c>
      <c r="U211" s="69" t="str">
        <f t="shared" si="27"/>
        <v xml:space="preserve">   </v>
      </c>
      <c r="V211" s="103" t="str">
        <f>IF(E211=0," ",IF(E211="H",IF(OR(E211="SEN",H211&lt;1998),VLOOKUP(K211,Minimas!$A$11:$G$29,6),IF(AND(H211&gt;1997,H211&lt;2001),VLOOKUP(K211,Minimas!$A$11:$G$29,5),IF(AND(H211&gt;2000,H211&lt;2003),VLOOKUP(K211,Minimas!$A$11:$G$29,4),IF(AND(H211&gt;2002,H211&lt;2005),VLOOKUP(K211,Minimas!$A$11:$G$29,3),VLOOKUP(K211,Minimas!$A$11:$G$29,2))))),IF(OR(H211="SEN",H211&lt;1998),VLOOKUP(K211,Minimas!$G$11:$L$26,6),IF(AND(H211&gt;1997,H211&lt;2001),VLOOKUP(K211,Minimas!$G$11:$L$26,5),IF(AND(H211&gt;2000,H211&lt;2003),VLOOKUP(K211,Minimas!$G$11:$L$26,4),IF(AND(H211&gt;2002,H211&lt;2005),VLOOKUP(K211,Minimas!$G$11:$L$26,3),VLOOKUP(K211,Minimas!$G$11:$L$26,2)))))))</f>
        <v xml:space="preserve"> </v>
      </c>
      <c r="W211" s="77" t="str">
        <f t="shared" si="28"/>
        <v/>
      </c>
      <c r="X211" s="78"/>
      <c r="AB211" s="107" t="e">
        <f>T211-HLOOKUP(V211,Minimas!$C$1:$BN$10,2,FALSE)</f>
        <v>#VALUE!</v>
      </c>
      <c r="AC211" s="107" t="e">
        <f>T211-HLOOKUP(V211,Minimas!$C$1:$BN$10,3,FALSE)</f>
        <v>#VALUE!</v>
      </c>
      <c r="AD211" s="107" t="e">
        <f>T211-HLOOKUP(V211,Minimas!$C$1:$BN$10,4,FALSE)</f>
        <v>#VALUE!</v>
      </c>
      <c r="AE211" s="107" t="e">
        <f>T211-HLOOKUP(V211,Minimas!$C$1:$BN$10,5,FALSE)</f>
        <v>#VALUE!</v>
      </c>
      <c r="AF211" s="107" t="e">
        <f>T211-HLOOKUP(V211,Minimas!$C$1:$BN$10,6,FALSE)</f>
        <v>#VALUE!</v>
      </c>
      <c r="AG211" s="107" t="e">
        <f>T211-HLOOKUP(V211,Minimas!$C$1:$BN$10,7,FALSE)</f>
        <v>#VALUE!</v>
      </c>
      <c r="AH211" s="107" t="e">
        <f>T211-HLOOKUP(V211,Minimas!$C$1:$BN$10,8,FALSE)</f>
        <v>#VALUE!</v>
      </c>
      <c r="AI211" s="107" t="e">
        <f>T211-HLOOKUP(V211,Minimas!$C$1:$BN$10,9,FALSE)</f>
        <v>#VALUE!</v>
      </c>
      <c r="AJ211" s="107" t="e">
        <f>T211-HLOOKUP(V211,Minimas!$C$1:$BN$10,10,FALSE)</f>
        <v>#VALUE!</v>
      </c>
      <c r="AK211" s="108" t="str">
        <f t="shared" si="29"/>
        <v xml:space="preserve"> </v>
      </c>
      <c r="AM211" s="5" t="str">
        <f t="shared" si="30"/>
        <v xml:space="preserve"> </v>
      </c>
      <c r="AN211" s="5" t="str">
        <f t="shared" si="31"/>
        <v xml:space="preserve"> </v>
      </c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  <c r="BI211" s="115"/>
      <c r="BJ211" s="115"/>
      <c r="BK211" s="115"/>
      <c r="BL211" s="115"/>
      <c r="BM211" s="115"/>
      <c r="BN211" s="115"/>
      <c r="BO211" s="115"/>
      <c r="BP211" s="115"/>
      <c r="BQ211" s="115"/>
      <c r="BR211" s="115"/>
      <c r="BS211" s="115"/>
      <c r="BT211" s="115"/>
      <c r="BU211" s="115"/>
      <c r="BV211" s="115"/>
      <c r="BW211" s="115"/>
      <c r="BX211" s="115"/>
    </row>
    <row r="212" spans="2:76" s="5" customFormat="1" ht="30" customHeight="1" x14ac:dyDescent="0.2">
      <c r="B212" s="71"/>
      <c r="C212" s="40"/>
      <c r="D212" s="41"/>
      <c r="E212" s="101"/>
      <c r="F212" s="42" t="s">
        <v>71</v>
      </c>
      <c r="G212" s="43" t="s">
        <v>71</v>
      </c>
      <c r="H212" s="109"/>
      <c r="I212" s="46" t="s">
        <v>71</v>
      </c>
      <c r="J212" s="41" t="s">
        <v>71</v>
      </c>
      <c r="K212" s="152"/>
      <c r="L212" s="44"/>
      <c r="M212" s="45"/>
      <c r="N212" s="45"/>
      <c r="O212" s="67" t="str">
        <f t="shared" si="24"/>
        <v/>
      </c>
      <c r="P212" s="66"/>
      <c r="Q212" s="66"/>
      <c r="R212" s="66"/>
      <c r="S212" s="67" t="str">
        <f t="shared" si="25"/>
        <v/>
      </c>
      <c r="T212" s="68" t="str">
        <f t="shared" si="26"/>
        <v/>
      </c>
      <c r="U212" s="69" t="str">
        <f t="shared" si="27"/>
        <v xml:space="preserve">   </v>
      </c>
      <c r="V212" s="103" t="str">
        <f>IF(E212=0," ",IF(E212="H",IF(OR(E212="SEN",H212&lt;1998),VLOOKUP(K212,Minimas!$A$11:$G$29,6),IF(AND(H212&gt;1997,H212&lt;2001),VLOOKUP(K212,Minimas!$A$11:$G$29,5),IF(AND(H212&gt;2000,H212&lt;2003),VLOOKUP(K212,Minimas!$A$11:$G$29,4),IF(AND(H212&gt;2002,H212&lt;2005),VLOOKUP(K212,Minimas!$A$11:$G$29,3),VLOOKUP(K212,Minimas!$A$11:$G$29,2))))),IF(OR(H212="SEN",H212&lt;1998),VLOOKUP(K212,Minimas!$G$11:$L$26,6),IF(AND(H212&gt;1997,H212&lt;2001),VLOOKUP(K212,Minimas!$G$11:$L$26,5),IF(AND(H212&gt;2000,H212&lt;2003),VLOOKUP(K212,Minimas!$G$11:$L$26,4),IF(AND(H212&gt;2002,H212&lt;2005),VLOOKUP(K212,Minimas!$G$11:$L$26,3),VLOOKUP(K212,Minimas!$G$11:$L$26,2)))))))</f>
        <v xml:space="preserve"> </v>
      </c>
      <c r="W212" s="77" t="str">
        <f t="shared" si="28"/>
        <v/>
      </c>
      <c r="X212" s="78"/>
      <c r="AB212" s="107" t="e">
        <f>T212-HLOOKUP(V212,Minimas!$C$1:$BN$10,2,FALSE)</f>
        <v>#VALUE!</v>
      </c>
      <c r="AC212" s="107" t="e">
        <f>T212-HLOOKUP(V212,Minimas!$C$1:$BN$10,3,FALSE)</f>
        <v>#VALUE!</v>
      </c>
      <c r="AD212" s="107" t="e">
        <f>T212-HLOOKUP(V212,Minimas!$C$1:$BN$10,4,FALSE)</f>
        <v>#VALUE!</v>
      </c>
      <c r="AE212" s="107" t="e">
        <f>T212-HLOOKUP(V212,Minimas!$C$1:$BN$10,5,FALSE)</f>
        <v>#VALUE!</v>
      </c>
      <c r="AF212" s="107" t="e">
        <f>T212-HLOOKUP(V212,Minimas!$C$1:$BN$10,6,FALSE)</f>
        <v>#VALUE!</v>
      </c>
      <c r="AG212" s="107" t="e">
        <f>T212-HLOOKUP(V212,Minimas!$C$1:$BN$10,7,FALSE)</f>
        <v>#VALUE!</v>
      </c>
      <c r="AH212" s="107" t="e">
        <f>T212-HLOOKUP(V212,Minimas!$C$1:$BN$10,8,FALSE)</f>
        <v>#VALUE!</v>
      </c>
      <c r="AI212" s="107" t="e">
        <f>T212-HLOOKUP(V212,Minimas!$C$1:$BN$10,9,FALSE)</f>
        <v>#VALUE!</v>
      </c>
      <c r="AJ212" s="107" t="e">
        <f>T212-HLOOKUP(V212,Minimas!$C$1:$BN$10,10,FALSE)</f>
        <v>#VALUE!</v>
      </c>
      <c r="AK212" s="108" t="str">
        <f t="shared" si="29"/>
        <v xml:space="preserve"> </v>
      </c>
      <c r="AM212" s="5" t="str">
        <f t="shared" si="30"/>
        <v xml:space="preserve"> </v>
      </c>
      <c r="AN212" s="5" t="str">
        <f t="shared" si="31"/>
        <v xml:space="preserve"> </v>
      </c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  <c r="BO212" s="115"/>
      <c r="BP212" s="115"/>
      <c r="BQ212" s="115"/>
      <c r="BR212" s="115"/>
      <c r="BS212" s="115"/>
      <c r="BT212" s="115"/>
      <c r="BU212" s="115"/>
      <c r="BV212" s="115"/>
      <c r="BW212" s="115"/>
      <c r="BX212" s="115"/>
    </row>
    <row r="213" spans="2:76" s="5" customFormat="1" ht="30" customHeight="1" x14ac:dyDescent="0.2">
      <c r="B213" s="71"/>
      <c r="C213" s="40"/>
      <c r="D213" s="41"/>
      <c r="E213" s="101"/>
      <c r="F213" s="42" t="s">
        <v>71</v>
      </c>
      <c r="G213" s="43" t="s">
        <v>71</v>
      </c>
      <c r="H213" s="109"/>
      <c r="I213" s="46" t="s">
        <v>71</v>
      </c>
      <c r="J213" s="41" t="s">
        <v>71</v>
      </c>
      <c r="K213" s="152"/>
      <c r="L213" s="44"/>
      <c r="M213" s="45"/>
      <c r="N213" s="45"/>
      <c r="O213" s="67" t="str">
        <f t="shared" si="24"/>
        <v/>
      </c>
      <c r="P213" s="66"/>
      <c r="Q213" s="66"/>
      <c r="R213" s="66"/>
      <c r="S213" s="67" t="str">
        <f t="shared" si="25"/>
        <v/>
      </c>
      <c r="T213" s="68" t="str">
        <f t="shared" si="26"/>
        <v/>
      </c>
      <c r="U213" s="69" t="str">
        <f t="shared" si="27"/>
        <v xml:space="preserve">   </v>
      </c>
      <c r="V213" s="103" t="str">
        <f>IF(E213=0," ",IF(E213="H",IF(OR(E213="SEN",H213&lt;1998),VLOOKUP(K213,Minimas!$A$11:$G$29,6),IF(AND(H213&gt;1997,H213&lt;2001),VLOOKUP(K213,Minimas!$A$11:$G$29,5),IF(AND(H213&gt;2000,H213&lt;2003),VLOOKUP(K213,Minimas!$A$11:$G$29,4),IF(AND(H213&gt;2002,H213&lt;2005),VLOOKUP(K213,Minimas!$A$11:$G$29,3),VLOOKUP(K213,Minimas!$A$11:$G$29,2))))),IF(OR(H213="SEN",H213&lt;1998),VLOOKUP(K213,Minimas!$G$11:$L$26,6),IF(AND(H213&gt;1997,H213&lt;2001),VLOOKUP(K213,Minimas!$G$11:$L$26,5),IF(AND(H213&gt;2000,H213&lt;2003),VLOOKUP(K213,Minimas!$G$11:$L$26,4),IF(AND(H213&gt;2002,H213&lt;2005),VLOOKUP(K213,Minimas!$G$11:$L$26,3),VLOOKUP(K213,Minimas!$G$11:$L$26,2)))))))</f>
        <v xml:space="preserve"> </v>
      </c>
      <c r="W213" s="77" t="str">
        <f t="shared" si="28"/>
        <v/>
      </c>
      <c r="X213" s="78"/>
      <c r="AB213" s="107" t="e">
        <f>T213-HLOOKUP(V213,Minimas!$C$1:$BN$10,2,FALSE)</f>
        <v>#VALUE!</v>
      </c>
      <c r="AC213" s="107" t="e">
        <f>T213-HLOOKUP(V213,Minimas!$C$1:$BN$10,3,FALSE)</f>
        <v>#VALUE!</v>
      </c>
      <c r="AD213" s="107" t="e">
        <f>T213-HLOOKUP(V213,Minimas!$C$1:$BN$10,4,FALSE)</f>
        <v>#VALUE!</v>
      </c>
      <c r="AE213" s="107" t="e">
        <f>T213-HLOOKUP(V213,Minimas!$C$1:$BN$10,5,FALSE)</f>
        <v>#VALUE!</v>
      </c>
      <c r="AF213" s="107" t="e">
        <f>T213-HLOOKUP(V213,Minimas!$C$1:$BN$10,6,FALSE)</f>
        <v>#VALUE!</v>
      </c>
      <c r="AG213" s="107" t="e">
        <f>T213-HLOOKUP(V213,Minimas!$C$1:$BN$10,7,FALSE)</f>
        <v>#VALUE!</v>
      </c>
      <c r="AH213" s="107" t="e">
        <f>T213-HLOOKUP(V213,Minimas!$C$1:$BN$10,8,FALSE)</f>
        <v>#VALUE!</v>
      </c>
      <c r="AI213" s="107" t="e">
        <f>T213-HLOOKUP(V213,Minimas!$C$1:$BN$10,9,FALSE)</f>
        <v>#VALUE!</v>
      </c>
      <c r="AJ213" s="107" t="e">
        <f>T213-HLOOKUP(V213,Minimas!$C$1:$BN$10,10,FALSE)</f>
        <v>#VALUE!</v>
      </c>
      <c r="AK213" s="108" t="str">
        <f t="shared" si="29"/>
        <v xml:space="preserve"> </v>
      </c>
      <c r="AM213" s="5" t="str">
        <f t="shared" si="30"/>
        <v xml:space="preserve"> </v>
      </c>
      <c r="AN213" s="5" t="str">
        <f t="shared" si="31"/>
        <v xml:space="preserve"> </v>
      </c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  <c r="BI213" s="115"/>
      <c r="BJ213" s="115"/>
      <c r="BK213" s="115"/>
      <c r="BL213" s="115"/>
      <c r="BM213" s="115"/>
      <c r="BN213" s="115"/>
      <c r="BO213" s="115"/>
      <c r="BP213" s="115"/>
      <c r="BQ213" s="115"/>
      <c r="BR213" s="115"/>
      <c r="BS213" s="115"/>
      <c r="BT213" s="115"/>
      <c r="BU213" s="115"/>
      <c r="BV213" s="115"/>
      <c r="BW213" s="115"/>
      <c r="BX213" s="115"/>
    </row>
    <row r="214" spans="2:76" s="5" customFormat="1" ht="30" customHeight="1" x14ac:dyDescent="0.2">
      <c r="B214" s="71"/>
      <c r="C214" s="40"/>
      <c r="D214" s="41"/>
      <c r="E214" s="101"/>
      <c r="F214" s="42" t="s">
        <v>71</v>
      </c>
      <c r="G214" s="43" t="s">
        <v>71</v>
      </c>
      <c r="H214" s="109"/>
      <c r="I214" s="46" t="s">
        <v>71</v>
      </c>
      <c r="J214" s="41" t="s">
        <v>71</v>
      </c>
      <c r="K214" s="152"/>
      <c r="L214" s="44"/>
      <c r="M214" s="45"/>
      <c r="N214" s="45"/>
      <c r="O214" s="67" t="str">
        <f t="shared" si="24"/>
        <v/>
      </c>
      <c r="P214" s="66"/>
      <c r="Q214" s="66"/>
      <c r="R214" s="66"/>
      <c r="S214" s="67" t="str">
        <f t="shared" si="25"/>
        <v/>
      </c>
      <c r="T214" s="68" t="str">
        <f t="shared" si="26"/>
        <v/>
      </c>
      <c r="U214" s="69" t="str">
        <f t="shared" si="27"/>
        <v xml:space="preserve">   </v>
      </c>
      <c r="V214" s="103" t="str">
        <f>IF(E214=0," ",IF(E214="H",IF(OR(E214="SEN",H214&lt;1998),VLOOKUP(K214,Minimas!$A$11:$G$29,6),IF(AND(H214&gt;1997,H214&lt;2001),VLOOKUP(K214,Minimas!$A$11:$G$29,5),IF(AND(H214&gt;2000,H214&lt;2003),VLOOKUP(K214,Minimas!$A$11:$G$29,4),IF(AND(H214&gt;2002,H214&lt;2005),VLOOKUP(K214,Minimas!$A$11:$G$29,3),VLOOKUP(K214,Minimas!$A$11:$G$29,2))))),IF(OR(H214="SEN",H214&lt;1998),VLOOKUP(K214,Minimas!$G$11:$L$26,6),IF(AND(H214&gt;1997,H214&lt;2001),VLOOKUP(K214,Minimas!$G$11:$L$26,5),IF(AND(H214&gt;2000,H214&lt;2003),VLOOKUP(K214,Minimas!$G$11:$L$26,4),IF(AND(H214&gt;2002,H214&lt;2005),VLOOKUP(K214,Minimas!$G$11:$L$26,3),VLOOKUP(K214,Minimas!$G$11:$L$26,2)))))))</f>
        <v xml:space="preserve"> </v>
      </c>
      <c r="W214" s="77" t="str">
        <f t="shared" si="28"/>
        <v/>
      </c>
      <c r="X214" s="78"/>
      <c r="AB214" s="107" t="e">
        <f>T214-HLOOKUP(V214,Minimas!$C$1:$BN$10,2,FALSE)</f>
        <v>#VALUE!</v>
      </c>
      <c r="AC214" s="107" t="e">
        <f>T214-HLOOKUP(V214,Minimas!$C$1:$BN$10,3,FALSE)</f>
        <v>#VALUE!</v>
      </c>
      <c r="AD214" s="107" t="e">
        <f>T214-HLOOKUP(V214,Minimas!$C$1:$BN$10,4,FALSE)</f>
        <v>#VALUE!</v>
      </c>
      <c r="AE214" s="107" t="e">
        <f>T214-HLOOKUP(V214,Minimas!$C$1:$BN$10,5,FALSE)</f>
        <v>#VALUE!</v>
      </c>
      <c r="AF214" s="107" t="e">
        <f>T214-HLOOKUP(V214,Minimas!$C$1:$BN$10,6,FALSE)</f>
        <v>#VALUE!</v>
      </c>
      <c r="AG214" s="107" t="e">
        <f>T214-HLOOKUP(V214,Minimas!$C$1:$BN$10,7,FALSE)</f>
        <v>#VALUE!</v>
      </c>
      <c r="AH214" s="107" t="e">
        <f>T214-HLOOKUP(V214,Minimas!$C$1:$BN$10,8,FALSE)</f>
        <v>#VALUE!</v>
      </c>
      <c r="AI214" s="107" t="e">
        <f>T214-HLOOKUP(V214,Minimas!$C$1:$BN$10,9,FALSE)</f>
        <v>#VALUE!</v>
      </c>
      <c r="AJ214" s="107" t="e">
        <f>T214-HLOOKUP(V214,Minimas!$C$1:$BN$10,10,FALSE)</f>
        <v>#VALUE!</v>
      </c>
      <c r="AK214" s="108" t="str">
        <f t="shared" si="29"/>
        <v xml:space="preserve"> </v>
      </c>
      <c r="AM214" s="5" t="str">
        <f t="shared" si="30"/>
        <v xml:space="preserve"> </v>
      </c>
      <c r="AN214" s="5" t="str">
        <f t="shared" si="31"/>
        <v xml:space="preserve"> </v>
      </c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  <c r="BI214" s="115"/>
      <c r="BJ214" s="115"/>
      <c r="BK214" s="115"/>
      <c r="BL214" s="115"/>
      <c r="BM214" s="115"/>
      <c r="BN214" s="115"/>
      <c r="BO214" s="115"/>
      <c r="BP214" s="115"/>
      <c r="BQ214" s="115"/>
      <c r="BR214" s="115"/>
      <c r="BS214" s="115"/>
      <c r="BT214" s="115"/>
      <c r="BU214" s="115"/>
      <c r="BV214" s="115"/>
      <c r="BW214" s="115"/>
      <c r="BX214" s="115"/>
    </row>
    <row r="215" spans="2:76" s="5" customFormat="1" ht="30" customHeight="1" x14ac:dyDescent="0.2">
      <c r="B215" s="71"/>
      <c r="C215" s="40"/>
      <c r="D215" s="41"/>
      <c r="E215" s="101"/>
      <c r="F215" s="42" t="s">
        <v>71</v>
      </c>
      <c r="G215" s="43" t="s">
        <v>71</v>
      </c>
      <c r="H215" s="109"/>
      <c r="I215" s="46" t="s">
        <v>71</v>
      </c>
      <c r="J215" s="41" t="s">
        <v>71</v>
      </c>
      <c r="K215" s="152"/>
      <c r="L215" s="44"/>
      <c r="M215" s="45"/>
      <c r="N215" s="45"/>
      <c r="O215" s="67" t="str">
        <f t="shared" si="24"/>
        <v/>
      </c>
      <c r="P215" s="66"/>
      <c r="Q215" s="66"/>
      <c r="R215" s="66"/>
      <c r="S215" s="67" t="str">
        <f t="shared" si="25"/>
        <v/>
      </c>
      <c r="T215" s="68" t="str">
        <f t="shared" si="26"/>
        <v/>
      </c>
      <c r="U215" s="69" t="str">
        <f t="shared" si="27"/>
        <v xml:space="preserve">   </v>
      </c>
      <c r="V215" s="103" t="str">
        <f>IF(E215=0," ",IF(E215="H",IF(OR(E215="SEN",H215&lt;1998),VLOOKUP(K215,Minimas!$A$11:$G$29,6),IF(AND(H215&gt;1997,H215&lt;2001),VLOOKUP(K215,Minimas!$A$11:$G$29,5),IF(AND(H215&gt;2000,H215&lt;2003),VLOOKUP(K215,Minimas!$A$11:$G$29,4),IF(AND(H215&gt;2002,H215&lt;2005),VLOOKUP(K215,Minimas!$A$11:$G$29,3),VLOOKUP(K215,Minimas!$A$11:$G$29,2))))),IF(OR(H215="SEN",H215&lt;1998),VLOOKUP(K215,Minimas!$G$11:$L$26,6),IF(AND(H215&gt;1997,H215&lt;2001),VLOOKUP(K215,Minimas!$G$11:$L$26,5),IF(AND(H215&gt;2000,H215&lt;2003),VLOOKUP(K215,Minimas!$G$11:$L$26,4),IF(AND(H215&gt;2002,H215&lt;2005),VLOOKUP(K215,Minimas!$G$11:$L$26,3),VLOOKUP(K215,Minimas!$G$11:$L$26,2)))))))</f>
        <v xml:space="preserve"> </v>
      </c>
      <c r="W215" s="77" t="str">
        <f t="shared" si="28"/>
        <v/>
      </c>
      <c r="X215" s="78"/>
      <c r="AB215" s="107" t="e">
        <f>T215-HLOOKUP(V215,Minimas!$C$1:$BN$10,2,FALSE)</f>
        <v>#VALUE!</v>
      </c>
      <c r="AC215" s="107" t="e">
        <f>T215-HLOOKUP(V215,Minimas!$C$1:$BN$10,3,FALSE)</f>
        <v>#VALUE!</v>
      </c>
      <c r="AD215" s="107" t="e">
        <f>T215-HLOOKUP(V215,Minimas!$C$1:$BN$10,4,FALSE)</f>
        <v>#VALUE!</v>
      </c>
      <c r="AE215" s="107" t="e">
        <f>T215-HLOOKUP(V215,Minimas!$C$1:$BN$10,5,FALSE)</f>
        <v>#VALUE!</v>
      </c>
      <c r="AF215" s="107" t="e">
        <f>T215-HLOOKUP(V215,Minimas!$C$1:$BN$10,6,FALSE)</f>
        <v>#VALUE!</v>
      </c>
      <c r="AG215" s="107" t="e">
        <f>T215-HLOOKUP(V215,Minimas!$C$1:$BN$10,7,FALSE)</f>
        <v>#VALUE!</v>
      </c>
      <c r="AH215" s="107" t="e">
        <f>T215-HLOOKUP(V215,Minimas!$C$1:$BN$10,8,FALSE)</f>
        <v>#VALUE!</v>
      </c>
      <c r="AI215" s="107" t="e">
        <f>T215-HLOOKUP(V215,Minimas!$C$1:$BN$10,9,FALSE)</f>
        <v>#VALUE!</v>
      </c>
      <c r="AJ215" s="107" t="e">
        <f>T215-HLOOKUP(V215,Minimas!$C$1:$BN$10,10,FALSE)</f>
        <v>#VALUE!</v>
      </c>
      <c r="AK215" s="108" t="str">
        <f t="shared" si="29"/>
        <v xml:space="preserve"> </v>
      </c>
      <c r="AM215" s="5" t="str">
        <f t="shared" si="30"/>
        <v xml:space="preserve"> </v>
      </c>
      <c r="AN215" s="5" t="str">
        <f t="shared" si="31"/>
        <v xml:space="preserve"> </v>
      </c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  <c r="BH215" s="115"/>
      <c r="BI215" s="115"/>
      <c r="BJ215" s="115"/>
      <c r="BK215" s="115"/>
      <c r="BL215" s="115"/>
      <c r="BM215" s="115"/>
      <c r="BN215" s="115"/>
      <c r="BO215" s="115"/>
      <c r="BP215" s="115"/>
      <c r="BQ215" s="115"/>
      <c r="BR215" s="115"/>
      <c r="BS215" s="115"/>
      <c r="BT215" s="115"/>
      <c r="BU215" s="115"/>
      <c r="BV215" s="115"/>
      <c r="BW215" s="115"/>
      <c r="BX215" s="115"/>
    </row>
    <row r="216" spans="2:76" s="5" customFormat="1" ht="30" customHeight="1" x14ac:dyDescent="0.2">
      <c r="B216" s="71"/>
      <c r="C216" s="40"/>
      <c r="D216" s="41"/>
      <c r="E216" s="101"/>
      <c r="F216" s="42" t="s">
        <v>71</v>
      </c>
      <c r="G216" s="43" t="s">
        <v>71</v>
      </c>
      <c r="H216" s="109"/>
      <c r="I216" s="46" t="s">
        <v>71</v>
      </c>
      <c r="J216" s="41" t="s">
        <v>71</v>
      </c>
      <c r="K216" s="152"/>
      <c r="L216" s="44"/>
      <c r="M216" s="45"/>
      <c r="N216" s="45"/>
      <c r="O216" s="67" t="str">
        <f t="shared" si="24"/>
        <v/>
      </c>
      <c r="P216" s="66"/>
      <c r="Q216" s="66"/>
      <c r="R216" s="66"/>
      <c r="S216" s="67" t="str">
        <f t="shared" si="25"/>
        <v/>
      </c>
      <c r="T216" s="68" t="str">
        <f t="shared" si="26"/>
        <v/>
      </c>
      <c r="U216" s="69" t="str">
        <f t="shared" si="27"/>
        <v xml:space="preserve">   </v>
      </c>
      <c r="V216" s="103" t="str">
        <f>IF(E216=0," ",IF(E216="H",IF(OR(E216="SEN",H216&lt;1998),VLOOKUP(K216,Minimas!$A$11:$G$29,6),IF(AND(H216&gt;1997,H216&lt;2001),VLOOKUP(K216,Minimas!$A$11:$G$29,5),IF(AND(H216&gt;2000,H216&lt;2003),VLOOKUP(K216,Minimas!$A$11:$G$29,4),IF(AND(H216&gt;2002,H216&lt;2005),VLOOKUP(K216,Minimas!$A$11:$G$29,3),VLOOKUP(K216,Minimas!$A$11:$G$29,2))))),IF(OR(H216="SEN",H216&lt;1998),VLOOKUP(K216,Minimas!$G$11:$L$26,6),IF(AND(H216&gt;1997,H216&lt;2001),VLOOKUP(K216,Minimas!$G$11:$L$26,5),IF(AND(H216&gt;2000,H216&lt;2003),VLOOKUP(K216,Minimas!$G$11:$L$26,4),IF(AND(H216&gt;2002,H216&lt;2005),VLOOKUP(K216,Minimas!$G$11:$L$26,3),VLOOKUP(K216,Minimas!$G$11:$L$26,2)))))))</f>
        <v xml:space="preserve"> </v>
      </c>
      <c r="W216" s="77" t="str">
        <f t="shared" si="28"/>
        <v/>
      </c>
      <c r="X216" s="78"/>
      <c r="AB216" s="107" t="e">
        <f>T216-HLOOKUP(V216,Minimas!$C$1:$BN$10,2,FALSE)</f>
        <v>#VALUE!</v>
      </c>
      <c r="AC216" s="107" t="e">
        <f>T216-HLOOKUP(V216,Minimas!$C$1:$BN$10,3,FALSE)</f>
        <v>#VALUE!</v>
      </c>
      <c r="AD216" s="107" t="e">
        <f>T216-HLOOKUP(V216,Minimas!$C$1:$BN$10,4,FALSE)</f>
        <v>#VALUE!</v>
      </c>
      <c r="AE216" s="107" t="e">
        <f>T216-HLOOKUP(V216,Minimas!$C$1:$BN$10,5,FALSE)</f>
        <v>#VALUE!</v>
      </c>
      <c r="AF216" s="107" t="e">
        <f>T216-HLOOKUP(V216,Minimas!$C$1:$BN$10,6,FALSE)</f>
        <v>#VALUE!</v>
      </c>
      <c r="AG216" s="107" t="e">
        <f>T216-HLOOKUP(V216,Minimas!$C$1:$BN$10,7,FALSE)</f>
        <v>#VALUE!</v>
      </c>
      <c r="AH216" s="107" t="e">
        <f>T216-HLOOKUP(V216,Minimas!$C$1:$BN$10,8,FALSE)</f>
        <v>#VALUE!</v>
      </c>
      <c r="AI216" s="107" t="e">
        <f>T216-HLOOKUP(V216,Minimas!$C$1:$BN$10,9,FALSE)</f>
        <v>#VALUE!</v>
      </c>
      <c r="AJ216" s="107" t="e">
        <f>T216-HLOOKUP(V216,Minimas!$C$1:$BN$10,10,FALSE)</f>
        <v>#VALUE!</v>
      </c>
      <c r="AK216" s="108" t="str">
        <f t="shared" si="29"/>
        <v xml:space="preserve"> </v>
      </c>
      <c r="AM216" s="5" t="str">
        <f t="shared" si="30"/>
        <v xml:space="preserve"> </v>
      </c>
      <c r="AN216" s="5" t="str">
        <f t="shared" si="31"/>
        <v xml:space="preserve"> </v>
      </c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  <c r="BO216" s="115"/>
      <c r="BP216" s="115"/>
      <c r="BQ216" s="115"/>
      <c r="BR216" s="115"/>
      <c r="BS216" s="115"/>
      <c r="BT216" s="115"/>
      <c r="BU216" s="115"/>
      <c r="BV216" s="115"/>
      <c r="BW216" s="115"/>
      <c r="BX216" s="115"/>
    </row>
    <row r="217" spans="2:76" s="5" customFormat="1" ht="30" customHeight="1" x14ac:dyDescent="0.2">
      <c r="B217" s="71"/>
      <c r="C217" s="40"/>
      <c r="D217" s="41"/>
      <c r="E217" s="101"/>
      <c r="F217" s="42" t="s">
        <v>71</v>
      </c>
      <c r="G217" s="43" t="s">
        <v>71</v>
      </c>
      <c r="H217" s="109"/>
      <c r="I217" s="46" t="s">
        <v>71</v>
      </c>
      <c r="J217" s="41" t="s">
        <v>71</v>
      </c>
      <c r="K217" s="152"/>
      <c r="L217" s="44"/>
      <c r="M217" s="45"/>
      <c r="N217" s="45"/>
      <c r="O217" s="67" t="str">
        <f t="shared" si="24"/>
        <v/>
      </c>
      <c r="P217" s="66"/>
      <c r="Q217" s="66"/>
      <c r="R217" s="66"/>
      <c r="S217" s="67" t="str">
        <f t="shared" si="25"/>
        <v/>
      </c>
      <c r="T217" s="68" t="str">
        <f t="shared" si="26"/>
        <v/>
      </c>
      <c r="U217" s="69" t="str">
        <f t="shared" si="27"/>
        <v xml:space="preserve">   </v>
      </c>
      <c r="V217" s="103" t="str">
        <f>IF(E217=0," ",IF(E217="H",IF(OR(E217="SEN",H217&lt;1998),VLOOKUP(K217,Minimas!$A$11:$G$29,6),IF(AND(H217&gt;1997,H217&lt;2001),VLOOKUP(K217,Minimas!$A$11:$G$29,5),IF(AND(H217&gt;2000,H217&lt;2003),VLOOKUP(K217,Minimas!$A$11:$G$29,4),IF(AND(H217&gt;2002,H217&lt;2005),VLOOKUP(K217,Minimas!$A$11:$G$29,3),VLOOKUP(K217,Minimas!$A$11:$G$29,2))))),IF(OR(H217="SEN",H217&lt;1998),VLOOKUP(K217,Minimas!$G$11:$L$26,6),IF(AND(H217&gt;1997,H217&lt;2001),VLOOKUP(K217,Minimas!$G$11:$L$26,5),IF(AND(H217&gt;2000,H217&lt;2003),VLOOKUP(K217,Minimas!$G$11:$L$26,4),IF(AND(H217&gt;2002,H217&lt;2005),VLOOKUP(K217,Minimas!$G$11:$L$26,3),VLOOKUP(K217,Minimas!$G$11:$L$26,2)))))))</f>
        <v xml:space="preserve"> </v>
      </c>
      <c r="W217" s="77" t="str">
        <f t="shared" si="28"/>
        <v/>
      </c>
      <c r="X217" s="78"/>
      <c r="AB217" s="107" t="e">
        <f>T217-HLOOKUP(V217,Minimas!$C$1:$BN$10,2,FALSE)</f>
        <v>#VALUE!</v>
      </c>
      <c r="AC217" s="107" t="e">
        <f>T217-HLOOKUP(V217,Minimas!$C$1:$BN$10,3,FALSE)</f>
        <v>#VALUE!</v>
      </c>
      <c r="AD217" s="107" t="e">
        <f>T217-HLOOKUP(V217,Minimas!$C$1:$BN$10,4,FALSE)</f>
        <v>#VALUE!</v>
      </c>
      <c r="AE217" s="107" t="e">
        <f>T217-HLOOKUP(V217,Minimas!$C$1:$BN$10,5,FALSE)</f>
        <v>#VALUE!</v>
      </c>
      <c r="AF217" s="107" t="e">
        <f>T217-HLOOKUP(V217,Minimas!$C$1:$BN$10,6,FALSE)</f>
        <v>#VALUE!</v>
      </c>
      <c r="AG217" s="107" t="e">
        <f>T217-HLOOKUP(V217,Minimas!$C$1:$BN$10,7,FALSE)</f>
        <v>#VALUE!</v>
      </c>
      <c r="AH217" s="107" t="e">
        <f>T217-HLOOKUP(V217,Minimas!$C$1:$BN$10,8,FALSE)</f>
        <v>#VALUE!</v>
      </c>
      <c r="AI217" s="107" t="e">
        <f>T217-HLOOKUP(V217,Minimas!$C$1:$BN$10,9,FALSE)</f>
        <v>#VALUE!</v>
      </c>
      <c r="AJ217" s="107" t="e">
        <f>T217-HLOOKUP(V217,Minimas!$C$1:$BN$10,10,FALSE)</f>
        <v>#VALUE!</v>
      </c>
      <c r="AK217" s="108" t="str">
        <f t="shared" si="29"/>
        <v xml:space="preserve"> </v>
      </c>
      <c r="AM217" s="5" t="str">
        <f t="shared" si="30"/>
        <v xml:space="preserve"> </v>
      </c>
      <c r="AN217" s="5" t="str">
        <f t="shared" si="31"/>
        <v xml:space="preserve"> </v>
      </c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  <c r="BH217" s="115"/>
      <c r="BI217" s="115"/>
      <c r="BJ217" s="115"/>
      <c r="BK217" s="115"/>
      <c r="BL217" s="115"/>
      <c r="BM217" s="115"/>
      <c r="BN217" s="115"/>
      <c r="BO217" s="115"/>
      <c r="BP217" s="115"/>
      <c r="BQ217" s="115"/>
      <c r="BR217" s="115"/>
      <c r="BS217" s="115"/>
      <c r="BT217" s="115"/>
      <c r="BU217" s="115"/>
      <c r="BV217" s="115"/>
      <c r="BW217" s="115"/>
      <c r="BX217" s="115"/>
    </row>
    <row r="218" spans="2:76" s="5" customFormat="1" ht="30" customHeight="1" x14ac:dyDescent="0.2">
      <c r="B218" s="71"/>
      <c r="C218" s="40"/>
      <c r="D218" s="41"/>
      <c r="E218" s="101"/>
      <c r="F218" s="42" t="s">
        <v>71</v>
      </c>
      <c r="G218" s="43" t="s">
        <v>71</v>
      </c>
      <c r="H218" s="109"/>
      <c r="I218" s="46" t="s">
        <v>71</v>
      </c>
      <c r="J218" s="41" t="s">
        <v>71</v>
      </c>
      <c r="K218" s="152"/>
      <c r="L218" s="44"/>
      <c r="M218" s="45"/>
      <c r="N218" s="45"/>
      <c r="O218" s="67" t="str">
        <f t="shared" si="24"/>
        <v/>
      </c>
      <c r="P218" s="66"/>
      <c r="Q218" s="66"/>
      <c r="R218" s="66"/>
      <c r="S218" s="67" t="str">
        <f t="shared" si="25"/>
        <v/>
      </c>
      <c r="T218" s="68" t="str">
        <f t="shared" si="26"/>
        <v/>
      </c>
      <c r="U218" s="69" t="str">
        <f t="shared" si="27"/>
        <v xml:space="preserve">   </v>
      </c>
      <c r="V218" s="103" t="str">
        <f>IF(E218=0," ",IF(E218="H",IF(OR(E218="SEN",H218&lt;1998),VLOOKUP(K218,Minimas!$A$11:$G$29,6),IF(AND(H218&gt;1997,H218&lt;2001),VLOOKUP(K218,Minimas!$A$11:$G$29,5),IF(AND(H218&gt;2000,H218&lt;2003),VLOOKUP(K218,Minimas!$A$11:$G$29,4),IF(AND(H218&gt;2002,H218&lt;2005),VLOOKUP(K218,Minimas!$A$11:$G$29,3),VLOOKUP(K218,Minimas!$A$11:$G$29,2))))),IF(OR(H218="SEN",H218&lt;1998),VLOOKUP(K218,Minimas!$G$11:$L$26,6),IF(AND(H218&gt;1997,H218&lt;2001),VLOOKUP(K218,Minimas!$G$11:$L$26,5),IF(AND(H218&gt;2000,H218&lt;2003),VLOOKUP(K218,Minimas!$G$11:$L$26,4),IF(AND(H218&gt;2002,H218&lt;2005),VLOOKUP(K218,Minimas!$G$11:$L$26,3),VLOOKUP(K218,Minimas!$G$11:$L$26,2)))))))</f>
        <v xml:space="preserve"> </v>
      </c>
      <c r="W218" s="77" t="str">
        <f t="shared" si="28"/>
        <v/>
      </c>
      <c r="X218" s="78"/>
      <c r="AB218" s="107" t="e">
        <f>T218-HLOOKUP(V218,Minimas!$C$1:$BN$10,2,FALSE)</f>
        <v>#VALUE!</v>
      </c>
      <c r="AC218" s="107" t="e">
        <f>T218-HLOOKUP(V218,Minimas!$C$1:$BN$10,3,FALSE)</f>
        <v>#VALUE!</v>
      </c>
      <c r="AD218" s="107" t="e">
        <f>T218-HLOOKUP(V218,Minimas!$C$1:$BN$10,4,FALSE)</f>
        <v>#VALUE!</v>
      </c>
      <c r="AE218" s="107" t="e">
        <f>T218-HLOOKUP(V218,Minimas!$C$1:$BN$10,5,FALSE)</f>
        <v>#VALUE!</v>
      </c>
      <c r="AF218" s="107" t="e">
        <f>T218-HLOOKUP(V218,Minimas!$C$1:$BN$10,6,FALSE)</f>
        <v>#VALUE!</v>
      </c>
      <c r="AG218" s="107" t="e">
        <f>T218-HLOOKUP(V218,Minimas!$C$1:$BN$10,7,FALSE)</f>
        <v>#VALUE!</v>
      </c>
      <c r="AH218" s="107" t="e">
        <f>T218-HLOOKUP(V218,Minimas!$C$1:$BN$10,8,FALSE)</f>
        <v>#VALUE!</v>
      </c>
      <c r="AI218" s="107" t="e">
        <f>T218-HLOOKUP(V218,Minimas!$C$1:$BN$10,9,FALSE)</f>
        <v>#VALUE!</v>
      </c>
      <c r="AJ218" s="107" t="e">
        <f>T218-HLOOKUP(V218,Minimas!$C$1:$BN$10,10,FALSE)</f>
        <v>#VALUE!</v>
      </c>
      <c r="AK218" s="108" t="str">
        <f t="shared" si="29"/>
        <v xml:space="preserve"> </v>
      </c>
      <c r="AM218" s="5" t="str">
        <f t="shared" si="30"/>
        <v xml:space="preserve"> </v>
      </c>
      <c r="AN218" s="5" t="str">
        <f t="shared" si="31"/>
        <v xml:space="preserve"> </v>
      </c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  <c r="BM218" s="115"/>
      <c r="BN218" s="115"/>
      <c r="BO218" s="115"/>
      <c r="BP218" s="115"/>
      <c r="BQ218" s="115"/>
      <c r="BR218" s="115"/>
      <c r="BS218" s="115"/>
      <c r="BT218" s="115"/>
      <c r="BU218" s="115"/>
      <c r="BV218" s="115"/>
      <c r="BW218" s="115"/>
      <c r="BX218" s="115"/>
    </row>
    <row r="219" spans="2:76" s="5" customFormat="1" ht="30" customHeight="1" x14ac:dyDescent="0.2">
      <c r="B219" s="71"/>
      <c r="C219" s="40"/>
      <c r="D219" s="41"/>
      <c r="E219" s="101"/>
      <c r="F219" s="42" t="s">
        <v>71</v>
      </c>
      <c r="G219" s="43" t="s">
        <v>71</v>
      </c>
      <c r="H219" s="109"/>
      <c r="I219" s="46" t="s">
        <v>71</v>
      </c>
      <c r="J219" s="41" t="s">
        <v>71</v>
      </c>
      <c r="K219" s="152"/>
      <c r="L219" s="44"/>
      <c r="M219" s="45"/>
      <c r="N219" s="45"/>
      <c r="O219" s="67" t="str">
        <f t="shared" ref="O219:O233" si="32">IF(E219="","",IF(MAXA(L219:N219)&lt;=0,0,MAXA(L219:N219)))</f>
        <v/>
      </c>
      <c r="P219" s="66"/>
      <c r="Q219" s="66"/>
      <c r="R219" s="66"/>
      <c r="S219" s="67" t="str">
        <f t="shared" ref="S219:S233" si="33">IF(E219="","",IF(MAXA(P219:R219)&lt;=0,0,MAXA(P219:R219)))</f>
        <v/>
      </c>
      <c r="T219" s="68" t="str">
        <f t="shared" ref="T219:T233" si="34">IF(E219="","",IF(OR(O219=0,S219=0),0,O219+S219))</f>
        <v/>
      </c>
      <c r="U219" s="69" t="str">
        <f t="shared" ref="U219:U233" si="35">+CONCATENATE(AM219," ",AN219)</f>
        <v xml:space="preserve">   </v>
      </c>
      <c r="V219" s="103" t="str">
        <f>IF(E219=0," ",IF(E219="H",IF(OR(E219="SEN",H219&lt;1998),VLOOKUP(K219,Minimas!$A$11:$G$29,6),IF(AND(H219&gt;1997,H219&lt;2001),VLOOKUP(K219,Minimas!$A$11:$G$29,5),IF(AND(H219&gt;2000,H219&lt;2003),VLOOKUP(K219,Minimas!$A$11:$G$29,4),IF(AND(H219&gt;2002,H219&lt;2005),VLOOKUP(K219,Minimas!$A$11:$G$29,3),VLOOKUP(K219,Minimas!$A$11:$G$29,2))))),IF(OR(H219="SEN",H219&lt;1998),VLOOKUP(K219,Minimas!$G$11:$L$26,6),IF(AND(H219&gt;1997,H219&lt;2001),VLOOKUP(K219,Minimas!$G$11:$L$26,5),IF(AND(H219&gt;2000,H219&lt;2003),VLOOKUP(K219,Minimas!$G$11:$L$26,4),IF(AND(H219&gt;2002,H219&lt;2005),VLOOKUP(K219,Minimas!$G$11:$L$26,3),VLOOKUP(K219,Minimas!$G$11:$L$26,2)))))))</f>
        <v xml:space="preserve"> </v>
      </c>
      <c r="W219" s="77" t="str">
        <f t="shared" ref="W219:W233" si="36">IF(E219=" "," ",IF(E219="H",10^(0.75194503*LOG(K219/175.508)^2)*T219,IF(E219="F",10^(0.783497476* LOG(K219/153.655)^2)*T219,"")))</f>
        <v/>
      </c>
      <c r="X219" s="78"/>
      <c r="AB219" s="107" t="e">
        <f>T219-HLOOKUP(V219,Minimas!$C$1:$BN$10,2,FALSE)</f>
        <v>#VALUE!</v>
      </c>
      <c r="AC219" s="107" t="e">
        <f>T219-HLOOKUP(V219,Minimas!$C$1:$BN$10,3,FALSE)</f>
        <v>#VALUE!</v>
      </c>
      <c r="AD219" s="107" t="e">
        <f>T219-HLOOKUP(V219,Minimas!$C$1:$BN$10,4,FALSE)</f>
        <v>#VALUE!</v>
      </c>
      <c r="AE219" s="107" t="e">
        <f>T219-HLOOKUP(V219,Minimas!$C$1:$BN$10,5,FALSE)</f>
        <v>#VALUE!</v>
      </c>
      <c r="AF219" s="107" t="e">
        <f>T219-HLOOKUP(V219,Minimas!$C$1:$BN$10,6,FALSE)</f>
        <v>#VALUE!</v>
      </c>
      <c r="AG219" s="107" t="e">
        <f>T219-HLOOKUP(V219,Minimas!$C$1:$BN$10,7,FALSE)</f>
        <v>#VALUE!</v>
      </c>
      <c r="AH219" s="107" t="e">
        <f>T219-HLOOKUP(V219,Minimas!$C$1:$BN$10,8,FALSE)</f>
        <v>#VALUE!</v>
      </c>
      <c r="AI219" s="107" t="e">
        <f>T219-HLOOKUP(V219,Minimas!$C$1:$BN$10,9,FALSE)</f>
        <v>#VALUE!</v>
      </c>
      <c r="AJ219" s="107" t="e">
        <f>T219-HLOOKUP(V219,Minimas!$C$1:$BN$10,10,FALSE)</f>
        <v>#VALUE!</v>
      </c>
      <c r="AK219" s="108" t="str">
        <f t="shared" ref="AK219:AK233" si="37">IF(E219=0," ",IF(AJ219&gt;=0,$AJ$5,IF(AI219&gt;=0,$AI$5,IF(AH219&gt;=0,$AH$5,IF(AG219&gt;=0,$AG$5,IF(AF219&gt;=0,$AF$5,IF(AE219&gt;=0,$AE$5,IF(AD219&gt;=0,$AD$5,IF(AC219&gt;=0,$AC$5,$AB$5)))))))))</f>
        <v xml:space="preserve"> </v>
      </c>
      <c r="AM219" s="5" t="str">
        <f t="shared" ref="AM219:AM233" si="38">IF(AK219="","",AK219)</f>
        <v xml:space="preserve"> </v>
      </c>
      <c r="AN219" s="5" t="str">
        <f t="shared" ref="AN219:AN233" si="39">IF(E219=0," ",IF(AJ219&gt;=0,AJ219,IF(AI219&gt;=0,AI219,IF(AH219&gt;=0,AH219,IF(AG219&gt;=0,AG219,IF(AF219&gt;=0,AF219,IF(AE219&gt;=0,AE219,IF(AD219&gt;=0,AD219,IF(AC219&gt;=0,AC219,AB219)))))))))</f>
        <v xml:space="preserve"> </v>
      </c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/>
      <c r="BH219" s="115"/>
      <c r="BI219" s="115"/>
      <c r="BJ219" s="115"/>
      <c r="BK219" s="115"/>
      <c r="BL219" s="115"/>
      <c r="BM219" s="115"/>
      <c r="BN219" s="115"/>
      <c r="BO219" s="115"/>
      <c r="BP219" s="115"/>
      <c r="BQ219" s="115"/>
      <c r="BR219" s="115"/>
      <c r="BS219" s="115"/>
      <c r="BT219" s="115"/>
      <c r="BU219" s="115"/>
      <c r="BV219" s="115"/>
      <c r="BW219" s="115"/>
      <c r="BX219" s="115"/>
    </row>
    <row r="220" spans="2:76" s="5" customFormat="1" ht="30" customHeight="1" x14ac:dyDescent="0.2">
      <c r="B220" s="71"/>
      <c r="C220" s="40"/>
      <c r="D220" s="41"/>
      <c r="E220" s="101"/>
      <c r="F220" s="42" t="s">
        <v>71</v>
      </c>
      <c r="G220" s="43" t="s">
        <v>71</v>
      </c>
      <c r="H220" s="109"/>
      <c r="I220" s="46" t="s">
        <v>71</v>
      </c>
      <c r="J220" s="41" t="s">
        <v>71</v>
      </c>
      <c r="K220" s="152"/>
      <c r="L220" s="44"/>
      <c r="M220" s="45"/>
      <c r="N220" s="45"/>
      <c r="O220" s="67" t="str">
        <f t="shared" si="32"/>
        <v/>
      </c>
      <c r="P220" s="66"/>
      <c r="Q220" s="66"/>
      <c r="R220" s="66"/>
      <c r="S220" s="67" t="str">
        <f t="shared" si="33"/>
        <v/>
      </c>
      <c r="T220" s="68" t="str">
        <f t="shared" si="34"/>
        <v/>
      </c>
      <c r="U220" s="69" t="str">
        <f t="shared" si="35"/>
        <v xml:space="preserve">   </v>
      </c>
      <c r="V220" s="103" t="str">
        <f>IF(E220=0," ",IF(E220="H",IF(OR(E220="SEN",H220&lt;1998),VLOOKUP(K220,Minimas!$A$11:$G$29,6),IF(AND(H220&gt;1997,H220&lt;2001),VLOOKUP(K220,Minimas!$A$11:$G$29,5),IF(AND(H220&gt;2000,H220&lt;2003),VLOOKUP(K220,Minimas!$A$11:$G$29,4),IF(AND(H220&gt;2002,H220&lt;2005),VLOOKUP(K220,Minimas!$A$11:$G$29,3),VLOOKUP(K220,Minimas!$A$11:$G$29,2))))),IF(OR(H220="SEN",H220&lt;1998),VLOOKUP(K220,Minimas!$G$11:$L$26,6),IF(AND(H220&gt;1997,H220&lt;2001),VLOOKUP(K220,Minimas!$G$11:$L$26,5),IF(AND(H220&gt;2000,H220&lt;2003),VLOOKUP(K220,Minimas!$G$11:$L$26,4),IF(AND(H220&gt;2002,H220&lt;2005),VLOOKUP(K220,Minimas!$G$11:$L$26,3),VLOOKUP(K220,Minimas!$G$11:$L$26,2)))))))</f>
        <v xml:space="preserve"> </v>
      </c>
      <c r="W220" s="77" t="str">
        <f t="shared" si="36"/>
        <v/>
      </c>
      <c r="X220" s="78"/>
      <c r="AB220" s="107" t="e">
        <f>T220-HLOOKUP(V220,Minimas!$C$1:$BN$10,2,FALSE)</f>
        <v>#VALUE!</v>
      </c>
      <c r="AC220" s="107" t="e">
        <f>T220-HLOOKUP(V220,Minimas!$C$1:$BN$10,3,FALSE)</f>
        <v>#VALUE!</v>
      </c>
      <c r="AD220" s="107" t="e">
        <f>T220-HLOOKUP(V220,Minimas!$C$1:$BN$10,4,FALSE)</f>
        <v>#VALUE!</v>
      </c>
      <c r="AE220" s="107" t="e">
        <f>T220-HLOOKUP(V220,Minimas!$C$1:$BN$10,5,FALSE)</f>
        <v>#VALUE!</v>
      </c>
      <c r="AF220" s="107" t="e">
        <f>T220-HLOOKUP(V220,Minimas!$C$1:$BN$10,6,FALSE)</f>
        <v>#VALUE!</v>
      </c>
      <c r="AG220" s="107" t="e">
        <f>T220-HLOOKUP(V220,Minimas!$C$1:$BN$10,7,FALSE)</f>
        <v>#VALUE!</v>
      </c>
      <c r="AH220" s="107" t="e">
        <f>T220-HLOOKUP(V220,Minimas!$C$1:$BN$10,8,FALSE)</f>
        <v>#VALUE!</v>
      </c>
      <c r="AI220" s="107" t="e">
        <f>T220-HLOOKUP(V220,Minimas!$C$1:$BN$10,9,FALSE)</f>
        <v>#VALUE!</v>
      </c>
      <c r="AJ220" s="107" t="e">
        <f>T220-HLOOKUP(V220,Minimas!$C$1:$BN$10,10,FALSE)</f>
        <v>#VALUE!</v>
      </c>
      <c r="AK220" s="108" t="str">
        <f t="shared" si="37"/>
        <v xml:space="preserve"> </v>
      </c>
      <c r="AM220" s="5" t="str">
        <f t="shared" si="38"/>
        <v xml:space="preserve"> </v>
      </c>
      <c r="AN220" s="5" t="str">
        <f t="shared" si="39"/>
        <v xml:space="preserve"> </v>
      </c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  <c r="BI220" s="115"/>
      <c r="BJ220" s="115"/>
      <c r="BK220" s="115"/>
      <c r="BL220" s="115"/>
      <c r="BM220" s="115"/>
      <c r="BN220" s="115"/>
      <c r="BO220" s="115"/>
      <c r="BP220" s="115"/>
      <c r="BQ220" s="115"/>
      <c r="BR220" s="115"/>
      <c r="BS220" s="115"/>
      <c r="BT220" s="115"/>
      <c r="BU220" s="115"/>
      <c r="BV220" s="115"/>
      <c r="BW220" s="115"/>
      <c r="BX220" s="115"/>
    </row>
    <row r="221" spans="2:76" s="5" customFormat="1" ht="30" customHeight="1" x14ac:dyDescent="0.2">
      <c r="B221" s="71"/>
      <c r="C221" s="40"/>
      <c r="D221" s="41"/>
      <c r="E221" s="101"/>
      <c r="F221" s="42" t="s">
        <v>71</v>
      </c>
      <c r="G221" s="43" t="s">
        <v>71</v>
      </c>
      <c r="H221" s="109"/>
      <c r="I221" s="46" t="s">
        <v>71</v>
      </c>
      <c r="J221" s="41" t="s">
        <v>71</v>
      </c>
      <c r="K221" s="152"/>
      <c r="L221" s="44"/>
      <c r="M221" s="45"/>
      <c r="N221" s="45"/>
      <c r="O221" s="67" t="str">
        <f t="shared" si="32"/>
        <v/>
      </c>
      <c r="P221" s="66"/>
      <c r="Q221" s="66"/>
      <c r="R221" s="66"/>
      <c r="S221" s="67" t="str">
        <f t="shared" si="33"/>
        <v/>
      </c>
      <c r="T221" s="68" t="str">
        <f t="shared" si="34"/>
        <v/>
      </c>
      <c r="U221" s="69" t="str">
        <f t="shared" si="35"/>
        <v xml:space="preserve">   </v>
      </c>
      <c r="V221" s="103" t="str">
        <f>IF(E221=0," ",IF(E221="H",IF(OR(E221="SEN",H221&lt;1998),VLOOKUP(K221,Minimas!$A$11:$G$29,6),IF(AND(H221&gt;1997,H221&lt;2001),VLOOKUP(K221,Minimas!$A$11:$G$29,5),IF(AND(H221&gt;2000,H221&lt;2003),VLOOKUP(K221,Minimas!$A$11:$G$29,4),IF(AND(H221&gt;2002,H221&lt;2005),VLOOKUP(K221,Minimas!$A$11:$G$29,3),VLOOKUP(K221,Minimas!$A$11:$G$29,2))))),IF(OR(H221="SEN",H221&lt;1998),VLOOKUP(K221,Minimas!$G$11:$L$26,6),IF(AND(H221&gt;1997,H221&lt;2001),VLOOKUP(K221,Minimas!$G$11:$L$26,5),IF(AND(H221&gt;2000,H221&lt;2003),VLOOKUP(K221,Minimas!$G$11:$L$26,4),IF(AND(H221&gt;2002,H221&lt;2005),VLOOKUP(K221,Minimas!$G$11:$L$26,3),VLOOKUP(K221,Minimas!$G$11:$L$26,2)))))))</f>
        <v xml:space="preserve"> </v>
      </c>
      <c r="W221" s="77" t="str">
        <f t="shared" si="36"/>
        <v/>
      </c>
      <c r="X221" s="78"/>
      <c r="AB221" s="107" t="e">
        <f>T221-HLOOKUP(V221,Minimas!$C$1:$BN$10,2,FALSE)</f>
        <v>#VALUE!</v>
      </c>
      <c r="AC221" s="107" t="e">
        <f>T221-HLOOKUP(V221,Minimas!$C$1:$BN$10,3,FALSE)</f>
        <v>#VALUE!</v>
      </c>
      <c r="AD221" s="107" t="e">
        <f>T221-HLOOKUP(V221,Minimas!$C$1:$BN$10,4,FALSE)</f>
        <v>#VALUE!</v>
      </c>
      <c r="AE221" s="107" t="e">
        <f>T221-HLOOKUP(V221,Minimas!$C$1:$BN$10,5,FALSE)</f>
        <v>#VALUE!</v>
      </c>
      <c r="AF221" s="107" t="e">
        <f>T221-HLOOKUP(V221,Minimas!$C$1:$BN$10,6,FALSE)</f>
        <v>#VALUE!</v>
      </c>
      <c r="AG221" s="107" t="e">
        <f>T221-HLOOKUP(V221,Minimas!$C$1:$BN$10,7,FALSE)</f>
        <v>#VALUE!</v>
      </c>
      <c r="AH221" s="107" t="e">
        <f>T221-HLOOKUP(V221,Minimas!$C$1:$BN$10,8,FALSE)</f>
        <v>#VALUE!</v>
      </c>
      <c r="AI221" s="107" t="e">
        <f>T221-HLOOKUP(V221,Minimas!$C$1:$BN$10,9,FALSE)</f>
        <v>#VALUE!</v>
      </c>
      <c r="AJ221" s="107" t="e">
        <f>T221-HLOOKUP(V221,Minimas!$C$1:$BN$10,10,FALSE)</f>
        <v>#VALUE!</v>
      </c>
      <c r="AK221" s="108" t="str">
        <f t="shared" si="37"/>
        <v xml:space="preserve"> </v>
      </c>
      <c r="AM221" s="5" t="str">
        <f t="shared" si="38"/>
        <v xml:space="preserve"> </v>
      </c>
      <c r="AN221" s="5" t="str">
        <f t="shared" si="39"/>
        <v xml:space="preserve"> </v>
      </c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  <c r="BH221" s="115"/>
      <c r="BI221" s="115"/>
      <c r="BJ221" s="115"/>
      <c r="BK221" s="115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</row>
    <row r="222" spans="2:76" s="5" customFormat="1" ht="30" customHeight="1" x14ac:dyDescent="0.2">
      <c r="B222" s="71"/>
      <c r="C222" s="40"/>
      <c r="D222" s="41"/>
      <c r="E222" s="101"/>
      <c r="F222" s="42" t="s">
        <v>71</v>
      </c>
      <c r="G222" s="43" t="s">
        <v>71</v>
      </c>
      <c r="H222" s="109"/>
      <c r="I222" s="46"/>
      <c r="J222" s="41"/>
      <c r="K222" s="152"/>
      <c r="L222" s="44"/>
      <c r="M222" s="45"/>
      <c r="N222" s="45"/>
      <c r="O222" s="67" t="str">
        <f t="shared" si="32"/>
        <v/>
      </c>
      <c r="P222" s="66"/>
      <c r="Q222" s="66"/>
      <c r="R222" s="66"/>
      <c r="S222" s="67" t="str">
        <f t="shared" si="33"/>
        <v/>
      </c>
      <c r="T222" s="68" t="str">
        <f t="shared" si="34"/>
        <v/>
      </c>
      <c r="U222" s="69" t="str">
        <f t="shared" si="35"/>
        <v xml:space="preserve">   </v>
      </c>
      <c r="V222" s="103" t="str">
        <f>IF(E222=0," ",IF(E222="H",IF(OR(E222="SEN",H222&lt;1998),VLOOKUP(K222,Minimas!$A$11:$G$29,6),IF(AND(H222&gt;1997,H222&lt;2001),VLOOKUP(K222,Minimas!$A$11:$G$29,5),IF(AND(H222&gt;2000,H222&lt;2003),VLOOKUP(K222,Minimas!$A$11:$G$29,4),IF(AND(H222&gt;2002,H222&lt;2005),VLOOKUP(K222,Minimas!$A$11:$G$29,3),VLOOKUP(K222,Minimas!$A$11:$G$29,2))))),IF(OR(H222="SEN",H222&lt;1998),VLOOKUP(K222,Minimas!$G$11:$L$26,6),IF(AND(H222&gt;1997,H222&lt;2001),VLOOKUP(K222,Minimas!$G$11:$L$26,5),IF(AND(H222&gt;2000,H222&lt;2003),VLOOKUP(K222,Minimas!$G$11:$L$26,4),IF(AND(H222&gt;2002,H222&lt;2005),VLOOKUP(K222,Minimas!$G$11:$L$26,3),VLOOKUP(K222,Minimas!$G$11:$L$26,2)))))))</f>
        <v xml:space="preserve"> </v>
      </c>
      <c r="W222" s="77" t="str">
        <f t="shared" si="36"/>
        <v/>
      </c>
      <c r="X222" s="78"/>
      <c r="AB222" s="107" t="e">
        <f>T222-HLOOKUP(V222,Minimas!$C$1:$BN$10,2,FALSE)</f>
        <v>#VALUE!</v>
      </c>
      <c r="AC222" s="107" t="e">
        <f>T222-HLOOKUP(V222,Minimas!$C$1:$BN$10,3,FALSE)</f>
        <v>#VALUE!</v>
      </c>
      <c r="AD222" s="107" t="e">
        <f>T222-HLOOKUP(V222,Minimas!$C$1:$BN$10,4,FALSE)</f>
        <v>#VALUE!</v>
      </c>
      <c r="AE222" s="107" t="e">
        <f>T222-HLOOKUP(V222,Minimas!$C$1:$BN$10,5,FALSE)</f>
        <v>#VALUE!</v>
      </c>
      <c r="AF222" s="107" t="e">
        <f>T222-HLOOKUP(V222,Minimas!$C$1:$BN$10,6,FALSE)</f>
        <v>#VALUE!</v>
      </c>
      <c r="AG222" s="107" t="e">
        <f>T222-HLOOKUP(V222,Minimas!$C$1:$BN$10,7,FALSE)</f>
        <v>#VALUE!</v>
      </c>
      <c r="AH222" s="107" t="e">
        <f>T222-HLOOKUP(V222,Minimas!$C$1:$BN$10,8,FALSE)</f>
        <v>#VALUE!</v>
      </c>
      <c r="AI222" s="107" t="e">
        <f>T222-HLOOKUP(V222,Minimas!$C$1:$BN$10,9,FALSE)</f>
        <v>#VALUE!</v>
      </c>
      <c r="AJ222" s="107" t="e">
        <f>T222-HLOOKUP(V222,Minimas!$C$1:$BN$10,10,FALSE)</f>
        <v>#VALUE!</v>
      </c>
      <c r="AK222" s="108" t="str">
        <f t="shared" si="37"/>
        <v xml:space="preserve"> </v>
      </c>
      <c r="AM222" s="5" t="str">
        <f t="shared" si="38"/>
        <v xml:space="preserve"> </v>
      </c>
      <c r="AN222" s="5" t="str">
        <f t="shared" si="39"/>
        <v xml:space="preserve"> </v>
      </c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  <c r="BH222" s="115"/>
      <c r="BI222" s="115"/>
      <c r="BJ222" s="115"/>
      <c r="BK222" s="115"/>
      <c r="BL222" s="115"/>
      <c r="BM222" s="115"/>
      <c r="BN222" s="115"/>
      <c r="BO222" s="115"/>
      <c r="BP222" s="115"/>
      <c r="BQ222" s="115"/>
      <c r="BR222" s="115"/>
      <c r="BS222" s="115"/>
      <c r="BT222" s="115"/>
      <c r="BU222" s="115"/>
      <c r="BV222" s="115"/>
      <c r="BW222" s="115"/>
      <c r="BX222" s="115"/>
    </row>
    <row r="223" spans="2:76" s="5" customFormat="1" ht="30" customHeight="1" x14ac:dyDescent="0.2">
      <c r="B223" s="70"/>
      <c r="C223" s="60"/>
      <c r="D223" s="61"/>
      <c r="E223" s="101"/>
      <c r="F223" s="62" t="s">
        <v>71</v>
      </c>
      <c r="G223" s="63" t="s">
        <v>71</v>
      </c>
      <c r="H223" s="102"/>
      <c r="I223" s="64" t="s">
        <v>71</v>
      </c>
      <c r="J223" s="61" t="s">
        <v>71</v>
      </c>
      <c r="K223" s="151"/>
      <c r="L223" s="65"/>
      <c r="M223" s="66"/>
      <c r="N223" s="66"/>
      <c r="O223" s="67" t="str">
        <f t="shared" si="32"/>
        <v/>
      </c>
      <c r="P223" s="66"/>
      <c r="Q223" s="66"/>
      <c r="R223" s="66"/>
      <c r="S223" s="67" t="str">
        <f t="shared" si="33"/>
        <v/>
      </c>
      <c r="T223" s="68" t="str">
        <f t="shared" si="34"/>
        <v/>
      </c>
      <c r="U223" s="69" t="str">
        <f t="shared" si="35"/>
        <v xml:space="preserve">   </v>
      </c>
      <c r="V223" s="103" t="str">
        <f>IF(E223=0," ",IF(E223="H",IF(OR(E223="SEN",H223&lt;1998),VLOOKUP(K223,Minimas!$A$11:$G$29,6),IF(AND(H223&gt;1997,H223&lt;2001),VLOOKUP(K223,Minimas!$A$11:$G$29,5),IF(AND(H223&gt;2000,H223&lt;2003),VLOOKUP(K223,Minimas!$A$11:$G$29,4),IF(AND(H223&gt;2002,H223&lt;2005),VLOOKUP(K223,Minimas!$A$11:$G$29,3),VLOOKUP(K223,Minimas!$A$11:$G$29,2))))),IF(OR(H223="SEN",H223&lt;1998),VLOOKUP(K223,Minimas!$G$11:$L$26,6),IF(AND(H223&gt;1997,H223&lt;2001),VLOOKUP(K223,Minimas!$G$11:$L$26,5),IF(AND(H223&gt;2000,H223&lt;2003),VLOOKUP(K223,Minimas!$G$11:$L$26,4),IF(AND(H223&gt;2002,H223&lt;2005),VLOOKUP(K223,Minimas!$G$11:$L$26,3),VLOOKUP(K223,Minimas!$G$11:$L$26,2)))))))</f>
        <v xml:space="preserve"> </v>
      </c>
      <c r="W223" s="77" t="str">
        <f t="shared" si="36"/>
        <v/>
      </c>
      <c r="X223" s="78"/>
      <c r="AB223" s="107" t="e">
        <f>T223-HLOOKUP(V223,Minimas!$C$1:$BN$10,2,FALSE)</f>
        <v>#VALUE!</v>
      </c>
      <c r="AC223" s="107" t="e">
        <f>T223-HLOOKUP(V223,Minimas!$C$1:$BN$10,3,FALSE)</f>
        <v>#VALUE!</v>
      </c>
      <c r="AD223" s="107" t="e">
        <f>T223-HLOOKUP(V223,Minimas!$C$1:$BN$10,4,FALSE)</f>
        <v>#VALUE!</v>
      </c>
      <c r="AE223" s="107" t="e">
        <f>T223-HLOOKUP(V223,Minimas!$C$1:$BN$10,5,FALSE)</f>
        <v>#VALUE!</v>
      </c>
      <c r="AF223" s="107" t="e">
        <f>T223-HLOOKUP(V223,Minimas!$C$1:$BN$10,6,FALSE)</f>
        <v>#VALUE!</v>
      </c>
      <c r="AG223" s="107" t="e">
        <f>T223-HLOOKUP(V223,Minimas!$C$1:$BN$10,7,FALSE)</f>
        <v>#VALUE!</v>
      </c>
      <c r="AH223" s="107" t="e">
        <f>T223-HLOOKUP(V223,Minimas!$C$1:$BN$10,8,FALSE)</f>
        <v>#VALUE!</v>
      </c>
      <c r="AI223" s="107" t="e">
        <f>T223-HLOOKUP(V223,Minimas!$C$1:$BN$10,9,FALSE)</f>
        <v>#VALUE!</v>
      </c>
      <c r="AJ223" s="107" t="e">
        <f>T223-HLOOKUP(V223,Minimas!$C$1:$BN$10,10,FALSE)</f>
        <v>#VALUE!</v>
      </c>
      <c r="AK223" s="108" t="str">
        <f t="shared" si="37"/>
        <v xml:space="preserve"> </v>
      </c>
      <c r="AM223" s="5" t="str">
        <f t="shared" si="38"/>
        <v xml:space="preserve"> </v>
      </c>
      <c r="AN223" s="5" t="str">
        <f t="shared" si="39"/>
        <v xml:space="preserve"> </v>
      </c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  <c r="BI223" s="115"/>
      <c r="BJ223" s="115"/>
      <c r="BK223" s="115"/>
      <c r="BL223" s="115"/>
      <c r="BM223" s="115"/>
      <c r="BN223" s="115"/>
      <c r="BO223" s="115"/>
      <c r="BP223" s="115"/>
      <c r="BQ223" s="115"/>
      <c r="BR223" s="115"/>
      <c r="BS223" s="115"/>
      <c r="BT223" s="115"/>
      <c r="BU223" s="115"/>
      <c r="BV223" s="115"/>
      <c r="BW223" s="115"/>
      <c r="BX223" s="115"/>
    </row>
    <row r="224" spans="2:76" s="5" customFormat="1" ht="30" customHeight="1" x14ac:dyDescent="0.2">
      <c r="B224" s="71"/>
      <c r="C224" s="40"/>
      <c r="D224" s="41"/>
      <c r="E224" s="101"/>
      <c r="F224" s="42" t="s">
        <v>71</v>
      </c>
      <c r="G224" s="43" t="s">
        <v>71</v>
      </c>
      <c r="H224" s="109"/>
      <c r="I224" s="46" t="s">
        <v>71</v>
      </c>
      <c r="J224" s="41" t="s">
        <v>71</v>
      </c>
      <c r="K224" s="152"/>
      <c r="L224" s="44"/>
      <c r="M224" s="45"/>
      <c r="N224" s="45"/>
      <c r="O224" s="67" t="str">
        <f t="shared" si="32"/>
        <v/>
      </c>
      <c r="P224" s="66"/>
      <c r="Q224" s="66"/>
      <c r="R224" s="66"/>
      <c r="S224" s="67" t="str">
        <f t="shared" si="33"/>
        <v/>
      </c>
      <c r="T224" s="68" t="str">
        <f t="shared" si="34"/>
        <v/>
      </c>
      <c r="U224" s="69" t="str">
        <f t="shared" si="35"/>
        <v xml:space="preserve">   </v>
      </c>
      <c r="V224" s="103" t="str">
        <f>IF(E224=0," ",IF(E224="H",IF(OR(E224="SEN",H224&lt;1998),VLOOKUP(K224,Minimas!$A$11:$G$29,6),IF(AND(H224&gt;1997,H224&lt;2001),VLOOKUP(K224,Minimas!$A$11:$G$29,5),IF(AND(H224&gt;2000,H224&lt;2003),VLOOKUP(K224,Minimas!$A$11:$G$29,4),IF(AND(H224&gt;2002,H224&lt;2005),VLOOKUP(K224,Minimas!$A$11:$G$29,3),VLOOKUP(K224,Minimas!$A$11:$G$29,2))))),IF(OR(H224="SEN",H224&lt;1998),VLOOKUP(K224,Minimas!$G$11:$L$26,6),IF(AND(H224&gt;1997,H224&lt;2001),VLOOKUP(K224,Minimas!$G$11:$L$26,5),IF(AND(H224&gt;2000,H224&lt;2003),VLOOKUP(K224,Minimas!$G$11:$L$26,4),IF(AND(H224&gt;2002,H224&lt;2005),VLOOKUP(K224,Minimas!$G$11:$L$26,3),VLOOKUP(K224,Minimas!$G$11:$L$26,2)))))))</f>
        <v xml:space="preserve"> </v>
      </c>
      <c r="W224" s="77" t="str">
        <f t="shared" si="36"/>
        <v/>
      </c>
      <c r="X224" s="78"/>
      <c r="AB224" s="107" t="e">
        <f>T224-HLOOKUP(V224,Minimas!$C$1:$BN$10,2,FALSE)</f>
        <v>#VALUE!</v>
      </c>
      <c r="AC224" s="107" t="e">
        <f>T224-HLOOKUP(V224,Minimas!$C$1:$BN$10,3,FALSE)</f>
        <v>#VALUE!</v>
      </c>
      <c r="AD224" s="107" t="e">
        <f>T224-HLOOKUP(V224,Minimas!$C$1:$BN$10,4,FALSE)</f>
        <v>#VALUE!</v>
      </c>
      <c r="AE224" s="107" t="e">
        <f>T224-HLOOKUP(V224,Minimas!$C$1:$BN$10,5,FALSE)</f>
        <v>#VALUE!</v>
      </c>
      <c r="AF224" s="107" t="e">
        <f>T224-HLOOKUP(V224,Minimas!$C$1:$BN$10,6,FALSE)</f>
        <v>#VALUE!</v>
      </c>
      <c r="AG224" s="107" t="e">
        <f>T224-HLOOKUP(V224,Minimas!$C$1:$BN$10,7,FALSE)</f>
        <v>#VALUE!</v>
      </c>
      <c r="AH224" s="107" t="e">
        <f>T224-HLOOKUP(V224,Minimas!$C$1:$BN$10,8,FALSE)</f>
        <v>#VALUE!</v>
      </c>
      <c r="AI224" s="107" t="e">
        <f>T224-HLOOKUP(V224,Minimas!$C$1:$BN$10,9,FALSE)</f>
        <v>#VALUE!</v>
      </c>
      <c r="AJ224" s="107" t="e">
        <f>T224-HLOOKUP(V224,Minimas!$C$1:$BN$10,10,FALSE)</f>
        <v>#VALUE!</v>
      </c>
      <c r="AK224" s="108" t="str">
        <f t="shared" si="37"/>
        <v xml:space="preserve"> </v>
      </c>
      <c r="AM224" s="5" t="str">
        <f t="shared" si="38"/>
        <v xml:space="preserve"> </v>
      </c>
      <c r="AN224" s="5" t="str">
        <f t="shared" si="39"/>
        <v xml:space="preserve"> </v>
      </c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  <c r="BO224" s="115"/>
      <c r="BP224" s="115"/>
      <c r="BQ224" s="115"/>
      <c r="BR224" s="115"/>
      <c r="BS224" s="115"/>
      <c r="BT224" s="115"/>
      <c r="BU224" s="115"/>
      <c r="BV224" s="115"/>
      <c r="BW224" s="115"/>
      <c r="BX224" s="115"/>
    </row>
    <row r="225" spans="2:76" s="5" customFormat="1" ht="30" customHeight="1" x14ac:dyDescent="0.2">
      <c r="B225" s="71"/>
      <c r="C225" s="40"/>
      <c r="D225" s="41"/>
      <c r="E225" s="101"/>
      <c r="F225" s="42" t="s">
        <v>71</v>
      </c>
      <c r="G225" s="43" t="s">
        <v>71</v>
      </c>
      <c r="H225" s="109"/>
      <c r="I225" s="46" t="s">
        <v>71</v>
      </c>
      <c r="J225" s="41" t="s">
        <v>71</v>
      </c>
      <c r="K225" s="152"/>
      <c r="L225" s="44"/>
      <c r="M225" s="45"/>
      <c r="N225" s="45"/>
      <c r="O225" s="67" t="str">
        <f t="shared" si="32"/>
        <v/>
      </c>
      <c r="P225" s="66"/>
      <c r="Q225" s="66"/>
      <c r="R225" s="66"/>
      <c r="S225" s="67" t="str">
        <f t="shared" si="33"/>
        <v/>
      </c>
      <c r="T225" s="68" t="str">
        <f t="shared" si="34"/>
        <v/>
      </c>
      <c r="U225" s="69" t="str">
        <f t="shared" si="35"/>
        <v xml:space="preserve">   </v>
      </c>
      <c r="V225" s="103" t="str">
        <f>IF(E225=0," ",IF(E225="H",IF(OR(E225="SEN",H225&lt;1998),VLOOKUP(K225,Minimas!$A$11:$G$29,6),IF(AND(H225&gt;1997,H225&lt;2001),VLOOKUP(K225,Minimas!$A$11:$G$29,5),IF(AND(H225&gt;2000,H225&lt;2003),VLOOKUP(K225,Minimas!$A$11:$G$29,4),IF(AND(H225&gt;2002,H225&lt;2005),VLOOKUP(K225,Minimas!$A$11:$G$29,3),VLOOKUP(K225,Minimas!$A$11:$G$29,2))))),IF(OR(H225="SEN",H225&lt;1998),VLOOKUP(K225,Minimas!$G$11:$L$26,6),IF(AND(H225&gt;1997,H225&lt;2001),VLOOKUP(K225,Minimas!$G$11:$L$26,5),IF(AND(H225&gt;2000,H225&lt;2003),VLOOKUP(K225,Minimas!$G$11:$L$26,4),IF(AND(H225&gt;2002,H225&lt;2005),VLOOKUP(K225,Minimas!$G$11:$L$26,3),VLOOKUP(K225,Minimas!$G$11:$L$26,2)))))))</f>
        <v xml:space="preserve"> </v>
      </c>
      <c r="W225" s="77" t="str">
        <f t="shared" si="36"/>
        <v/>
      </c>
      <c r="X225" s="78"/>
      <c r="AB225" s="107" t="e">
        <f>T225-HLOOKUP(V225,Minimas!$C$1:$BN$10,2,FALSE)</f>
        <v>#VALUE!</v>
      </c>
      <c r="AC225" s="107" t="e">
        <f>T225-HLOOKUP(V225,Minimas!$C$1:$BN$10,3,FALSE)</f>
        <v>#VALUE!</v>
      </c>
      <c r="AD225" s="107" t="e">
        <f>T225-HLOOKUP(V225,Minimas!$C$1:$BN$10,4,FALSE)</f>
        <v>#VALUE!</v>
      </c>
      <c r="AE225" s="107" t="e">
        <f>T225-HLOOKUP(V225,Minimas!$C$1:$BN$10,5,FALSE)</f>
        <v>#VALUE!</v>
      </c>
      <c r="AF225" s="107" t="e">
        <f>T225-HLOOKUP(V225,Minimas!$C$1:$BN$10,6,FALSE)</f>
        <v>#VALUE!</v>
      </c>
      <c r="AG225" s="107" t="e">
        <f>T225-HLOOKUP(V225,Minimas!$C$1:$BN$10,7,FALSE)</f>
        <v>#VALUE!</v>
      </c>
      <c r="AH225" s="107" t="e">
        <f>T225-HLOOKUP(V225,Minimas!$C$1:$BN$10,8,FALSE)</f>
        <v>#VALUE!</v>
      </c>
      <c r="AI225" s="107" t="e">
        <f>T225-HLOOKUP(V225,Minimas!$C$1:$BN$10,9,FALSE)</f>
        <v>#VALUE!</v>
      </c>
      <c r="AJ225" s="107" t="e">
        <f>T225-HLOOKUP(V225,Minimas!$C$1:$BN$10,10,FALSE)</f>
        <v>#VALUE!</v>
      </c>
      <c r="AK225" s="108" t="str">
        <f t="shared" si="37"/>
        <v xml:space="preserve"> </v>
      </c>
      <c r="AM225" s="5" t="str">
        <f t="shared" si="38"/>
        <v xml:space="preserve"> </v>
      </c>
      <c r="AN225" s="5" t="str">
        <f t="shared" si="39"/>
        <v xml:space="preserve"> </v>
      </c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5"/>
      <c r="BD225" s="115"/>
      <c r="BE225" s="115"/>
      <c r="BF225" s="115"/>
      <c r="BG225" s="115"/>
      <c r="BH225" s="115"/>
      <c r="BI225" s="115"/>
      <c r="BJ225" s="115"/>
      <c r="BK225" s="115"/>
      <c r="BL225" s="115"/>
      <c r="BM225" s="115"/>
      <c r="BN225" s="115"/>
      <c r="BO225" s="115"/>
      <c r="BP225" s="115"/>
      <c r="BQ225" s="115"/>
      <c r="BR225" s="115"/>
      <c r="BS225" s="115"/>
      <c r="BT225" s="115"/>
      <c r="BU225" s="115"/>
      <c r="BV225" s="115"/>
      <c r="BW225" s="115"/>
      <c r="BX225" s="115"/>
    </row>
    <row r="226" spans="2:76" s="5" customFormat="1" ht="30" customHeight="1" x14ac:dyDescent="0.2">
      <c r="B226" s="71"/>
      <c r="C226" s="40"/>
      <c r="D226" s="41"/>
      <c r="E226" s="101"/>
      <c r="F226" s="42" t="s">
        <v>71</v>
      </c>
      <c r="G226" s="43" t="s">
        <v>71</v>
      </c>
      <c r="H226" s="109"/>
      <c r="I226" s="46" t="s">
        <v>71</v>
      </c>
      <c r="J226" s="41" t="s">
        <v>71</v>
      </c>
      <c r="K226" s="152"/>
      <c r="L226" s="44"/>
      <c r="M226" s="45"/>
      <c r="N226" s="45"/>
      <c r="O226" s="67" t="str">
        <f t="shared" si="32"/>
        <v/>
      </c>
      <c r="P226" s="66"/>
      <c r="Q226" s="66"/>
      <c r="R226" s="66"/>
      <c r="S226" s="67" t="str">
        <f t="shared" si="33"/>
        <v/>
      </c>
      <c r="T226" s="68" t="str">
        <f t="shared" si="34"/>
        <v/>
      </c>
      <c r="U226" s="69" t="str">
        <f t="shared" si="35"/>
        <v xml:space="preserve">   </v>
      </c>
      <c r="V226" s="103" t="str">
        <f>IF(E226=0," ",IF(E226="H",IF(OR(E226="SEN",H226&lt;1998),VLOOKUP(K226,Minimas!$A$11:$G$29,6),IF(AND(H226&gt;1997,H226&lt;2001),VLOOKUP(K226,Minimas!$A$11:$G$29,5),IF(AND(H226&gt;2000,H226&lt;2003),VLOOKUP(K226,Minimas!$A$11:$G$29,4),IF(AND(H226&gt;2002,H226&lt;2005),VLOOKUP(K226,Minimas!$A$11:$G$29,3),VLOOKUP(K226,Minimas!$A$11:$G$29,2))))),IF(OR(H226="SEN",H226&lt;1998),VLOOKUP(K226,Minimas!$G$11:$L$26,6),IF(AND(H226&gt;1997,H226&lt;2001),VLOOKUP(K226,Minimas!$G$11:$L$26,5),IF(AND(H226&gt;2000,H226&lt;2003),VLOOKUP(K226,Minimas!$G$11:$L$26,4),IF(AND(H226&gt;2002,H226&lt;2005),VLOOKUP(K226,Minimas!$G$11:$L$26,3),VLOOKUP(K226,Minimas!$G$11:$L$26,2)))))))</f>
        <v xml:space="preserve"> </v>
      </c>
      <c r="W226" s="77" t="str">
        <f t="shared" si="36"/>
        <v/>
      </c>
      <c r="X226" s="78"/>
      <c r="AB226" s="107" t="e">
        <f>T226-HLOOKUP(V226,Minimas!$C$1:$BN$10,2,FALSE)</f>
        <v>#VALUE!</v>
      </c>
      <c r="AC226" s="107" t="e">
        <f>T226-HLOOKUP(V226,Minimas!$C$1:$BN$10,3,FALSE)</f>
        <v>#VALUE!</v>
      </c>
      <c r="AD226" s="107" t="e">
        <f>T226-HLOOKUP(V226,Minimas!$C$1:$BN$10,4,FALSE)</f>
        <v>#VALUE!</v>
      </c>
      <c r="AE226" s="107" t="e">
        <f>T226-HLOOKUP(V226,Minimas!$C$1:$BN$10,5,FALSE)</f>
        <v>#VALUE!</v>
      </c>
      <c r="AF226" s="107" t="e">
        <f>T226-HLOOKUP(V226,Minimas!$C$1:$BN$10,6,FALSE)</f>
        <v>#VALUE!</v>
      </c>
      <c r="AG226" s="107" t="e">
        <f>T226-HLOOKUP(V226,Minimas!$C$1:$BN$10,7,FALSE)</f>
        <v>#VALUE!</v>
      </c>
      <c r="AH226" s="107" t="e">
        <f>T226-HLOOKUP(V226,Minimas!$C$1:$BN$10,8,FALSE)</f>
        <v>#VALUE!</v>
      </c>
      <c r="AI226" s="107" t="e">
        <f>T226-HLOOKUP(V226,Minimas!$C$1:$BN$10,9,FALSE)</f>
        <v>#VALUE!</v>
      </c>
      <c r="AJ226" s="107" t="e">
        <f>T226-HLOOKUP(V226,Minimas!$C$1:$BN$10,10,FALSE)</f>
        <v>#VALUE!</v>
      </c>
      <c r="AK226" s="108" t="str">
        <f t="shared" si="37"/>
        <v xml:space="preserve"> </v>
      </c>
      <c r="AM226" s="5" t="str">
        <f t="shared" si="38"/>
        <v xml:space="preserve"> </v>
      </c>
      <c r="AN226" s="5" t="str">
        <f t="shared" si="39"/>
        <v xml:space="preserve"> </v>
      </c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  <c r="BH226" s="115"/>
      <c r="BI226" s="115"/>
      <c r="BJ226" s="115"/>
      <c r="BK226" s="115"/>
      <c r="BL226" s="115"/>
      <c r="BM226" s="115"/>
      <c r="BN226" s="115"/>
      <c r="BO226" s="115"/>
      <c r="BP226" s="115"/>
      <c r="BQ226" s="115"/>
      <c r="BR226" s="115"/>
      <c r="BS226" s="115"/>
      <c r="BT226" s="115"/>
      <c r="BU226" s="115"/>
      <c r="BV226" s="115"/>
      <c r="BW226" s="115"/>
      <c r="BX226" s="115"/>
    </row>
    <row r="227" spans="2:76" s="5" customFormat="1" ht="30" customHeight="1" x14ac:dyDescent="0.2">
      <c r="B227" s="71"/>
      <c r="C227" s="40"/>
      <c r="D227" s="41"/>
      <c r="E227" s="101"/>
      <c r="F227" s="42" t="s">
        <v>71</v>
      </c>
      <c r="G227" s="43" t="s">
        <v>71</v>
      </c>
      <c r="H227" s="109"/>
      <c r="I227" s="46" t="s">
        <v>71</v>
      </c>
      <c r="J227" s="41" t="s">
        <v>71</v>
      </c>
      <c r="K227" s="152"/>
      <c r="L227" s="44"/>
      <c r="M227" s="45"/>
      <c r="N227" s="45"/>
      <c r="O227" s="67" t="str">
        <f t="shared" si="32"/>
        <v/>
      </c>
      <c r="P227" s="66"/>
      <c r="Q227" s="66"/>
      <c r="R227" s="66"/>
      <c r="S227" s="67" t="str">
        <f t="shared" si="33"/>
        <v/>
      </c>
      <c r="T227" s="68" t="str">
        <f t="shared" si="34"/>
        <v/>
      </c>
      <c r="U227" s="69" t="str">
        <f t="shared" si="35"/>
        <v xml:space="preserve">   </v>
      </c>
      <c r="V227" s="103" t="str">
        <f>IF(E227=0," ",IF(E227="H",IF(OR(E227="SEN",H227&lt;1998),VLOOKUP(K227,Minimas!$A$11:$G$29,6),IF(AND(H227&gt;1997,H227&lt;2001),VLOOKUP(K227,Minimas!$A$11:$G$29,5),IF(AND(H227&gt;2000,H227&lt;2003),VLOOKUP(K227,Minimas!$A$11:$G$29,4),IF(AND(H227&gt;2002,H227&lt;2005),VLOOKUP(K227,Minimas!$A$11:$G$29,3),VLOOKUP(K227,Minimas!$A$11:$G$29,2))))),IF(OR(H227="SEN",H227&lt;1998),VLOOKUP(K227,Minimas!$G$11:$L$26,6),IF(AND(H227&gt;1997,H227&lt;2001),VLOOKUP(K227,Minimas!$G$11:$L$26,5),IF(AND(H227&gt;2000,H227&lt;2003),VLOOKUP(K227,Minimas!$G$11:$L$26,4),IF(AND(H227&gt;2002,H227&lt;2005),VLOOKUP(K227,Minimas!$G$11:$L$26,3),VLOOKUP(K227,Minimas!$G$11:$L$26,2)))))))</f>
        <v xml:space="preserve"> </v>
      </c>
      <c r="W227" s="77" t="str">
        <f t="shared" si="36"/>
        <v/>
      </c>
      <c r="X227" s="78"/>
      <c r="AB227" s="107" t="e">
        <f>T227-HLOOKUP(V227,Minimas!$C$1:$BN$10,2,FALSE)</f>
        <v>#VALUE!</v>
      </c>
      <c r="AC227" s="107" t="e">
        <f>T227-HLOOKUP(V227,Minimas!$C$1:$BN$10,3,FALSE)</f>
        <v>#VALUE!</v>
      </c>
      <c r="AD227" s="107" t="e">
        <f>T227-HLOOKUP(V227,Minimas!$C$1:$BN$10,4,FALSE)</f>
        <v>#VALUE!</v>
      </c>
      <c r="AE227" s="107" t="e">
        <f>T227-HLOOKUP(V227,Minimas!$C$1:$BN$10,5,FALSE)</f>
        <v>#VALUE!</v>
      </c>
      <c r="AF227" s="107" t="e">
        <f>T227-HLOOKUP(V227,Minimas!$C$1:$BN$10,6,FALSE)</f>
        <v>#VALUE!</v>
      </c>
      <c r="AG227" s="107" t="e">
        <f>T227-HLOOKUP(V227,Minimas!$C$1:$BN$10,7,FALSE)</f>
        <v>#VALUE!</v>
      </c>
      <c r="AH227" s="107" t="e">
        <f>T227-HLOOKUP(V227,Minimas!$C$1:$BN$10,8,FALSE)</f>
        <v>#VALUE!</v>
      </c>
      <c r="AI227" s="107" t="e">
        <f>T227-HLOOKUP(V227,Minimas!$C$1:$BN$10,9,FALSE)</f>
        <v>#VALUE!</v>
      </c>
      <c r="AJ227" s="107" t="e">
        <f>T227-HLOOKUP(V227,Minimas!$C$1:$BN$10,10,FALSE)</f>
        <v>#VALUE!</v>
      </c>
      <c r="AK227" s="108" t="str">
        <f t="shared" si="37"/>
        <v xml:space="preserve"> </v>
      </c>
      <c r="AM227" s="5" t="str">
        <f t="shared" si="38"/>
        <v xml:space="preserve"> </v>
      </c>
      <c r="AN227" s="5" t="str">
        <f t="shared" si="39"/>
        <v xml:space="preserve"> </v>
      </c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5"/>
      <c r="BO227" s="115"/>
      <c r="BP227" s="115"/>
      <c r="BQ227" s="115"/>
      <c r="BR227" s="115"/>
      <c r="BS227" s="115"/>
      <c r="BT227" s="115"/>
      <c r="BU227" s="115"/>
      <c r="BV227" s="115"/>
      <c r="BW227" s="115"/>
      <c r="BX227" s="115"/>
    </row>
    <row r="228" spans="2:76" s="5" customFormat="1" ht="30" customHeight="1" x14ac:dyDescent="0.2">
      <c r="B228" s="71"/>
      <c r="C228" s="40"/>
      <c r="D228" s="41"/>
      <c r="E228" s="101"/>
      <c r="F228" s="42" t="s">
        <v>71</v>
      </c>
      <c r="G228" s="43" t="s">
        <v>71</v>
      </c>
      <c r="H228" s="109"/>
      <c r="I228" s="46" t="s">
        <v>71</v>
      </c>
      <c r="J228" s="41" t="s">
        <v>71</v>
      </c>
      <c r="K228" s="152"/>
      <c r="L228" s="44"/>
      <c r="M228" s="45"/>
      <c r="N228" s="45"/>
      <c r="O228" s="67" t="str">
        <f t="shared" si="32"/>
        <v/>
      </c>
      <c r="P228" s="66"/>
      <c r="Q228" s="66"/>
      <c r="R228" s="66"/>
      <c r="S228" s="67" t="str">
        <f t="shared" si="33"/>
        <v/>
      </c>
      <c r="T228" s="68" t="str">
        <f t="shared" si="34"/>
        <v/>
      </c>
      <c r="U228" s="69" t="str">
        <f t="shared" si="35"/>
        <v xml:space="preserve">   </v>
      </c>
      <c r="V228" s="103" t="str">
        <f>IF(E228=0," ",IF(E228="H",IF(OR(E228="SEN",H228&lt;1998),VLOOKUP(K228,Minimas!$A$11:$G$29,6),IF(AND(H228&gt;1997,H228&lt;2001),VLOOKUP(K228,Minimas!$A$11:$G$29,5),IF(AND(H228&gt;2000,H228&lt;2003),VLOOKUP(K228,Minimas!$A$11:$G$29,4),IF(AND(H228&gt;2002,H228&lt;2005),VLOOKUP(K228,Minimas!$A$11:$G$29,3),VLOOKUP(K228,Minimas!$A$11:$G$29,2))))),IF(OR(H228="SEN",H228&lt;1998),VLOOKUP(K228,Minimas!$G$11:$L$26,6),IF(AND(H228&gt;1997,H228&lt;2001),VLOOKUP(K228,Minimas!$G$11:$L$26,5),IF(AND(H228&gt;2000,H228&lt;2003),VLOOKUP(K228,Minimas!$G$11:$L$26,4),IF(AND(H228&gt;2002,H228&lt;2005),VLOOKUP(K228,Minimas!$G$11:$L$26,3),VLOOKUP(K228,Minimas!$G$11:$L$26,2)))))))</f>
        <v xml:space="preserve"> </v>
      </c>
      <c r="W228" s="77" t="str">
        <f t="shared" si="36"/>
        <v/>
      </c>
      <c r="X228" s="78"/>
      <c r="AB228" s="107" t="e">
        <f>T228-HLOOKUP(V228,Minimas!$C$1:$BN$10,2,FALSE)</f>
        <v>#VALUE!</v>
      </c>
      <c r="AC228" s="107" t="e">
        <f>T228-HLOOKUP(V228,Minimas!$C$1:$BN$10,3,FALSE)</f>
        <v>#VALUE!</v>
      </c>
      <c r="AD228" s="107" t="e">
        <f>T228-HLOOKUP(V228,Minimas!$C$1:$BN$10,4,FALSE)</f>
        <v>#VALUE!</v>
      </c>
      <c r="AE228" s="107" t="e">
        <f>T228-HLOOKUP(V228,Minimas!$C$1:$BN$10,5,FALSE)</f>
        <v>#VALUE!</v>
      </c>
      <c r="AF228" s="107" t="e">
        <f>T228-HLOOKUP(V228,Minimas!$C$1:$BN$10,6,FALSE)</f>
        <v>#VALUE!</v>
      </c>
      <c r="AG228" s="107" t="e">
        <f>T228-HLOOKUP(V228,Minimas!$C$1:$BN$10,7,FALSE)</f>
        <v>#VALUE!</v>
      </c>
      <c r="AH228" s="107" t="e">
        <f>T228-HLOOKUP(V228,Minimas!$C$1:$BN$10,8,FALSE)</f>
        <v>#VALUE!</v>
      </c>
      <c r="AI228" s="107" t="e">
        <f>T228-HLOOKUP(V228,Minimas!$C$1:$BN$10,9,FALSE)</f>
        <v>#VALUE!</v>
      </c>
      <c r="AJ228" s="107" t="e">
        <f>T228-HLOOKUP(V228,Minimas!$C$1:$BN$10,10,FALSE)</f>
        <v>#VALUE!</v>
      </c>
      <c r="AK228" s="108" t="str">
        <f t="shared" si="37"/>
        <v xml:space="preserve"> </v>
      </c>
      <c r="AM228" s="5" t="str">
        <f t="shared" si="38"/>
        <v xml:space="preserve"> </v>
      </c>
      <c r="AN228" s="5" t="str">
        <f t="shared" si="39"/>
        <v xml:space="preserve"> </v>
      </c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  <c r="BH228" s="115"/>
      <c r="BI228" s="115"/>
      <c r="BJ228" s="115"/>
      <c r="BK228" s="115"/>
      <c r="BL228" s="115"/>
      <c r="BM228" s="115"/>
      <c r="BN228" s="115"/>
      <c r="BO228" s="115"/>
      <c r="BP228" s="115"/>
      <c r="BQ228" s="115"/>
      <c r="BR228" s="115"/>
      <c r="BS228" s="115"/>
      <c r="BT228" s="115"/>
      <c r="BU228" s="115"/>
      <c r="BV228" s="115"/>
      <c r="BW228" s="115"/>
      <c r="BX228" s="115"/>
    </row>
    <row r="229" spans="2:76" s="5" customFormat="1" ht="30" customHeight="1" x14ac:dyDescent="0.2">
      <c r="B229" s="71"/>
      <c r="C229" s="40"/>
      <c r="D229" s="41"/>
      <c r="E229" s="101"/>
      <c r="F229" s="42" t="s">
        <v>71</v>
      </c>
      <c r="G229" s="43" t="s">
        <v>71</v>
      </c>
      <c r="H229" s="109"/>
      <c r="I229" s="46" t="s">
        <v>71</v>
      </c>
      <c r="J229" s="41" t="s">
        <v>71</v>
      </c>
      <c r="K229" s="152"/>
      <c r="L229" s="44"/>
      <c r="M229" s="45"/>
      <c r="N229" s="45"/>
      <c r="O229" s="67" t="str">
        <f t="shared" si="32"/>
        <v/>
      </c>
      <c r="P229" s="66"/>
      <c r="Q229" s="66"/>
      <c r="R229" s="66"/>
      <c r="S229" s="67" t="str">
        <f t="shared" si="33"/>
        <v/>
      </c>
      <c r="T229" s="68" t="str">
        <f t="shared" si="34"/>
        <v/>
      </c>
      <c r="U229" s="69" t="str">
        <f t="shared" si="35"/>
        <v xml:space="preserve">   </v>
      </c>
      <c r="V229" s="103" t="str">
        <f>IF(E229=0," ",IF(E229="H",IF(OR(E229="SEN",H229&lt;1998),VLOOKUP(K229,Minimas!$A$11:$G$29,6),IF(AND(H229&gt;1997,H229&lt;2001),VLOOKUP(K229,Minimas!$A$11:$G$29,5),IF(AND(H229&gt;2000,H229&lt;2003),VLOOKUP(K229,Minimas!$A$11:$G$29,4),IF(AND(H229&gt;2002,H229&lt;2005),VLOOKUP(K229,Minimas!$A$11:$G$29,3),VLOOKUP(K229,Minimas!$A$11:$G$29,2))))),IF(OR(H229="SEN",H229&lt;1998),VLOOKUP(K229,Minimas!$G$11:$L$26,6),IF(AND(H229&gt;1997,H229&lt;2001),VLOOKUP(K229,Minimas!$G$11:$L$26,5),IF(AND(H229&gt;2000,H229&lt;2003),VLOOKUP(K229,Minimas!$G$11:$L$26,4),IF(AND(H229&gt;2002,H229&lt;2005),VLOOKUP(K229,Minimas!$G$11:$L$26,3),VLOOKUP(K229,Minimas!$G$11:$L$26,2)))))))</f>
        <v xml:space="preserve"> </v>
      </c>
      <c r="W229" s="77" t="str">
        <f t="shared" si="36"/>
        <v/>
      </c>
      <c r="X229" s="78"/>
      <c r="AB229" s="107" t="e">
        <f>T229-HLOOKUP(V229,Minimas!$C$1:$BN$10,2,FALSE)</f>
        <v>#VALUE!</v>
      </c>
      <c r="AC229" s="107" t="e">
        <f>T229-HLOOKUP(V229,Minimas!$C$1:$BN$10,3,FALSE)</f>
        <v>#VALUE!</v>
      </c>
      <c r="AD229" s="107" t="e">
        <f>T229-HLOOKUP(V229,Minimas!$C$1:$BN$10,4,FALSE)</f>
        <v>#VALUE!</v>
      </c>
      <c r="AE229" s="107" t="e">
        <f>T229-HLOOKUP(V229,Minimas!$C$1:$BN$10,5,FALSE)</f>
        <v>#VALUE!</v>
      </c>
      <c r="AF229" s="107" t="e">
        <f>T229-HLOOKUP(V229,Minimas!$C$1:$BN$10,6,FALSE)</f>
        <v>#VALUE!</v>
      </c>
      <c r="AG229" s="107" t="e">
        <f>T229-HLOOKUP(V229,Minimas!$C$1:$BN$10,7,FALSE)</f>
        <v>#VALUE!</v>
      </c>
      <c r="AH229" s="107" t="e">
        <f>T229-HLOOKUP(V229,Minimas!$C$1:$BN$10,8,FALSE)</f>
        <v>#VALUE!</v>
      </c>
      <c r="AI229" s="107" t="e">
        <f>T229-HLOOKUP(V229,Minimas!$C$1:$BN$10,9,FALSE)</f>
        <v>#VALUE!</v>
      </c>
      <c r="AJ229" s="107" t="e">
        <f>T229-HLOOKUP(V229,Minimas!$C$1:$BN$10,10,FALSE)</f>
        <v>#VALUE!</v>
      </c>
      <c r="AK229" s="108" t="str">
        <f t="shared" si="37"/>
        <v xml:space="preserve"> </v>
      </c>
      <c r="AM229" s="5" t="str">
        <f t="shared" si="38"/>
        <v xml:space="preserve"> </v>
      </c>
      <c r="AN229" s="5" t="str">
        <f t="shared" si="39"/>
        <v xml:space="preserve"> </v>
      </c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  <c r="BI229" s="115"/>
      <c r="BJ229" s="115"/>
      <c r="BK229" s="115"/>
      <c r="BL229" s="115"/>
      <c r="BM229" s="115"/>
      <c r="BN229" s="115"/>
      <c r="BO229" s="115"/>
      <c r="BP229" s="115"/>
      <c r="BQ229" s="115"/>
      <c r="BR229" s="115"/>
      <c r="BS229" s="115"/>
      <c r="BT229" s="115"/>
      <c r="BU229" s="115"/>
      <c r="BV229" s="115"/>
      <c r="BW229" s="115"/>
      <c r="BX229" s="115"/>
    </row>
    <row r="230" spans="2:76" s="5" customFormat="1" ht="30" customHeight="1" x14ac:dyDescent="0.2">
      <c r="B230" s="71"/>
      <c r="C230" s="40"/>
      <c r="D230" s="41"/>
      <c r="E230" s="101"/>
      <c r="F230" s="42" t="s">
        <v>71</v>
      </c>
      <c r="G230" s="43" t="s">
        <v>71</v>
      </c>
      <c r="H230" s="109"/>
      <c r="I230" s="46" t="s">
        <v>71</v>
      </c>
      <c r="J230" s="41" t="s">
        <v>71</v>
      </c>
      <c r="K230" s="152"/>
      <c r="L230" s="44"/>
      <c r="M230" s="45"/>
      <c r="N230" s="45"/>
      <c r="O230" s="67" t="str">
        <f t="shared" si="32"/>
        <v/>
      </c>
      <c r="P230" s="66"/>
      <c r="Q230" s="66"/>
      <c r="R230" s="66"/>
      <c r="S230" s="67" t="str">
        <f t="shared" si="33"/>
        <v/>
      </c>
      <c r="T230" s="68" t="str">
        <f t="shared" si="34"/>
        <v/>
      </c>
      <c r="U230" s="69" t="str">
        <f t="shared" si="35"/>
        <v xml:space="preserve">   </v>
      </c>
      <c r="V230" s="103" t="str">
        <f>IF(E230=0," ",IF(E230="H",IF(OR(E230="SEN",H230&lt;1998),VLOOKUP(K230,Minimas!$A$11:$G$29,6),IF(AND(H230&gt;1997,H230&lt;2001),VLOOKUP(K230,Minimas!$A$11:$G$29,5),IF(AND(H230&gt;2000,H230&lt;2003),VLOOKUP(K230,Minimas!$A$11:$G$29,4),IF(AND(H230&gt;2002,H230&lt;2005),VLOOKUP(K230,Minimas!$A$11:$G$29,3),VLOOKUP(K230,Minimas!$A$11:$G$29,2))))),IF(OR(H230="SEN",H230&lt;1998),VLOOKUP(K230,Minimas!$G$11:$L$26,6),IF(AND(H230&gt;1997,H230&lt;2001),VLOOKUP(K230,Minimas!$G$11:$L$26,5),IF(AND(H230&gt;2000,H230&lt;2003),VLOOKUP(K230,Minimas!$G$11:$L$26,4),IF(AND(H230&gt;2002,H230&lt;2005),VLOOKUP(K230,Minimas!$G$11:$L$26,3),VLOOKUP(K230,Minimas!$G$11:$L$26,2)))))))</f>
        <v xml:space="preserve"> </v>
      </c>
      <c r="W230" s="77" t="str">
        <f t="shared" si="36"/>
        <v/>
      </c>
      <c r="X230" s="78"/>
      <c r="AB230" s="107" t="e">
        <f>T230-HLOOKUP(V230,Minimas!$C$1:$BN$10,2,FALSE)</f>
        <v>#VALUE!</v>
      </c>
      <c r="AC230" s="107" t="e">
        <f>T230-HLOOKUP(V230,Minimas!$C$1:$BN$10,3,FALSE)</f>
        <v>#VALUE!</v>
      </c>
      <c r="AD230" s="107" t="e">
        <f>T230-HLOOKUP(V230,Minimas!$C$1:$BN$10,4,FALSE)</f>
        <v>#VALUE!</v>
      </c>
      <c r="AE230" s="107" t="e">
        <f>T230-HLOOKUP(V230,Minimas!$C$1:$BN$10,5,FALSE)</f>
        <v>#VALUE!</v>
      </c>
      <c r="AF230" s="107" t="e">
        <f>T230-HLOOKUP(V230,Minimas!$C$1:$BN$10,6,FALSE)</f>
        <v>#VALUE!</v>
      </c>
      <c r="AG230" s="107" t="e">
        <f>T230-HLOOKUP(V230,Minimas!$C$1:$BN$10,7,FALSE)</f>
        <v>#VALUE!</v>
      </c>
      <c r="AH230" s="107" t="e">
        <f>T230-HLOOKUP(V230,Minimas!$C$1:$BN$10,8,FALSE)</f>
        <v>#VALUE!</v>
      </c>
      <c r="AI230" s="107" t="e">
        <f>T230-HLOOKUP(V230,Minimas!$C$1:$BN$10,9,FALSE)</f>
        <v>#VALUE!</v>
      </c>
      <c r="AJ230" s="107" t="e">
        <f>T230-HLOOKUP(V230,Minimas!$C$1:$BN$10,10,FALSE)</f>
        <v>#VALUE!</v>
      </c>
      <c r="AK230" s="108" t="str">
        <f t="shared" si="37"/>
        <v xml:space="preserve"> </v>
      </c>
      <c r="AM230" s="5" t="str">
        <f t="shared" si="38"/>
        <v xml:space="preserve"> </v>
      </c>
      <c r="AN230" s="5" t="str">
        <f t="shared" si="39"/>
        <v xml:space="preserve"> </v>
      </c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5"/>
      <c r="BQ230" s="115"/>
      <c r="BR230" s="115"/>
      <c r="BS230" s="115"/>
      <c r="BT230" s="115"/>
      <c r="BU230" s="115"/>
      <c r="BV230" s="115"/>
      <c r="BW230" s="115"/>
      <c r="BX230" s="115"/>
    </row>
    <row r="231" spans="2:76" s="5" customFormat="1" ht="30" customHeight="1" x14ac:dyDescent="0.2">
      <c r="B231" s="71"/>
      <c r="C231" s="40"/>
      <c r="D231" s="41"/>
      <c r="E231" s="101"/>
      <c r="F231" s="42" t="s">
        <v>71</v>
      </c>
      <c r="G231" s="43" t="s">
        <v>71</v>
      </c>
      <c r="H231" s="109"/>
      <c r="I231" s="46" t="s">
        <v>71</v>
      </c>
      <c r="J231" s="41" t="s">
        <v>71</v>
      </c>
      <c r="K231" s="152"/>
      <c r="L231" s="44"/>
      <c r="M231" s="45"/>
      <c r="N231" s="45"/>
      <c r="O231" s="67" t="str">
        <f t="shared" si="32"/>
        <v/>
      </c>
      <c r="P231" s="66"/>
      <c r="Q231" s="66"/>
      <c r="R231" s="66"/>
      <c r="S231" s="67" t="str">
        <f t="shared" si="33"/>
        <v/>
      </c>
      <c r="T231" s="68" t="str">
        <f t="shared" si="34"/>
        <v/>
      </c>
      <c r="U231" s="69" t="str">
        <f t="shared" si="35"/>
        <v xml:space="preserve">   </v>
      </c>
      <c r="V231" s="103" t="str">
        <f>IF(E231=0," ",IF(E231="H",IF(OR(E231="SEN",H231&lt;1998),VLOOKUP(K231,Minimas!$A$11:$G$29,6),IF(AND(H231&gt;1997,H231&lt;2001),VLOOKUP(K231,Minimas!$A$11:$G$29,5),IF(AND(H231&gt;2000,H231&lt;2003),VLOOKUP(K231,Minimas!$A$11:$G$29,4),IF(AND(H231&gt;2002,H231&lt;2005),VLOOKUP(K231,Minimas!$A$11:$G$29,3),VLOOKUP(K231,Minimas!$A$11:$G$29,2))))),IF(OR(H231="SEN",H231&lt;1998),VLOOKUP(K231,Minimas!$G$11:$L$26,6),IF(AND(H231&gt;1997,H231&lt;2001),VLOOKUP(K231,Minimas!$G$11:$L$26,5),IF(AND(H231&gt;2000,H231&lt;2003),VLOOKUP(K231,Minimas!$G$11:$L$26,4),IF(AND(H231&gt;2002,H231&lt;2005),VLOOKUP(K231,Minimas!$G$11:$L$26,3),VLOOKUP(K231,Minimas!$G$11:$L$26,2)))))))</f>
        <v xml:space="preserve"> </v>
      </c>
      <c r="W231" s="77" t="str">
        <f t="shared" si="36"/>
        <v/>
      </c>
      <c r="X231" s="78"/>
      <c r="AB231" s="107" t="e">
        <f>T231-HLOOKUP(V231,Minimas!$C$1:$BN$10,2,FALSE)</f>
        <v>#VALUE!</v>
      </c>
      <c r="AC231" s="107" t="e">
        <f>T231-HLOOKUP(V231,Minimas!$C$1:$BN$10,3,FALSE)</f>
        <v>#VALUE!</v>
      </c>
      <c r="AD231" s="107" t="e">
        <f>T231-HLOOKUP(V231,Minimas!$C$1:$BN$10,4,FALSE)</f>
        <v>#VALUE!</v>
      </c>
      <c r="AE231" s="107" t="e">
        <f>T231-HLOOKUP(V231,Minimas!$C$1:$BN$10,5,FALSE)</f>
        <v>#VALUE!</v>
      </c>
      <c r="AF231" s="107" t="e">
        <f>T231-HLOOKUP(V231,Minimas!$C$1:$BN$10,6,FALSE)</f>
        <v>#VALUE!</v>
      </c>
      <c r="AG231" s="107" t="e">
        <f>T231-HLOOKUP(V231,Minimas!$C$1:$BN$10,7,FALSE)</f>
        <v>#VALUE!</v>
      </c>
      <c r="AH231" s="107" t="e">
        <f>T231-HLOOKUP(V231,Minimas!$C$1:$BN$10,8,FALSE)</f>
        <v>#VALUE!</v>
      </c>
      <c r="AI231" s="107" t="e">
        <f>T231-HLOOKUP(V231,Minimas!$C$1:$BN$10,9,FALSE)</f>
        <v>#VALUE!</v>
      </c>
      <c r="AJ231" s="107" t="e">
        <f>T231-HLOOKUP(V231,Minimas!$C$1:$BN$10,10,FALSE)</f>
        <v>#VALUE!</v>
      </c>
      <c r="AK231" s="108" t="str">
        <f t="shared" si="37"/>
        <v xml:space="preserve"> </v>
      </c>
      <c r="AM231" s="5" t="str">
        <f t="shared" si="38"/>
        <v xml:space="preserve"> </v>
      </c>
      <c r="AN231" s="5" t="str">
        <f t="shared" si="39"/>
        <v xml:space="preserve"> </v>
      </c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  <c r="BH231" s="115"/>
      <c r="BI231" s="115"/>
      <c r="BJ231" s="115"/>
      <c r="BK231" s="115"/>
      <c r="BL231" s="115"/>
      <c r="BM231" s="115"/>
      <c r="BN231" s="115"/>
      <c r="BO231" s="115"/>
      <c r="BP231" s="115"/>
      <c r="BQ231" s="115"/>
      <c r="BR231" s="115"/>
      <c r="BS231" s="115"/>
      <c r="BT231" s="115"/>
      <c r="BU231" s="115"/>
      <c r="BV231" s="115"/>
      <c r="BW231" s="115"/>
      <c r="BX231" s="115"/>
    </row>
    <row r="232" spans="2:76" s="5" customFormat="1" ht="30" customHeight="1" x14ac:dyDescent="0.2">
      <c r="B232" s="71"/>
      <c r="C232" s="40"/>
      <c r="D232" s="41"/>
      <c r="E232" s="101"/>
      <c r="F232" s="42" t="s">
        <v>71</v>
      </c>
      <c r="G232" s="43" t="s">
        <v>71</v>
      </c>
      <c r="H232" s="109"/>
      <c r="I232" s="46" t="s">
        <v>71</v>
      </c>
      <c r="J232" s="41" t="s">
        <v>71</v>
      </c>
      <c r="K232" s="152"/>
      <c r="L232" s="44"/>
      <c r="M232" s="45"/>
      <c r="N232" s="45"/>
      <c r="O232" s="67" t="str">
        <f t="shared" si="32"/>
        <v/>
      </c>
      <c r="P232" s="66"/>
      <c r="Q232" s="66"/>
      <c r="R232" s="66"/>
      <c r="S232" s="67" t="str">
        <f t="shared" si="33"/>
        <v/>
      </c>
      <c r="T232" s="68" t="str">
        <f t="shared" si="34"/>
        <v/>
      </c>
      <c r="U232" s="69" t="str">
        <f t="shared" si="35"/>
        <v xml:space="preserve">   </v>
      </c>
      <c r="V232" s="103" t="str">
        <f>IF(E232=0," ",IF(E232="H",IF(OR(E232="SEN",H232&lt;1998),VLOOKUP(K232,Minimas!$A$11:$G$29,6),IF(AND(H232&gt;1997,H232&lt;2001),VLOOKUP(K232,Minimas!$A$11:$G$29,5),IF(AND(H232&gt;2000,H232&lt;2003),VLOOKUP(K232,Minimas!$A$11:$G$29,4),IF(AND(H232&gt;2002,H232&lt;2005),VLOOKUP(K232,Minimas!$A$11:$G$29,3),VLOOKUP(K232,Minimas!$A$11:$G$29,2))))),IF(OR(H232="SEN",H232&lt;1998),VLOOKUP(K232,Minimas!$G$11:$L$26,6),IF(AND(H232&gt;1997,H232&lt;2001),VLOOKUP(K232,Minimas!$G$11:$L$26,5),IF(AND(H232&gt;2000,H232&lt;2003),VLOOKUP(K232,Minimas!$G$11:$L$26,4),IF(AND(H232&gt;2002,H232&lt;2005),VLOOKUP(K232,Minimas!$G$11:$L$26,3),VLOOKUP(K232,Minimas!$G$11:$L$26,2)))))))</f>
        <v xml:space="preserve"> </v>
      </c>
      <c r="W232" s="77" t="str">
        <f t="shared" si="36"/>
        <v/>
      </c>
      <c r="X232" s="78"/>
      <c r="AB232" s="107" t="e">
        <f>T232-HLOOKUP(V232,Minimas!$C$1:$BN$10,2,FALSE)</f>
        <v>#VALUE!</v>
      </c>
      <c r="AC232" s="107" t="e">
        <f>T232-HLOOKUP(V232,Minimas!$C$1:$BN$10,3,FALSE)</f>
        <v>#VALUE!</v>
      </c>
      <c r="AD232" s="107" t="e">
        <f>T232-HLOOKUP(V232,Minimas!$C$1:$BN$10,4,FALSE)</f>
        <v>#VALUE!</v>
      </c>
      <c r="AE232" s="107" t="e">
        <f>T232-HLOOKUP(V232,Minimas!$C$1:$BN$10,5,FALSE)</f>
        <v>#VALUE!</v>
      </c>
      <c r="AF232" s="107" t="e">
        <f>T232-HLOOKUP(V232,Minimas!$C$1:$BN$10,6,FALSE)</f>
        <v>#VALUE!</v>
      </c>
      <c r="AG232" s="107" t="e">
        <f>T232-HLOOKUP(V232,Minimas!$C$1:$BN$10,7,FALSE)</f>
        <v>#VALUE!</v>
      </c>
      <c r="AH232" s="107" t="e">
        <f>T232-HLOOKUP(V232,Minimas!$C$1:$BN$10,8,FALSE)</f>
        <v>#VALUE!</v>
      </c>
      <c r="AI232" s="107" t="e">
        <f>T232-HLOOKUP(V232,Minimas!$C$1:$BN$10,9,FALSE)</f>
        <v>#VALUE!</v>
      </c>
      <c r="AJ232" s="107" t="e">
        <f>T232-HLOOKUP(V232,Minimas!$C$1:$BN$10,10,FALSE)</f>
        <v>#VALUE!</v>
      </c>
      <c r="AK232" s="108" t="str">
        <f t="shared" si="37"/>
        <v xml:space="preserve"> </v>
      </c>
      <c r="AM232" s="5" t="str">
        <f t="shared" si="38"/>
        <v xml:space="preserve"> </v>
      </c>
      <c r="AN232" s="5" t="str">
        <f t="shared" si="39"/>
        <v xml:space="preserve"> </v>
      </c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  <c r="BI232" s="115"/>
      <c r="BJ232" s="115"/>
      <c r="BK232" s="115"/>
      <c r="BL232" s="115"/>
      <c r="BM232" s="115"/>
      <c r="BN232" s="115"/>
      <c r="BO232" s="115"/>
      <c r="BP232" s="115"/>
      <c r="BQ232" s="115"/>
      <c r="BR232" s="115"/>
      <c r="BS232" s="115"/>
      <c r="BT232" s="115"/>
      <c r="BU232" s="115"/>
      <c r="BV232" s="115"/>
      <c r="BW232" s="115"/>
      <c r="BX232" s="115"/>
    </row>
    <row r="233" spans="2:76" s="5" customFormat="1" ht="30" customHeight="1" x14ac:dyDescent="0.2">
      <c r="B233" s="71"/>
      <c r="C233" s="40"/>
      <c r="D233" s="41"/>
      <c r="E233" s="101"/>
      <c r="F233" s="42" t="s">
        <v>71</v>
      </c>
      <c r="G233" s="43" t="s">
        <v>71</v>
      </c>
      <c r="H233" s="109"/>
      <c r="I233" s="46" t="s">
        <v>71</v>
      </c>
      <c r="J233" s="41" t="s">
        <v>71</v>
      </c>
      <c r="K233" s="152"/>
      <c r="L233" s="44"/>
      <c r="M233" s="45"/>
      <c r="N233" s="45"/>
      <c r="O233" s="67" t="str">
        <f t="shared" si="32"/>
        <v/>
      </c>
      <c r="P233" s="66"/>
      <c r="Q233" s="66"/>
      <c r="R233" s="66"/>
      <c r="S233" s="67" t="str">
        <f t="shared" si="33"/>
        <v/>
      </c>
      <c r="T233" s="68" t="str">
        <f t="shared" si="34"/>
        <v/>
      </c>
      <c r="U233" s="69" t="str">
        <f t="shared" si="35"/>
        <v xml:space="preserve">   </v>
      </c>
      <c r="V233" s="103" t="str">
        <f>IF(E233=0," ",IF(E233="H",IF(OR(E233="SEN",H233&lt;1998),VLOOKUP(K233,Minimas!$A$11:$G$29,6),IF(AND(H233&gt;1997,H233&lt;2001),VLOOKUP(K233,Minimas!$A$11:$G$29,5),IF(AND(H233&gt;2000,H233&lt;2003),VLOOKUP(K233,Minimas!$A$11:$G$29,4),IF(AND(H233&gt;2002,H233&lt;2005),VLOOKUP(K233,Minimas!$A$11:$G$29,3),VLOOKUP(K233,Minimas!$A$11:$G$29,2))))),IF(OR(H233="SEN",H233&lt;1998),VLOOKUP(K233,Minimas!$G$11:$L$26,6),IF(AND(H233&gt;1997,H233&lt;2001),VLOOKUP(K233,Minimas!$G$11:$L$26,5),IF(AND(H233&gt;2000,H233&lt;2003),VLOOKUP(K233,Minimas!$G$11:$L$26,4),IF(AND(H233&gt;2002,H233&lt;2005),VLOOKUP(K233,Minimas!$G$11:$L$26,3),VLOOKUP(K233,Minimas!$G$11:$L$26,2)))))))</f>
        <v xml:space="preserve"> </v>
      </c>
      <c r="W233" s="77" t="str">
        <f t="shared" si="36"/>
        <v/>
      </c>
      <c r="X233" s="78"/>
      <c r="AB233" s="107" t="e">
        <f>T233-HLOOKUP(V233,Minimas!$C$1:$BN$10,2,FALSE)</f>
        <v>#VALUE!</v>
      </c>
      <c r="AC233" s="107" t="e">
        <f>T233-HLOOKUP(V233,Minimas!$C$1:$BN$10,3,FALSE)</f>
        <v>#VALUE!</v>
      </c>
      <c r="AD233" s="107" t="e">
        <f>T233-HLOOKUP(V233,Minimas!$C$1:$BN$10,4,FALSE)</f>
        <v>#VALUE!</v>
      </c>
      <c r="AE233" s="107" t="e">
        <f>T233-HLOOKUP(V233,Minimas!$C$1:$BN$10,5,FALSE)</f>
        <v>#VALUE!</v>
      </c>
      <c r="AF233" s="107" t="e">
        <f>T233-HLOOKUP(V233,Minimas!$C$1:$BN$10,6,FALSE)</f>
        <v>#VALUE!</v>
      </c>
      <c r="AG233" s="107" t="e">
        <f>T233-HLOOKUP(V233,Minimas!$C$1:$BN$10,7,FALSE)</f>
        <v>#VALUE!</v>
      </c>
      <c r="AH233" s="107" t="e">
        <f>T233-HLOOKUP(V233,Minimas!$C$1:$BN$10,8,FALSE)</f>
        <v>#VALUE!</v>
      </c>
      <c r="AI233" s="107" t="e">
        <f>T233-HLOOKUP(V233,Minimas!$C$1:$BN$10,9,FALSE)</f>
        <v>#VALUE!</v>
      </c>
      <c r="AJ233" s="107" t="e">
        <f>T233-HLOOKUP(V233,Minimas!$C$1:$BN$10,10,FALSE)</f>
        <v>#VALUE!</v>
      </c>
      <c r="AK233" s="108" t="str">
        <f t="shared" si="37"/>
        <v xml:space="preserve"> </v>
      </c>
      <c r="AM233" s="5" t="str">
        <f t="shared" si="38"/>
        <v xml:space="preserve"> </v>
      </c>
      <c r="AN233" s="5" t="str">
        <f t="shared" si="39"/>
        <v xml:space="preserve"> </v>
      </c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  <c r="BI233" s="115"/>
      <c r="BJ233" s="115"/>
      <c r="BK233" s="115"/>
      <c r="BL233" s="115"/>
      <c r="BM233" s="115"/>
      <c r="BN233" s="115"/>
      <c r="BO233" s="115"/>
      <c r="BP233" s="115"/>
      <c r="BQ233" s="115"/>
      <c r="BR233" s="115"/>
      <c r="BS233" s="115"/>
      <c r="BT233" s="115"/>
      <c r="BU233" s="115"/>
      <c r="BV233" s="115"/>
      <c r="BW233" s="115"/>
      <c r="BX233" s="115"/>
    </row>
    <row r="234" spans="2:76" s="5" customFormat="1" ht="30" customHeight="1" x14ac:dyDescent="0.2">
      <c r="B234" s="71"/>
      <c r="C234" s="40"/>
      <c r="D234" s="41"/>
      <c r="E234" s="101"/>
      <c r="F234" s="42" t="s">
        <v>71</v>
      </c>
      <c r="G234" s="43" t="s">
        <v>71</v>
      </c>
      <c r="H234" s="109"/>
      <c r="I234" s="46" t="s">
        <v>71</v>
      </c>
      <c r="J234" s="41" t="s">
        <v>71</v>
      </c>
      <c r="K234" s="152"/>
      <c r="L234" s="44"/>
      <c r="M234" s="45"/>
      <c r="N234" s="45"/>
      <c r="O234" s="67" t="str">
        <f t="shared" si="0"/>
        <v/>
      </c>
      <c r="P234" s="66"/>
      <c r="Q234" s="66"/>
      <c r="R234" s="66"/>
      <c r="S234" s="67" t="str">
        <f t="shared" si="1"/>
        <v/>
      </c>
      <c r="T234" s="68" t="str">
        <f t="shared" si="2"/>
        <v/>
      </c>
      <c r="U234" s="69" t="str">
        <f t="shared" si="3"/>
        <v xml:space="preserve">   </v>
      </c>
      <c r="V234" s="103" t="str">
        <f>IF(E234=0," ",IF(E234="H",IF(OR(E234="SEN",H234&lt;1998),VLOOKUP(K234,Minimas!$A$11:$G$29,6),IF(AND(H234&gt;1997,H234&lt;2001),VLOOKUP(K234,Minimas!$A$11:$G$29,5),IF(AND(H234&gt;2000,H234&lt;2003),VLOOKUP(K234,Minimas!$A$11:$G$29,4),IF(AND(H234&gt;2002,H234&lt;2005),VLOOKUP(K234,Minimas!$A$11:$G$29,3),VLOOKUP(K234,Minimas!$A$11:$G$29,2))))),IF(OR(H234="SEN",H234&lt;1998),VLOOKUP(K234,Minimas!$G$11:$L$26,6),IF(AND(H234&gt;1997,H234&lt;2001),VLOOKUP(K234,Minimas!$G$11:$L$26,5),IF(AND(H234&gt;2000,H234&lt;2003),VLOOKUP(K234,Minimas!$G$11:$L$26,4),IF(AND(H234&gt;2002,H234&lt;2005),VLOOKUP(K234,Minimas!$G$11:$L$26,3),VLOOKUP(K234,Minimas!$G$11:$L$26,2)))))))</f>
        <v xml:space="preserve"> </v>
      </c>
      <c r="W234" s="77" t="str">
        <f t="shared" si="4"/>
        <v/>
      </c>
      <c r="X234" s="78"/>
      <c r="AB234" s="107" t="e">
        <f>T234-HLOOKUP(V234,Minimas!$C$1:$BN$10,2,FALSE)</f>
        <v>#VALUE!</v>
      </c>
      <c r="AC234" s="107" t="e">
        <f>T234-HLOOKUP(V234,Minimas!$C$1:$BN$10,3,FALSE)</f>
        <v>#VALUE!</v>
      </c>
      <c r="AD234" s="107" t="e">
        <f>T234-HLOOKUP(V234,Minimas!$C$1:$BN$10,4,FALSE)</f>
        <v>#VALUE!</v>
      </c>
      <c r="AE234" s="107" t="e">
        <f>T234-HLOOKUP(V234,Minimas!$C$1:$BN$10,5,FALSE)</f>
        <v>#VALUE!</v>
      </c>
      <c r="AF234" s="107" t="e">
        <f>T234-HLOOKUP(V234,Minimas!$C$1:$BN$10,6,FALSE)</f>
        <v>#VALUE!</v>
      </c>
      <c r="AG234" s="107" t="e">
        <f>T234-HLOOKUP(V234,Minimas!$C$1:$BN$10,7,FALSE)</f>
        <v>#VALUE!</v>
      </c>
      <c r="AH234" s="107" t="e">
        <f>T234-HLOOKUP(V234,Minimas!$C$1:$BN$10,8,FALSE)</f>
        <v>#VALUE!</v>
      </c>
      <c r="AI234" s="107" t="e">
        <f>T234-HLOOKUP(V234,Minimas!$C$1:$BN$10,9,FALSE)</f>
        <v>#VALUE!</v>
      </c>
      <c r="AJ234" s="107" t="e">
        <f>T234-HLOOKUP(V234,Minimas!$C$1:$BN$10,10,FALSE)</f>
        <v>#VALUE!</v>
      </c>
      <c r="AK234" s="108" t="str">
        <f t="shared" si="5"/>
        <v xml:space="preserve"> </v>
      </c>
      <c r="AM234" s="5" t="str">
        <f t="shared" si="6"/>
        <v xml:space="preserve"> </v>
      </c>
      <c r="AN234" s="5" t="str">
        <f t="shared" si="7"/>
        <v xml:space="preserve"> </v>
      </c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  <c r="BC234" s="115"/>
      <c r="BD234" s="115"/>
      <c r="BE234" s="115"/>
      <c r="BF234" s="115"/>
      <c r="BG234" s="115"/>
      <c r="BH234" s="115"/>
      <c r="BI234" s="115"/>
      <c r="BJ234" s="115"/>
      <c r="BK234" s="115"/>
      <c r="BL234" s="115"/>
      <c r="BM234" s="115"/>
      <c r="BN234" s="115"/>
      <c r="BO234" s="115"/>
      <c r="BP234" s="115"/>
      <c r="BQ234" s="115"/>
      <c r="BR234" s="115"/>
      <c r="BS234" s="115"/>
      <c r="BT234" s="115"/>
      <c r="BU234" s="115"/>
      <c r="BV234" s="115"/>
      <c r="BW234" s="115"/>
      <c r="BX234" s="115"/>
    </row>
    <row r="235" spans="2:76" s="5" customFormat="1" ht="30" customHeight="1" x14ac:dyDescent="0.2">
      <c r="B235" s="71"/>
      <c r="C235" s="40"/>
      <c r="D235" s="41"/>
      <c r="E235" s="101"/>
      <c r="F235" s="42" t="s">
        <v>71</v>
      </c>
      <c r="G235" s="43" t="s">
        <v>71</v>
      </c>
      <c r="H235" s="109"/>
      <c r="I235" s="46" t="s">
        <v>71</v>
      </c>
      <c r="J235" s="41" t="s">
        <v>71</v>
      </c>
      <c r="K235" s="152"/>
      <c r="L235" s="44"/>
      <c r="M235" s="45"/>
      <c r="N235" s="45"/>
      <c r="O235" s="67" t="str">
        <f t="shared" si="0"/>
        <v/>
      </c>
      <c r="P235" s="66"/>
      <c r="Q235" s="66"/>
      <c r="R235" s="66"/>
      <c r="S235" s="67" t="str">
        <f t="shared" si="1"/>
        <v/>
      </c>
      <c r="T235" s="68" t="str">
        <f t="shared" si="2"/>
        <v/>
      </c>
      <c r="U235" s="69" t="str">
        <f t="shared" si="3"/>
        <v xml:space="preserve">   </v>
      </c>
      <c r="V235" s="103" t="str">
        <f>IF(E235=0," ",IF(E235="H",IF(OR(E235="SEN",H235&lt;1998),VLOOKUP(K235,Minimas!$A$11:$G$29,6),IF(AND(H235&gt;1997,H235&lt;2001),VLOOKUP(K235,Minimas!$A$11:$G$29,5),IF(AND(H235&gt;2000,H235&lt;2003),VLOOKUP(K235,Minimas!$A$11:$G$29,4),IF(AND(H235&gt;2002,H235&lt;2005),VLOOKUP(K235,Minimas!$A$11:$G$29,3),VLOOKUP(K235,Minimas!$A$11:$G$29,2))))),IF(OR(H235="SEN",H235&lt;1998),VLOOKUP(K235,Minimas!$G$11:$L$26,6),IF(AND(H235&gt;1997,H235&lt;2001),VLOOKUP(K235,Minimas!$G$11:$L$26,5),IF(AND(H235&gt;2000,H235&lt;2003),VLOOKUP(K235,Minimas!$G$11:$L$26,4),IF(AND(H235&gt;2002,H235&lt;2005),VLOOKUP(K235,Minimas!$G$11:$L$26,3),VLOOKUP(K235,Minimas!$G$11:$L$26,2)))))))</f>
        <v xml:space="preserve"> </v>
      </c>
      <c r="W235" s="77" t="str">
        <f t="shared" si="4"/>
        <v/>
      </c>
      <c r="X235" s="78"/>
      <c r="AB235" s="107" t="e">
        <f>T235-HLOOKUP(V235,Minimas!$C$1:$BN$10,2,FALSE)</f>
        <v>#VALUE!</v>
      </c>
      <c r="AC235" s="107" t="e">
        <f>T235-HLOOKUP(V235,Minimas!$C$1:$BN$10,3,FALSE)</f>
        <v>#VALUE!</v>
      </c>
      <c r="AD235" s="107" t="e">
        <f>T235-HLOOKUP(V235,Minimas!$C$1:$BN$10,4,FALSE)</f>
        <v>#VALUE!</v>
      </c>
      <c r="AE235" s="107" t="e">
        <f>T235-HLOOKUP(V235,Minimas!$C$1:$BN$10,5,FALSE)</f>
        <v>#VALUE!</v>
      </c>
      <c r="AF235" s="107" t="e">
        <f>T235-HLOOKUP(V235,Minimas!$C$1:$BN$10,6,FALSE)</f>
        <v>#VALUE!</v>
      </c>
      <c r="AG235" s="107" t="e">
        <f>T235-HLOOKUP(V235,Minimas!$C$1:$BN$10,7,FALSE)</f>
        <v>#VALUE!</v>
      </c>
      <c r="AH235" s="107" t="e">
        <f>T235-HLOOKUP(V235,Minimas!$C$1:$BN$10,8,FALSE)</f>
        <v>#VALUE!</v>
      </c>
      <c r="AI235" s="107" t="e">
        <f>T235-HLOOKUP(V235,Minimas!$C$1:$BN$10,9,FALSE)</f>
        <v>#VALUE!</v>
      </c>
      <c r="AJ235" s="107" t="e">
        <f>T235-HLOOKUP(V235,Minimas!$C$1:$BN$10,10,FALSE)</f>
        <v>#VALUE!</v>
      </c>
      <c r="AK235" s="108" t="str">
        <f t="shared" si="5"/>
        <v xml:space="preserve"> </v>
      </c>
      <c r="AM235" s="5" t="str">
        <f t="shared" si="6"/>
        <v xml:space="preserve"> </v>
      </c>
      <c r="AN235" s="5" t="str">
        <f t="shared" si="7"/>
        <v xml:space="preserve"> </v>
      </c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  <c r="BI235" s="115"/>
      <c r="BJ235" s="115"/>
      <c r="BK235" s="115"/>
      <c r="BL235" s="115"/>
      <c r="BM235" s="115"/>
      <c r="BN235" s="115"/>
      <c r="BO235" s="115"/>
      <c r="BP235" s="115"/>
      <c r="BQ235" s="115"/>
      <c r="BR235" s="115"/>
      <c r="BS235" s="115"/>
      <c r="BT235" s="115"/>
      <c r="BU235" s="115"/>
      <c r="BV235" s="115"/>
      <c r="BW235" s="115"/>
      <c r="BX235" s="115"/>
    </row>
    <row r="236" spans="2:76" s="5" customFormat="1" ht="30" customHeight="1" x14ac:dyDescent="0.2">
      <c r="B236" s="71"/>
      <c r="C236" s="40"/>
      <c r="D236" s="41"/>
      <c r="E236" s="101"/>
      <c r="F236" s="42" t="s">
        <v>71</v>
      </c>
      <c r="G236" s="43" t="s">
        <v>71</v>
      </c>
      <c r="H236" s="109"/>
      <c r="I236" s="46" t="s">
        <v>71</v>
      </c>
      <c r="J236" s="41" t="s">
        <v>71</v>
      </c>
      <c r="K236" s="152"/>
      <c r="L236" s="44"/>
      <c r="M236" s="45"/>
      <c r="N236" s="45"/>
      <c r="O236" s="67" t="str">
        <f t="shared" si="0"/>
        <v/>
      </c>
      <c r="P236" s="66"/>
      <c r="Q236" s="66"/>
      <c r="R236" s="66"/>
      <c r="S236" s="67" t="str">
        <f t="shared" si="1"/>
        <v/>
      </c>
      <c r="T236" s="68" t="str">
        <f t="shared" si="2"/>
        <v/>
      </c>
      <c r="U236" s="69" t="str">
        <f t="shared" si="3"/>
        <v xml:space="preserve">   </v>
      </c>
      <c r="V236" s="103" t="str">
        <f>IF(E236=0," ",IF(E236="H",IF(OR(E236="SEN",H236&lt;1998),VLOOKUP(K236,Minimas!$A$11:$G$29,6),IF(AND(H236&gt;1997,H236&lt;2001),VLOOKUP(K236,Minimas!$A$11:$G$29,5),IF(AND(H236&gt;2000,H236&lt;2003),VLOOKUP(K236,Minimas!$A$11:$G$29,4),IF(AND(H236&gt;2002,H236&lt;2005),VLOOKUP(K236,Minimas!$A$11:$G$29,3),VLOOKUP(K236,Minimas!$A$11:$G$29,2))))),IF(OR(H236="SEN",H236&lt;1998),VLOOKUP(K236,Minimas!$G$11:$L$26,6),IF(AND(H236&gt;1997,H236&lt;2001),VLOOKUP(K236,Minimas!$G$11:$L$26,5),IF(AND(H236&gt;2000,H236&lt;2003),VLOOKUP(K236,Minimas!$G$11:$L$26,4),IF(AND(H236&gt;2002,H236&lt;2005),VLOOKUP(K236,Minimas!$G$11:$L$26,3),VLOOKUP(K236,Minimas!$G$11:$L$26,2)))))))</f>
        <v xml:space="preserve"> </v>
      </c>
      <c r="W236" s="77" t="str">
        <f t="shared" si="4"/>
        <v/>
      </c>
      <c r="X236" s="78"/>
      <c r="AB236" s="107" t="e">
        <f>T236-HLOOKUP(V236,Minimas!$C$1:$BN$10,2,FALSE)</f>
        <v>#VALUE!</v>
      </c>
      <c r="AC236" s="107" t="e">
        <f>T236-HLOOKUP(V236,Minimas!$C$1:$BN$10,3,FALSE)</f>
        <v>#VALUE!</v>
      </c>
      <c r="AD236" s="107" t="e">
        <f>T236-HLOOKUP(V236,Minimas!$C$1:$BN$10,4,FALSE)</f>
        <v>#VALUE!</v>
      </c>
      <c r="AE236" s="107" t="e">
        <f>T236-HLOOKUP(V236,Minimas!$C$1:$BN$10,5,FALSE)</f>
        <v>#VALUE!</v>
      </c>
      <c r="AF236" s="107" t="e">
        <f>T236-HLOOKUP(V236,Minimas!$C$1:$BN$10,6,FALSE)</f>
        <v>#VALUE!</v>
      </c>
      <c r="AG236" s="107" t="e">
        <f>T236-HLOOKUP(V236,Minimas!$C$1:$BN$10,7,FALSE)</f>
        <v>#VALUE!</v>
      </c>
      <c r="AH236" s="107" t="e">
        <f>T236-HLOOKUP(V236,Minimas!$C$1:$BN$10,8,FALSE)</f>
        <v>#VALUE!</v>
      </c>
      <c r="AI236" s="107" t="e">
        <f>T236-HLOOKUP(V236,Minimas!$C$1:$BN$10,9,FALSE)</f>
        <v>#VALUE!</v>
      </c>
      <c r="AJ236" s="107" t="e">
        <f>T236-HLOOKUP(V236,Minimas!$C$1:$BN$10,10,FALSE)</f>
        <v>#VALUE!</v>
      </c>
      <c r="AK236" s="108" t="str">
        <f t="shared" si="5"/>
        <v xml:space="preserve"> </v>
      </c>
      <c r="AM236" s="5" t="str">
        <f t="shared" si="6"/>
        <v xml:space="preserve"> </v>
      </c>
      <c r="AN236" s="5" t="str">
        <f t="shared" si="7"/>
        <v xml:space="preserve"> </v>
      </c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 s="115"/>
      <c r="BR236" s="115"/>
      <c r="BS236" s="115"/>
      <c r="BT236" s="115"/>
      <c r="BU236" s="115"/>
      <c r="BV236" s="115"/>
      <c r="BW236" s="115"/>
      <c r="BX236" s="115"/>
    </row>
    <row r="237" spans="2:76" s="5" customFormat="1" ht="30" customHeight="1" x14ac:dyDescent="0.2">
      <c r="B237" s="71"/>
      <c r="C237" s="40"/>
      <c r="D237" s="41"/>
      <c r="E237" s="101"/>
      <c r="F237" s="42" t="s">
        <v>71</v>
      </c>
      <c r="G237" s="43" t="s">
        <v>71</v>
      </c>
      <c r="H237" s="109"/>
      <c r="I237" s="46"/>
      <c r="J237" s="41"/>
      <c r="K237" s="152"/>
      <c r="L237" s="44"/>
      <c r="M237" s="45"/>
      <c r="N237" s="45"/>
      <c r="O237" s="67" t="str">
        <f t="shared" si="0"/>
        <v/>
      </c>
      <c r="P237" s="66"/>
      <c r="Q237" s="66"/>
      <c r="R237" s="66"/>
      <c r="S237" s="67" t="str">
        <f t="shared" si="1"/>
        <v/>
      </c>
      <c r="T237" s="68" t="str">
        <f t="shared" si="2"/>
        <v/>
      </c>
      <c r="U237" s="69" t="str">
        <f t="shared" si="3"/>
        <v xml:space="preserve">   </v>
      </c>
      <c r="V237" s="103" t="str">
        <f>IF(E237=0," ",IF(E237="H",IF(OR(E237="SEN",H237&lt;1998),VLOOKUP(K237,Minimas!$A$11:$G$29,6),IF(AND(H237&gt;1997,H237&lt;2001),VLOOKUP(K237,Minimas!$A$11:$G$29,5),IF(AND(H237&gt;2000,H237&lt;2003),VLOOKUP(K237,Minimas!$A$11:$G$29,4),IF(AND(H237&gt;2002,H237&lt;2005),VLOOKUP(K237,Minimas!$A$11:$G$29,3),VLOOKUP(K237,Minimas!$A$11:$G$29,2))))),IF(OR(H237="SEN",H237&lt;1998),VLOOKUP(K237,Minimas!$G$11:$L$26,6),IF(AND(H237&gt;1997,H237&lt;2001),VLOOKUP(K237,Minimas!$G$11:$L$26,5),IF(AND(H237&gt;2000,H237&lt;2003),VLOOKUP(K237,Minimas!$G$11:$L$26,4),IF(AND(H237&gt;2002,H237&lt;2005),VLOOKUP(K237,Minimas!$G$11:$L$26,3),VLOOKUP(K237,Minimas!$G$11:$L$26,2)))))))</f>
        <v xml:space="preserve"> </v>
      </c>
      <c r="W237" s="77" t="str">
        <f t="shared" si="4"/>
        <v/>
      </c>
      <c r="X237" s="78"/>
      <c r="AB237" s="107" t="e">
        <f>T237-HLOOKUP(V237,Minimas!$C$1:$BN$10,2,FALSE)</f>
        <v>#VALUE!</v>
      </c>
      <c r="AC237" s="107" t="e">
        <f>T237-HLOOKUP(V237,Minimas!$C$1:$BN$10,3,FALSE)</f>
        <v>#VALUE!</v>
      </c>
      <c r="AD237" s="107" t="e">
        <f>T237-HLOOKUP(V237,Minimas!$C$1:$BN$10,4,FALSE)</f>
        <v>#VALUE!</v>
      </c>
      <c r="AE237" s="107" t="e">
        <f>T237-HLOOKUP(V237,Minimas!$C$1:$BN$10,5,FALSE)</f>
        <v>#VALUE!</v>
      </c>
      <c r="AF237" s="107" t="e">
        <f>T237-HLOOKUP(V237,Minimas!$C$1:$BN$10,6,FALSE)</f>
        <v>#VALUE!</v>
      </c>
      <c r="AG237" s="107" t="e">
        <f>T237-HLOOKUP(V237,Minimas!$C$1:$BN$10,7,FALSE)</f>
        <v>#VALUE!</v>
      </c>
      <c r="AH237" s="107" t="e">
        <f>T237-HLOOKUP(V237,Minimas!$C$1:$BN$10,8,FALSE)</f>
        <v>#VALUE!</v>
      </c>
      <c r="AI237" s="107" t="e">
        <f>T237-HLOOKUP(V237,Minimas!$C$1:$BN$10,9,FALSE)</f>
        <v>#VALUE!</v>
      </c>
      <c r="AJ237" s="107" t="e">
        <f>T237-HLOOKUP(V237,Minimas!$C$1:$BN$10,10,FALSE)</f>
        <v>#VALUE!</v>
      </c>
      <c r="AK237" s="108" t="str">
        <f t="shared" si="5"/>
        <v xml:space="preserve"> </v>
      </c>
      <c r="AM237" s="5" t="str">
        <f t="shared" si="6"/>
        <v xml:space="preserve"> </v>
      </c>
      <c r="AN237" s="5" t="str">
        <f t="shared" si="7"/>
        <v xml:space="preserve"> </v>
      </c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</row>
    <row r="238" spans="2:76" s="5" customFormat="1" ht="30" customHeight="1" x14ac:dyDescent="0.2">
      <c r="B238" s="70"/>
      <c r="C238" s="60"/>
      <c r="D238" s="61"/>
      <c r="E238" s="101"/>
      <c r="F238" s="62" t="s">
        <v>71</v>
      </c>
      <c r="G238" s="63" t="s">
        <v>71</v>
      </c>
      <c r="H238" s="102"/>
      <c r="I238" s="64" t="s">
        <v>71</v>
      </c>
      <c r="J238" s="61" t="s">
        <v>71</v>
      </c>
      <c r="K238" s="151"/>
      <c r="L238" s="65"/>
      <c r="M238" s="66"/>
      <c r="N238" s="66"/>
      <c r="O238" s="67" t="str">
        <f t="shared" si="0"/>
        <v/>
      </c>
      <c r="P238" s="66"/>
      <c r="Q238" s="66"/>
      <c r="R238" s="66"/>
      <c r="S238" s="67" t="str">
        <f t="shared" si="1"/>
        <v/>
      </c>
      <c r="T238" s="68" t="str">
        <f t="shared" si="2"/>
        <v/>
      </c>
      <c r="U238" s="69" t="str">
        <f t="shared" si="3"/>
        <v xml:space="preserve">   </v>
      </c>
      <c r="V238" s="103" t="str">
        <f>IF(E238=0," ",IF(E238="H",IF(OR(E238="SEN",H238&lt;1998),VLOOKUP(K238,Minimas!$A$11:$G$29,6),IF(AND(H238&gt;1997,H238&lt;2001),VLOOKUP(K238,Minimas!$A$11:$G$29,5),IF(AND(H238&gt;2000,H238&lt;2003),VLOOKUP(K238,Minimas!$A$11:$G$29,4),IF(AND(H238&gt;2002,H238&lt;2005),VLOOKUP(K238,Minimas!$A$11:$G$29,3),VLOOKUP(K238,Minimas!$A$11:$G$29,2))))),IF(OR(H238="SEN",H238&lt;1998),VLOOKUP(K238,Minimas!$G$11:$L$26,6),IF(AND(H238&gt;1997,H238&lt;2001),VLOOKUP(K238,Minimas!$G$11:$L$26,5),IF(AND(H238&gt;2000,H238&lt;2003),VLOOKUP(K238,Minimas!$G$11:$L$26,4),IF(AND(H238&gt;2002,H238&lt;2005),VLOOKUP(K238,Minimas!$G$11:$L$26,3),VLOOKUP(K238,Minimas!$G$11:$L$26,2)))))))</f>
        <v xml:space="preserve"> </v>
      </c>
      <c r="W238" s="77" t="str">
        <f t="shared" si="4"/>
        <v/>
      </c>
      <c r="X238" s="78"/>
      <c r="AB238" s="107" t="e">
        <f>T238-HLOOKUP(V238,Minimas!$C$1:$BN$10,2,FALSE)</f>
        <v>#VALUE!</v>
      </c>
      <c r="AC238" s="107" t="e">
        <f>T238-HLOOKUP(V238,Minimas!$C$1:$BN$10,3,FALSE)</f>
        <v>#VALUE!</v>
      </c>
      <c r="AD238" s="107" t="e">
        <f>T238-HLOOKUP(V238,Minimas!$C$1:$BN$10,4,FALSE)</f>
        <v>#VALUE!</v>
      </c>
      <c r="AE238" s="107" t="e">
        <f>T238-HLOOKUP(V238,Minimas!$C$1:$BN$10,5,FALSE)</f>
        <v>#VALUE!</v>
      </c>
      <c r="AF238" s="107" t="e">
        <f>T238-HLOOKUP(V238,Minimas!$C$1:$BN$10,6,FALSE)</f>
        <v>#VALUE!</v>
      </c>
      <c r="AG238" s="107" t="e">
        <f>T238-HLOOKUP(V238,Minimas!$C$1:$BN$10,7,FALSE)</f>
        <v>#VALUE!</v>
      </c>
      <c r="AH238" s="107" t="e">
        <f>T238-HLOOKUP(V238,Minimas!$C$1:$BN$10,8,FALSE)</f>
        <v>#VALUE!</v>
      </c>
      <c r="AI238" s="107" t="e">
        <f>T238-HLOOKUP(V238,Minimas!$C$1:$BN$10,9,FALSE)</f>
        <v>#VALUE!</v>
      </c>
      <c r="AJ238" s="107" t="e">
        <f>T238-HLOOKUP(V238,Minimas!$C$1:$BN$10,10,FALSE)</f>
        <v>#VALUE!</v>
      </c>
      <c r="AK238" s="108" t="str">
        <f t="shared" si="5"/>
        <v xml:space="preserve"> </v>
      </c>
      <c r="AM238" s="5" t="str">
        <f t="shared" si="6"/>
        <v xml:space="preserve"> </v>
      </c>
      <c r="AN238" s="5" t="str">
        <f t="shared" si="7"/>
        <v xml:space="preserve"> </v>
      </c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</row>
    <row r="239" spans="2:76" s="5" customFormat="1" ht="30" customHeight="1" x14ac:dyDescent="0.2">
      <c r="B239" s="71"/>
      <c r="C239" s="40"/>
      <c r="D239" s="41"/>
      <c r="E239" s="101"/>
      <c r="F239" s="42" t="s">
        <v>71</v>
      </c>
      <c r="G239" s="43" t="s">
        <v>71</v>
      </c>
      <c r="H239" s="109"/>
      <c r="I239" s="46" t="s">
        <v>71</v>
      </c>
      <c r="J239" s="41" t="s">
        <v>71</v>
      </c>
      <c r="K239" s="152"/>
      <c r="L239" s="44"/>
      <c r="M239" s="45"/>
      <c r="N239" s="45"/>
      <c r="O239" s="67" t="str">
        <f t="shared" si="0"/>
        <v/>
      </c>
      <c r="P239" s="66"/>
      <c r="Q239" s="66"/>
      <c r="R239" s="66"/>
      <c r="S239" s="67" t="str">
        <f t="shared" si="1"/>
        <v/>
      </c>
      <c r="T239" s="68" t="str">
        <f t="shared" si="2"/>
        <v/>
      </c>
      <c r="U239" s="69" t="str">
        <f t="shared" si="3"/>
        <v xml:space="preserve">   </v>
      </c>
      <c r="V239" s="103" t="str">
        <f>IF(E239=0," ",IF(E239="H",IF(OR(E239="SEN",H239&lt;1998),VLOOKUP(K239,Minimas!$A$11:$G$29,6),IF(AND(H239&gt;1997,H239&lt;2001),VLOOKUP(K239,Minimas!$A$11:$G$29,5),IF(AND(H239&gt;2000,H239&lt;2003),VLOOKUP(K239,Minimas!$A$11:$G$29,4),IF(AND(H239&gt;2002,H239&lt;2005),VLOOKUP(K239,Minimas!$A$11:$G$29,3),VLOOKUP(K239,Minimas!$A$11:$G$29,2))))),IF(OR(H239="SEN",H239&lt;1998),VLOOKUP(K239,Minimas!$G$11:$L$26,6),IF(AND(H239&gt;1997,H239&lt;2001),VLOOKUP(K239,Minimas!$G$11:$L$26,5),IF(AND(H239&gt;2000,H239&lt;2003),VLOOKUP(K239,Minimas!$G$11:$L$26,4),IF(AND(H239&gt;2002,H239&lt;2005),VLOOKUP(K239,Minimas!$G$11:$L$26,3),VLOOKUP(K239,Minimas!$G$11:$L$26,2)))))))</f>
        <v xml:space="preserve"> </v>
      </c>
      <c r="W239" s="77" t="str">
        <f t="shared" si="4"/>
        <v/>
      </c>
      <c r="X239" s="78"/>
      <c r="AB239" s="107" t="e">
        <f>T239-HLOOKUP(V239,Minimas!$C$1:$BN$10,2,FALSE)</f>
        <v>#VALUE!</v>
      </c>
      <c r="AC239" s="107" t="e">
        <f>T239-HLOOKUP(V239,Minimas!$C$1:$BN$10,3,FALSE)</f>
        <v>#VALUE!</v>
      </c>
      <c r="AD239" s="107" t="e">
        <f>T239-HLOOKUP(V239,Minimas!$C$1:$BN$10,4,FALSE)</f>
        <v>#VALUE!</v>
      </c>
      <c r="AE239" s="107" t="e">
        <f>T239-HLOOKUP(V239,Minimas!$C$1:$BN$10,5,FALSE)</f>
        <v>#VALUE!</v>
      </c>
      <c r="AF239" s="107" t="e">
        <f>T239-HLOOKUP(V239,Minimas!$C$1:$BN$10,6,FALSE)</f>
        <v>#VALUE!</v>
      </c>
      <c r="AG239" s="107" t="e">
        <f>T239-HLOOKUP(V239,Minimas!$C$1:$BN$10,7,FALSE)</f>
        <v>#VALUE!</v>
      </c>
      <c r="AH239" s="107" t="e">
        <f>T239-HLOOKUP(V239,Minimas!$C$1:$BN$10,8,FALSE)</f>
        <v>#VALUE!</v>
      </c>
      <c r="AI239" s="107" t="e">
        <f>T239-HLOOKUP(V239,Minimas!$C$1:$BN$10,9,FALSE)</f>
        <v>#VALUE!</v>
      </c>
      <c r="AJ239" s="107" t="e">
        <f>T239-HLOOKUP(V239,Minimas!$C$1:$BN$10,10,FALSE)</f>
        <v>#VALUE!</v>
      </c>
      <c r="AK239" s="108" t="str">
        <f t="shared" si="5"/>
        <v xml:space="preserve"> </v>
      </c>
      <c r="AM239" s="5" t="str">
        <f t="shared" si="6"/>
        <v xml:space="preserve"> </v>
      </c>
      <c r="AN239" s="5" t="str">
        <f t="shared" si="7"/>
        <v xml:space="preserve"> </v>
      </c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5"/>
      <c r="BQ239" s="115"/>
      <c r="BR239" s="115"/>
      <c r="BS239" s="115"/>
      <c r="BT239" s="115"/>
      <c r="BU239" s="115"/>
      <c r="BV239" s="115"/>
      <c r="BW239" s="115"/>
      <c r="BX239" s="115"/>
    </row>
    <row r="240" spans="2:76" s="5" customFormat="1" ht="30" customHeight="1" x14ac:dyDescent="0.2">
      <c r="B240" s="71"/>
      <c r="C240" s="40"/>
      <c r="D240" s="41"/>
      <c r="E240" s="101"/>
      <c r="F240" s="42" t="s">
        <v>71</v>
      </c>
      <c r="G240" s="43" t="s">
        <v>71</v>
      </c>
      <c r="H240" s="109"/>
      <c r="I240" s="46" t="s">
        <v>71</v>
      </c>
      <c r="J240" s="41" t="s">
        <v>71</v>
      </c>
      <c r="K240" s="152"/>
      <c r="L240" s="44"/>
      <c r="M240" s="45"/>
      <c r="N240" s="45"/>
      <c r="O240" s="67" t="str">
        <f t="shared" si="0"/>
        <v/>
      </c>
      <c r="P240" s="66"/>
      <c r="Q240" s="66"/>
      <c r="R240" s="66"/>
      <c r="S240" s="67" t="str">
        <f t="shared" si="1"/>
        <v/>
      </c>
      <c r="T240" s="68" t="str">
        <f t="shared" si="2"/>
        <v/>
      </c>
      <c r="U240" s="69" t="str">
        <f t="shared" si="3"/>
        <v xml:space="preserve">   </v>
      </c>
      <c r="V240" s="103" t="str">
        <f>IF(E240=0," ",IF(E240="H",IF(OR(E240="SEN",H240&lt;1998),VLOOKUP(K240,Minimas!$A$11:$G$29,6),IF(AND(H240&gt;1997,H240&lt;2001),VLOOKUP(K240,Minimas!$A$11:$G$29,5),IF(AND(H240&gt;2000,H240&lt;2003),VLOOKUP(K240,Minimas!$A$11:$G$29,4),IF(AND(H240&gt;2002,H240&lt;2005),VLOOKUP(K240,Minimas!$A$11:$G$29,3),VLOOKUP(K240,Minimas!$A$11:$G$29,2))))),IF(OR(H240="SEN",H240&lt;1998),VLOOKUP(K240,Minimas!$G$11:$L$26,6),IF(AND(H240&gt;1997,H240&lt;2001),VLOOKUP(K240,Minimas!$G$11:$L$26,5),IF(AND(H240&gt;2000,H240&lt;2003),VLOOKUP(K240,Minimas!$G$11:$L$26,4),IF(AND(H240&gt;2002,H240&lt;2005),VLOOKUP(K240,Minimas!$G$11:$L$26,3),VLOOKUP(K240,Minimas!$G$11:$L$26,2)))))))</f>
        <v xml:space="preserve"> </v>
      </c>
      <c r="W240" s="77" t="str">
        <f t="shared" si="4"/>
        <v/>
      </c>
      <c r="X240" s="78"/>
      <c r="AB240" s="107" t="e">
        <f>T240-HLOOKUP(V240,Minimas!$C$1:$BN$10,2,FALSE)</f>
        <v>#VALUE!</v>
      </c>
      <c r="AC240" s="107" t="e">
        <f>T240-HLOOKUP(V240,Minimas!$C$1:$BN$10,3,FALSE)</f>
        <v>#VALUE!</v>
      </c>
      <c r="AD240" s="107" t="e">
        <f>T240-HLOOKUP(V240,Minimas!$C$1:$BN$10,4,FALSE)</f>
        <v>#VALUE!</v>
      </c>
      <c r="AE240" s="107" t="e">
        <f>T240-HLOOKUP(V240,Minimas!$C$1:$BN$10,5,FALSE)</f>
        <v>#VALUE!</v>
      </c>
      <c r="AF240" s="107" t="e">
        <f>T240-HLOOKUP(V240,Minimas!$C$1:$BN$10,6,FALSE)</f>
        <v>#VALUE!</v>
      </c>
      <c r="AG240" s="107" t="e">
        <f>T240-HLOOKUP(V240,Minimas!$C$1:$BN$10,7,FALSE)</f>
        <v>#VALUE!</v>
      </c>
      <c r="AH240" s="107" t="e">
        <f>T240-HLOOKUP(V240,Minimas!$C$1:$BN$10,8,FALSE)</f>
        <v>#VALUE!</v>
      </c>
      <c r="AI240" s="107" t="e">
        <f>T240-HLOOKUP(V240,Minimas!$C$1:$BN$10,9,FALSE)</f>
        <v>#VALUE!</v>
      </c>
      <c r="AJ240" s="107" t="e">
        <f>T240-HLOOKUP(V240,Minimas!$C$1:$BN$10,10,FALSE)</f>
        <v>#VALUE!</v>
      </c>
      <c r="AK240" s="108" t="str">
        <f t="shared" si="5"/>
        <v xml:space="preserve"> </v>
      </c>
      <c r="AM240" s="5" t="str">
        <f t="shared" si="6"/>
        <v xml:space="preserve"> </v>
      </c>
      <c r="AN240" s="5" t="str">
        <f t="shared" si="7"/>
        <v xml:space="preserve"> </v>
      </c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  <c r="BI240" s="115"/>
      <c r="BJ240" s="115"/>
      <c r="BK240" s="115"/>
      <c r="BL240" s="115"/>
      <c r="BM240" s="115"/>
      <c r="BN240" s="115"/>
      <c r="BO240" s="115"/>
      <c r="BP240" s="115"/>
      <c r="BQ240" s="115"/>
      <c r="BR240" s="115"/>
      <c r="BS240" s="115"/>
      <c r="BT240" s="115"/>
      <c r="BU240" s="115"/>
      <c r="BV240" s="115"/>
      <c r="BW240" s="115"/>
      <c r="BX240" s="115"/>
    </row>
    <row r="241" spans="1:76" s="5" customFormat="1" ht="30" customHeight="1" x14ac:dyDescent="0.2">
      <c r="B241" s="71"/>
      <c r="C241" s="40"/>
      <c r="D241" s="41"/>
      <c r="E241" s="101"/>
      <c r="F241" s="42" t="s">
        <v>71</v>
      </c>
      <c r="G241" s="43" t="s">
        <v>71</v>
      </c>
      <c r="H241" s="109"/>
      <c r="I241" s="46" t="s">
        <v>71</v>
      </c>
      <c r="J241" s="41" t="s">
        <v>71</v>
      </c>
      <c r="K241" s="152"/>
      <c r="L241" s="44"/>
      <c r="M241" s="45"/>
      <c r="N241" s="45"/>
      <c r="O241" s="67" t="str">
        <f t="shared" si="0"/>
        <v/>
      </c>
      <c r="P241" s="66"/>
      <c r="Q241" s="66"/>
      <c r="R241" s="66"/>
      <c r="S241" s="67" t="str">
        <f t="shared" si="1"/>
        <v/>
      </c>
      <c r="T241" s="68" t="str">
        <f t="shared" si="2"/>
        <v/>
      </c>
      <c r="U241" s="69" t="str">
        <f t="shared" si="3"/>
        <v xml:space="preserve">   </v>
      </c>
      <c r="V241" s="103" t="str">
        <f>IF(E241=0," ",IF(E241="H",IF(OR(E241="SEN",H241&lt;1998),VLOOKUP(K241,Minimas!$A$11:$G$29,6),IF(AND(H241&gt;1997,H241&lt;2001),VLOOKUP(K241,Minimas!$A$11:$G$29,5),IF(AND(H241&gt;2000,H241&lt;2003),VLOOKUP(K241,Minimas!$A$11:$G$29,4),IF(AND(H241&gt;2002,H241&lt;2005),VLOOKUP(K241,Minimas!$A$11:$G$29,3),VLOOKUP(K241,Minimas!$A$11:$G$29,2))))),IF(OR(H241="SEN",H241&lt;1998),VLOOKUP(K241,Minimas!$G$11:$L$26,6),IF(AND(H241&gt;1997,H241&lt;2001),VLOOKUP(K241,Minimas!$G$11:$L$26,5),IF(AND(H241&gt;2000,H241&lt;2003),VLOOKUP(K241,Minimas!$G$11:$L$26,4),IF(AND(H241&gt;2002,H241&lt;2005),VLOOKUP(K241,Minimas!$G$11:$L$26,3),VLOOKUP(K241,Minimas!$G$11:$L$26,2)))))))</f>
        <v xml:space="preserve"> </v>
      </c>
      <c r="W241" s="77" t="str">
        <f t="shared" si="4"/>
        <v/>
      </c>
      <c r="X241" s="78"/>
      <c r="AB241" s="107" t="e">
        <f>T241-HLOOKUP(V241,Minimas!$C$1:$BN$10,2,FALSE)</f>
        <v>#VALUE!</v>
      </c>
      <c r="AC241" s="107" t="e">
        <f>T241-HLOOKUP(V241,Minimas!$C$1:$BN$10,3,FALSE)</f>
        <v>#VALUE!</v>
      </c>
      <c r="AD241" s="107" t="e">
        <f>T241-HLOOKUP(V241,Minimas!$C$1:$BN$10,4,FALSE)</f>
        <v>#VALUE!</v>
      </c>
      <c r="AE241" s="107" t="e">
        <f>T241-HLOOKUP(V241,Minimas!$C$1:$BN$10,5,FALSE)</f>
        <v>#VALUE!</v>
      </c>
      <c r="AF241" s="107" t="e">
        <f>T241-HLOOKUP(V241,Minimas!$C$1:$BN$10,6,FALSE)</f>
        <v>#VALUE!</v>
      </c>
      <c r="AG241" s="107" t="e">
        <f>T241-HLOOKUP(V241,Minimas!$C$1:$BN$10,7,FALSE)</f>
        <v>#VALUE!</v>
      </c>
      <c r="AH241" s="107" t="e">
        <f>T241-HLOOKUP(V241,Minimas!$C$1:$BN$10,8,FALSE)</f>
        <v>#VALUE!</v>
      </c>
      <c r="AI241" s="107" t="e">
        <f>T241-HLOOKUP(V241,Minimas!$C$1:$BN$10,9,FALSE)</f>
        <v>#VALUE!</v>
      </c>
      <c r="AJ241" s="107" t="e">
        <f>T241-HLOOKUP(V241,Minimas!$C$1:$BN$10,10,FALSE)</f>
        <v>#VALUE!</v>
      </c>
      <c r="AK241" s="108" t="str">
        <f t="shared" si="5"/>
        <v xml:space="preserve"> </v>
      </c>
      <c r="AM241" s="5" t="str">
        <f t="shared" si="6"/>
        <v xml:space="preserve"> </v>
      </c>
      <c r="AN241" s="5" t="str">
        <f t="shared" si="7"/>
        <v xml:space="preserve"> </v>
      </c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  <c r="BI241" s="115"/>
      <c r="BJ241" s="115"/>
      <c r="BK241" s="115"/>
      <c r="BL241" s="115"/>
      <c r="BM241" s="115"/>
      <c r="BN241" s="115"/>
      <c r="BO241" s="115"/>
      <c r="BP241" s="115"/>
      <c r="BQ241" s="115"/>
      <c r="BR241" s="115"/>
      <c r="BS241" s="115"/>
      <c r="BT241" s="115"/>
      <c r="BU241" s="115"/>
      <c r="BV241" s="115"/>
      <c r="BW241" s="115"/>
      <c r="BX241" s="115"/>
    </row>
    <row r="242" spans="1:76" s="5" customFormat="1" ht="30" customHeight="1" x14ac:dyDescent="0.2">
      <c r="B242" s="71"/>
      <c r="C242" s="40"/>
      <c r="D242" s="41"/>
      <c r="E242" s="101"/>
      <c r="F242" s="42" t="s">
        <v>71</v>
      </c>
      <c r="G242" s="43" t="s">
        <v>71</v>
      </c>
      <c r="H242" s="109"/>
      <c r="I242" s="46" t="s">
        <v>71</v>
      </c>
      <c r="J242" s="41" t="s">
        <v>71</v>
      </c>
      <c r="K242" s="152"/>
      <c r="L242" s="44"/>
      <c r="M242" s="45"/>
      <c r="N242" s="45"/>
      <c r="O242" s="67" t="str">
        <f t="shared" si="0"/>
        <v/>
      </c>
      <c r="P242" s="66"/>
      <c r="Q242" s="66"/>
      <c r="R242" s="66"/>
      <c r="S242" s="67" t="str">
        <f t="shared" si="1"/>
        <v/>
      </c>
      <c r="T242" s="68" t="str">
        <f t="shared" si="2"/>
        <v/>
      </c>
      <c r="U242" s="69" t="str">
        <f t="shared" si="3"/>
        <v xml:space="preserve">   </v>
      </c>
      <c r="V242" s="103" t="str">
        <f>IF(E242=0," ",IF(E242="H",IF(OR(E242="SEN",H242&lt;1998),VLOOKUP(K242,Minimas!$A$11:$G$29,6),IF(AND(H242&gt;1997,H242&lt;2001),VLOOKUP(K242,Minimas!$A$11:$G$29,5),IF(AND(H242&gt;2000,H242&lt;2003),VLOOKUP(K242,Minimas!$A$11:$G$29,4),IF(AND(H242&gt;2002,H242&lt;2005),VLOOKUP(K242,Minimas!$A$11:$G$29,3),VLOOKUP(K242,Minimas!$A$11:$G$29,2))))),IF(OR(H242="SEN",H242&lt;1998),VLOOKUP(K242,Minimas!$G$11:$L$26,6),IF(AND(H242&gt;1997,H242&lt;2001),VLOOKUP(K242,Minimas!$G$11:$L$26,5),IF(AND(H242&gt;2000,H242&lt;2003),VLOOKUP(K242,Minimas!$G$11:$L$26,4),IF(AND(H242&gt;2002,H242&lt;2005),VLOOKUP(K242,Minimas!$G$11:$L$26,3),VLOOKUP(K242,Minimas!$G$11:$L$26,2)))))))</f>
        <v xml:space="preserve"> </v>
      </c>
      <c r="W242" s="77" t="str">
        <f t="shared" si="4"/>
        <v/>
      </c>
      <c r="X242" s="78"/>
      <c r="AB242" s="107" t="e">
        <f>T242-HLOOKUP(V242,Minimas!$C$1:$BN$10,2,FALSE)</f>
        <v>#VALUE!</v>
      </c>
      <c r="AC242" s="107" t="e">
        <f>T242-HLOOKUP(V242,Minimas!$C$1:$BN$10,3,FALSE)</f>
        <v>#VALUE!</v>
      </c>
      <c r="AD242" s="107" t="e">
        <f>T242-HLOOKUP(V242,Minimas!$C$1:$BN$10,4,FALSE)</f>
        <v>#VALUE!</v>
      </c>
      <c r="AE242" s="107" t="e">
        <f>T242-HLOOKUP(V242,Minimas!$C$1:$BN$10,5,FALSE)</f>
        <v>#VALUE!</v>
      </c>
      <c r="AF242" s="107" t="e">
        <f>T242-HLOOKUP(V242,Minimas!$C$1:$BN$10,6,FALSE)</f>
        <v>#VALUE!</v>
      </c>
      <c r="AG242" s="107" t="e">
        <f>T242-HLOOKUP(V242,Minimas!$C$1:$BN$10,7,FALSE)</f>
        <v>#VALUE!</v>
      </c>
      <c r="AH242" s="107" t="e">
        <f>T242-HLOOKUP(V242,Minimas!$C$1:$BN$10,8,FALSE)</f>
        <v>#VALUE!</v>
      </c>
      <c r="AI242" s="107" t="e">
        <f>T242-HLOOKUP(V242,Minimas!$C$1:$BN$10,9,FALSE)</f>
        <v>#VALUE!</v>
      </c>
      <c r="AJ242" s="107" t="e">
        <f>T242-HLOOKUP(V242,Minimas!$C$1:$BN$10,10,FALSE)</f>
        <v>#VALUE!</v>
      </c>
      <c r="AK242" s="108" t="str">
        <f t="shared" si="5"/>
        <v xml:space="preserve"> </v>
      </c>
      <c r="AM242" s="5" t="str">
        <f t="shared" si="6"/>
        <v xml:space="preserve"> </v>
      </c>
      <c r="AN242" s="5" t="str">
        <f t="shared" si="7"/>
        <v xml:space="preserve"> </v>
      </c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  <c r="BH242" s="115"/>
      <c r="BI242" s="115"/>
      <c r="BJ242" s="115"/>
      <c r="BK242" s="115"/>
      <c r="BL242" s="115"/>
      <c r="BM242" s="115"/>
      <c r="BN242" s="115"/>
      <c r="BO242" s="115"/>
      <c r="BP242" s="115"/>
      <c r="BQ242" s="115"/>
      <c r="BR242" s="115"/>
      <c r="BS242" s="115"/>
      <c r="BT242" s="115"/>
      <c r="BU242" s="115"/>
      <c r="BV242" s="115"/>
      <c r="BW242" s="115"/>
      <c r="BX242" s="115"/>
    </row>
    <row r="243" spans="1:76" s="5" customFormat="1" ht="30" customHeight="1" x14ac:dyDescent="0.2">
      <c r="B243" s="71"/>
      <c r="C243" s="40"/>
      <c r="D243" s="41"/>
      <c r="E243" s="101"/>
      <c r="F243" s="42" t="s">
        <v>71</v>
      </c>
      <c r="G243" s="43" t="s">
        <v>71</v>
      </c>
      <c r="H243" s="109"/>
      <c r="I243" s="46" t="s">
        <v>71</v>
      </c>
      <c r="J243" s="41" t="s">
        <v>71</v>
      </c>
      <c r="K243" s="152"/>
      <c r="L243" s="44"/>
      <c r="M243" s="45"/>
      <c r="N243" s="45"/>
      <c r="O243" s="67" t="str">
        <f t="shared" si="0"/>
        <v/>
      </c>
      <c r="P243" s="66"/>
      <c r="Q243" s="66"/>
      <c r="R243" s="66"/>
      <c r="S243" s="67" t="str">
        <f t="shared" si="1"/>
        <v/>
      </c>
      <c r="T243" s="68" t="str">
        <f t="shared" si="2"/>
        <v/>
      </c>
      <c r="U243" s="69" t="str">
        <f t="shared" si="3"/>
        <v xml:space="preserve">   </v>
      </c>
      <c r="V243" s="103" t="str">
        <f>IF(E243=0," ",IF(E243="H",IF(OR(E243="SEN",H243&lt;1998),VLOOKUP(K243,Minimas!$A$11:$G$29,6),IF(AND(H243&gt;1997,H243&lt;2001),VLOOKUP(K243,Minimas!$A$11:$G$29,5),IF(AND(H243&gt;2000,H243&lt;2003),VLOOKUP(K243,Minimas!$A$11:$G$29,4),IF(AND(H243&gt;2002,H243&lt;2005),VLOOKUP(K243,Minimas!$A$11:$G$29,3),VLOOKUP(K243,Minimas!$A$11:$G$29,2))))),IF(OR(H243="SEN",H243&lt;1998),VLOOKUP(K243,Minimas!$G$11:$L$26,6),IF(AND(H243&gt;1997,H243&lt;2001),VLOOKUP(K243,Minimas!$G$11:$L$26,5),IF(AND(H243&gt;2000,H243&lt;2003),VLOOKUP(K243,Minimas!$G$11:$L$26,4),IF(AND(H243&gt;2002,H243&lt;2005),VLOOKUP(K243,Minimas!$G$11:$L$26,3),VLOOKUP(K243,Minimas!$G$11:$L$26,2)))))))</f>
        <v xml:space="preserve"> </v>
      </c>
      <c r="W243" s="77" t="str">
        <f t="shared" si="4"/>
        <v/>
      </c>
      <c r="X243" s="78"/>
      <c r="AB243" s="107" t="e">
        <f>T243-HLOOKUP(V243,Minimas!$C$1:$BN$10,2,FALSE)</f>
        <v>#VALUE!</v>
      </c>
      <c r="AC243" s="107" t="e">
        <f>T243-HLOOKUP(V243,Minimas!$C$1:$BN$10,3,FALSE)</f>
        <v>#VALUE!</v>
      </c>
      <c r="AD243" s="107" t="e">
        <f>T243-HLOOKUP(V243,Minimas!$C$1:$BN$10,4,FALSE)</f>
        <v>#VALUE!</v>
      </c>
      <c r="AE243" s="107" t="e">
        <f>T243-HLOOKUP(V243,Minimas!$C$1:$BN$10,5,FALSE)</f>
        <v>#VALUE!</v>
      </c>
      <c r="AF243" s="107" t="e">
        <f>T243-HLOOKUP(V243,Minimas!$C$1:$BN$10,6,FALSE)</f>
        <v>#VALUE!</v>
      </c>
      <c r="AG243" s="107" t="e">
        <f>T243-HLOOKUP(V243,Minimas!$C$1:$BN$10,7,FALSE)</f>
        <v>#VALUE!</v>
      </c>
      <c r="AH243" s="107" t="e">
        <f>T243-HLOOKUP(V243,Minimas!$C$1:$BN$10,8,FALSE)</f>
        <v>#VALUE!</v>
      </c>
      <c r="AI243" s="107" t="e">
        <f>T243-HLOOKUP(V243,Minimas!$C$1:$BN$10,9,FALSE)</f>
        <v>#VALUE!</v>
      </c>
      <c r="AJ243" s="107" t="e">
        <f>T243-HLOOKUP(V243,Minimas!$C$1:$BN$10,10,FALSE)</f>
        <v>#VALUE!</v>
      </c>
      <c r="AK243" s="108" t="str">
        <f t="shared" si="5"/>
        <v xml:space="preserve"> </v>
      </c>
      <c r="AM243" s="5" t="str">
        <f t="shared" si="6"/>
        <v xml:space="preserve"> </v>
      </c>
      <c r="AN243" s="5" t="str">
        <f t="shared" si="7"/>
        <v xml:space="preserve"> </v>
      </c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  <c r="BH243" s="115"/>
      <c r="BI243" s="115"/>
      <c r="BJ243" s="115"/>
      <c r="BK243" s="115"/>
      <c r="BL243" s="115"/>
      <c r="BM243" s="115"/>
      <c r="BN243" s="115"/>
      <c r="BO243" s="115"/>
      <c r="BP243" s="115"/>
      <c r="BQ243" s="115"/>
      <c r="BR243" s="115"/>
      <c r="BS243" s="115"/>
      <c r="BT243" s="115"/>
      <c r="BU243" s="115"/>
      <c r="BV243" s="115"/>
      <c r="BW243" s="115"/>
      <c r="BX243" s="115"/>
    </row>
    <row r="244" spans="1:76" s="5" customFormat="1" ht="30" customHeight="1" x14ac:dyDescent="0.2">
      <c r="B244" s="71"/>
      <c r="C244" s="40"/>
      <c r="D244" s="41"/>
      <c r="E244" s="101"/>
      <c r="F244" s="42" t="s">
        <v>71</v>
      </c>
      <c r="G244" s="43" t="s">
        <v>71</v>
      </c>
      <c r="H244" s="109"/>
      <c r="I244" s="46" t="s">
        <v>71</v>
      </c>
      <c r="J244" s="41" t="s">
        <v>71</v>
      </c>
      <c r="K244" s="152"/>
      <c r="L244" s="44"/>
      <c r="M244" s="45"/>
      <c r="N244" s="45"/>
      <c r="O244" s="67" t="str">
        <f t="shared" si="0"/>
        <v/>
      </c>
      <c r="P244" s="66"/>
      <c r="Q244" s="66"/>
      <c r="R244" s="66"/>
      <c r="S244" s="67" t="str">
        <f t="shared" si="1"/>
        <v/>
      </c>
      <c r="T244" s="68" t="str">
        <f t="shared" si="2"/>
        <v/>
      </c>
      <c r="U244" s="69" t="str">
        <f t="shared" si="3"/>
        <v xml:space="preserve">   </v>
      </c>
      <c r="V244" s="103" t="str">
        <f>IF(E244=0," ",IF(E244="H",IF(OR(E244="SEN",H244&lt;1998),VLOOKUP(K244,Minimas!$A$11:$G$29,6),IF(AND(H244&gt;1997,H244&lt;2001),VLOOKUP(K244,Minimas!$A$11:$G$29,5),IF(AND(H244&gt;2000,H244&lt;2003),VLOOKUP(K244,Minimas!$A$11:$G$29,4),IF(AND(H244&gt;2002,H244&lt;2005),VLOOKUP(K244,Minimas!$A$11:$G$29,3),VLOOKUP(K244,Minimas!$A$11:$G$29,2))))),IF(OR(H244="SEN",H244&lt;1998),VLOOKUP(K244,Minimas!$G$11:$L$26,6),IF(AND(H244&gt;1997,H244&lt;2001),VLOOKUP(K244,Minimas!$G$11:$L$26,5),IF(AND(H244&gt;2000,H244&lt;2003),VLOOKUP(K244,Minimas!$G$11:$L$26,4),IF(AND(H244&gt;2002,H244&lt;2005),VLOOKUP(K244,Minimas!$G$11:$L$26,3),VLOOKUP(K244,Minimas!$G$11:$L$26,2)))))))</f>
        <v xml:space="preserve"> </v>
      </c>
      <c r="W244" s="77" t="str">
        <f t="shared" si="4"/>
        <v/>
      </c>
      <c r="X244" s="78"/>
      <c r="AB244" s="107" t="e">
        <f>T244-HLOOKUP(V244,Minimas!$C$1:$BN$10,2,FALSE)</f>
        <v>#VALUE!</v>
      </c>
      <c r="AC244" s="107" t="e">
        <f>T244-HLOOKUP(V244,Minimas!$C$1:$BN$10,3,FALSE)</f>
        <v>#VALUE!</v>
      </c>
      <c r="AD244" s="107" t="e">
        <f>T244-HLOOKUP(V244,Minimas!$C$1:$BN$10,4,FALSE)</f>
        <v>#VALUE!</v>
      </c>
      <c r="AE244" s="107" t="e">
        <f>T244-HLOOKUP(V244,Minimas!$C$1:$BN$10,5,FALSE)</f>
        <v>#VALUE!</v>
      </c>
      <c r="AF244" s="107" t="e">
        <f>T244-HLOOKUP(V244,Minimas!$C$1:$BN$10,6,FALSE)</f>
        <v>#VALUE!</v>
      </c>
      <c r="AG244" s="107" t="e">
        <f>T244-HLOOKUP(V244,Minimas!$C$1:$BN$10,7,FALSE)</f>
        <v>#VALUE!</v>
      </c>
      <c r="AH244" s="107" t="e">
        <f>T244-HLOOKUP(V244,Minimas!$C$1:$BN$10,8,FALSE)</f>
        <v>#VALUE!</v>
      </c>
      <c r="AI244" s="107" t="e">
        <f>T244-HLOOKUP(V244,Minimas!$C$1:$BN$10,9,FALSE)</f>
        <v>#VALUE!</v>
      </c>
      <c r="AJ244" s="107" t="e">
        <f>T244-HLOOKUP(V244,Minimas!$C$1:$BN$10,10,FALSE)</f>
        <v>#VALUE!</v>
      </c>
      <c r="AK244" s="108" t="str">
        <f t="shared" si="5"/>
        <v xml:space="preserve"> </v>
      </c>
      <c r="AM244" s="5" t="str">
        <f t="shared" si="6"/>
        <v xml:space="preserve"> </v>
      </c>
      <c r="AN244" s="5" t="str">
        <f t="shared" si="7"/>
        <v xml:space="preserve"> </v>
      </c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5"/>
      <c r="BQ244" s="115"/>
      <c r="BR244" s="115"/>
      <c r="BS244" s="115"/>
      <c r="BT244" s="115"/>
      <c r="BU244" s="115"/>
      <c r="BV244" s="115"/>
      <c r="BW244" s="115"/>
      <c r="BX244" s="115"/>
    </row>
    <row r="245" spans="1:76" s="5" customFormat="1" ht="30" customHeight="1" x14ac:dyDescent="0.2">
      <c r="B245" s="71"/>
      <c r="C245" s="40"/>
      <c r="D245" s="41"/>
      <c r="E245" s="101"/>
      <c r="F245" s="42" t="s">
        <v>71</v>
      </c>
      <c r="G245" s="43" t="s">
        <v>71</v>
      </c>
      <c r="H245" s="109"/>
      <c r="I245" s="46" t="s">
        <v>71</v>
      </c>
      <c r="J245" s="41" t="s">
        <v>71</v>
      </c>
      <c r="K245" s="152"/>
      <c r="L245" s="44"/>
      <c r="M245" s="45"/>
      <c r="N245" s="45"/>
      <c r="O245" s="67" t="str">
        <f t="shared" si="0"/>
        <v/>
      </c>
      <c r="P245" s="66"/>
      <c r="Q245" s="66"/>
      <c r="R245" s="66"/>
      <c r="S245" s="67" t="str">
        <f t="shared" si="1"/>
        <v/>
      </c>
      <c r="T245" s="68" t="str">
        <f t="shared" si="2"/>
        <v/>
      </c>
      <c r="U245" s="69" t="str">
        <f t="shared" si="3"/>
        <v xml:space="preserve">   </v>
      </c>
      <c r="V245" s="103" t="str">
        <f>IF(E245=0," ",IF(E245="H",IF(OR(E245="SEN",H245&lt;1998),VLOOKUP(K245,Minimas!$A$11:$G$29,6),IF(AND(H245&gt;1997,H245&lt;2001),VLOOKUP(K245,Minimas!$A$11:$G$29,5),IF(AND(H245&gt;2000,H245&lt;2003),VLOOKUP(K245,Minimas!$A$11:$G$29,4),IF(AND(H245&gt;2002,H245&lt;2005),VLOOKUP(K245,Minimas!$A$11:$G$29,3),VLOOKUP(K245,Minimas!$A$11:$G$29,2))))),IF(OR(H245="SEN",H245&lt;1998),VLOOKUP(K245,Minimas!$G$11:$L$26,6),IF(AND(H245&gt;1997,H245&lt;2001),VLOOKUP(K245,Minimas!$G$11:$L$26,5),IF(AND(H245&gt;2000,H245&lt;2003),VLOOKUP(K245,Minimas!$G$11:$L$26,4),IF(AND(H245&gt;2002,H245&lt;2005),VLOOKUP(K245,Minimas!$G$11:$L$26,3),VLOOKUP(K245,Minimas!$G$11:$L$26,2)))))))</f>
        <v xml:space="preserve"> </v>
      </c>
      <c r="W245" s="77" t="str">
        <f t="shared" si="4"/>
        <v/>
      </c>
      <c r="X245" s="78"/>
      <c r="AB245" s="107" t="e">
        <f>T245-HLOOKUP(V245,Minimas!$C$1:$BN$10,2,FALSE)</f>
        <v>#VALUE!</v>
      </c>
      <c r="AC245" s="107" t="e">
        <f>T245-HLOOKUP(V245,Minimas!$C$1:$BN$10,3,FALSE)</f>
        <v>#VALUE!</v>
      </c>
      <c r="AD245" s="107" t="e">
        <f>T245-HLOOKUP(V245,Minimas!$C$1:$BN$10,4,FALSE)</f>
        <v>#VALUE!</v>
      </c>
      <c r="AE245" s="107" t="e">
        <f>T245-HLOOKUP(V245,Minimas!$C$1:$BN$10,5,FALSE)</f>
        <v>#VALUE!</v>
      </c>
      <c r="AF245" s="107" t="e">
        <f>T245-HLOOKUP(V245,Minimas!$C$1:$BN$10,6,FALSE)</f>
        <v>#VALUE!</v>
      </c>
      <c r="AG245" s="107" t="e">
        <f>T245-HLOOKUP(V245,Minimas!$C$1:$BN$10,7,FALSE)</f>
        <v>#VALUE!</v>
      </c>
      <c r="AH245" s="107" t="e">
        <f>T245-HLOOKUP(V245,Minimas!$C$1:$BN$10,8,FALSE)</f>
        <v>#VALUE!</v>
      </c>
      <c r="AI245" s="107" t="e">
        <f>T245-HLOOKUP(V245,Minimas!$C$1:$BN$10,9,FALSE)</f>
        <v>#VALUE!</v>
      </c>
      <c r="AJ245" s="107" t="e">
        <f>T245-HLOOKUP(V245,Minimas!$C$1:$BN$10,10,FALSE)</f>
        <v>#VALUE!</v>
      </c>
      <c r="AK245" s="108" t="str">
        <f t="shared" si="5"/>
        <v xml:space="preserve"> </v>
      </c>
      <c r="AM245" s="5" t="str">
        <f t="shared" si="6"/>
        <v xml:space="preserve"> </v>
      </c>
      <c r="AN245" s="5" t="str">
        <f t="shared" si="7"/>
        <v xml:space="preserve"> </v>
      </c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</row>
    <row r="246" spans="1:76" s="5" customFormat="1" ht="30" customHeight="1" x14ac:dyDescent="0.2">
      <c r="B246" s="71"/>
      <c r="C246" s="40"/>
      <c r="D246" s="41"/>
      <c r="E246" s="101"/>
      <c r="F246" s="42" t="s">
        <v>71</v>
      </c>
      <c r="G246" s="43" t="s">
        <v>71</v>
      </c>
      <c r="H246" s="109"/>
      <c r="I246" s="46" t="s">
        <v>71</v>
      </c>
      <c r="J246" s="41" t="s">
        <v>71</v>
      </c>
      <c r="K246" s="152"/>
      <c r="L246" s="44"/>
      <c r="M246" s="45"/>
      <c r="N246" s="45"/>
      <c r="O246" s="67" t="str">
        <f t="shared" si="0"/>
        <v/>
      </c>
      <c r="P246" s="66"/>
      <c r="Q246" s="66"/>
      <c r="R246" s="66"/>
      <c r="S246" s="67" t="str">
        <f t="shared" si="1"/>
        <v/>
      </c>
      <c r="T246" s="68" t="str">
        <f t="shared" si="2"/>
        <v/>
      </c>
      <c r="U246" s="69" t="str">
        <f t="shared" si="3"/>
        <v xml:space="preserve">   </v>
      </c>
      <c r="V246" s="103" t="str">
        <f>IF(E246=0," ",IF(E246="H",IF(OR(E246="SEN",H246&lt;1998),VLOOKUP(K246,Minimas!$A$11:$G$29,6),IF(AND(H246&gt;1997,H246&lt;2001),VLOOKUP(K246,Minimas!$A$11:$G$29,5),IF(AND(H246&gt;2000,H246&lt;2003),VLOOKUP(K246,Minimas!$A$11:$G$29,4),IF(AND(H246&gt;2002,H246&lt;2005),VLOOKUP(K246,Minimas!$A$11:$G$29,3),VLOOKUP(K246,Minimas!$A$11:$G$29,2))))),IF(OR(H246="SEN",H246&lt;1998),VLOOKUP(K246,Minimas!$G$11:$L$26,6),IF(AND(H246&gt;1997,H246&lt;2001),VLOOKUP(K246,Minimas!$G$11:$L$26,5),IF(AND(H246&gt;2000,H246&lt;2003),VLOOKUP(K246,Minimas!$G$11:$L$26,4),IF(AND(H246&gt;2002,H246&lt;2005),VLOOKUP(K246,Minimas!$G$11:$L$26,3),VLOOKUP(K246,Minimas!$G$11:$L$26,2)))))))</f>
        <v xml:space="preserve"> </v>
      </c>
      <c r="W246" s="77" t="str">
        <f t="shared" si="4"/>
        <v/>
      </c>
      <c r="X246" s="78"/>
      <c r="AB246" s="107" t="e">
        <f>T246-HLOOKUP(V246,Minimas!$C$1:$BN$10,2,FALSE)</f>
        <v>#VALUE!</v>
      </c>
      <c r="AC246" s="107" t="e">
        <f>T246-HLOOKUP(V246,Minimas!$C$1:$BN$10,3,FALSE)</f>
        <v>#VALUE!</v>
      </c>
      <c r="AD246" s="107" t="e">
        <f>T246-HLOOKUP(V246,Minimas!$C$1:$BN$10,4,FALSE)</f>
        <v>#VALUE!</v>
      </c>
      <c r="AE246" s="107" t="e">
        <f>T246-HLOOKUP(V246,Minimas!$C$1:$BN$10,5,FALSE)</f>
        <v>#VALUE!</v>
      </c>
      <c r="AF246" s="107" t="e">
        <f>T246-HLOOKUP(V246,Minimas!$C$1:$BN$10,6,FALSE)</f>
        <v>#VALUE!</v>
      </c>
      <c r="AG246" s="107" t="e">
        <f>T246-HLOOKUP(V246,Minimas!$C$1:$BN$10,7,FALSE)</f>
        <v>#VALUE!</v>
      </c>
      <c r="AH246" s="107" t="e">
        <f>T246-HLOOKUP(V246,Minimas!$C$1:$BN$10,8,FALSE)</f>
        <v>#VALUE!</v>
      </c>
      <c r="AI246" s="107" t="e">
        <f>T246-HLOOKUP(V246,Minimas!$C$1:$BN$10,9,FALSE)</f>
        <v>#VALUE!</v>
      </c>
      <c r="AJ246" s="107" t="e">
        <f>T246-HLOOKUP(V246,Minimas!$C$1:$BN$10,10,FALSE)</f>
        <v>#VALUE!</v>
      </c>
      <c r="AK246" s="108" t="str">
        <f t="shared" si="5"/>
        <v xml:space="preserve"> </v>
      </c>
      <c r="AM246" s="5" t="str">
        <f t="shared" si="6"/>
        <v xml:space="preserve"> </v>
      </c>
      <c r="AN246" s="5" t="str">
        <f t="shared" si="7"/>
        <v xml:space="preserve"> </v>
      </c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</row>
    <row r="247" spans="1:76" s="5" customFormat="1" ht="30" customHeight="1" x14ac:dyDescent="0.2">
      <c r="B247" s="71"/>
      <c r="C247" s="40"/>
      <c r="D247" s="41"/>
      <c r="E247" s="101"/>
      <c r="F247" s="42" t="s">
        <v>71</v>
      </c>
      <c r="G247" s="43" t="s">
        <v>71</v>
      </c>
      <c r="H247" s="109"/>
      <c r="I247" s="46" t="s">
        <v>71</v>
      </c>
      <c r="J247" s="41" t="s">
        <v>71</v>
      </c>
      <c r="K247" s="152"/>
      <c r="L247" s="44"/>
      <c r="M247" s="45"/>
      <c r="N247" s="45"/>
      <c r="O247" s="67" t="str">
        <f t="shared" si="0"/>
        <v/>
      </c>
      <c r="P247" s="66"/>
      <c r="Q247" s="66"/>
      <c r="R247" s="66"/>
      <c r="S247" s="67" t="str">
        <f t="shared" si="1"/>
        <v/>
      </c>
      <c r="T247" s="68" t="str">
        <f t="shared" si="2"/>
        <v/>
      </c>
      <c r="U247" s="69" t="str">
        <f t="shared" si="3"/>
        <v xml:space="preserve">   </v>
      </c>
      <c r="V247" s="103" t="str">
        <f>IF(E247=0," ",IF(E247="H",IF(OR(E247="SEN",H247&lt;1998),VLOOKUP(K247,Minimas!$A$11:$G$29,6),IF(AND(H247&gt;1997,H247&lt;2001),VLOOKUP(K247,Minimas!$A$11:$G$29,5),IF(AND(H247&gt;2000,H247&lt;2003),VLOOKUP(K247,Minimas!$A$11:$G$29,4),IF(AND(H247&gt;2002,H247&lt;2005),VLOOKUP(K247,Minimas!$A$11:$G$29,3),VLOOKUP(K247,Minimas!$A$11:$G$29,2))))),IF(OR(H247="SEN",H247&lt;1998),VLOOKUP(K247,Minimas!$G$11:$L$26,6),IF(AND(H247&gt;1997,H247&lt;2001),VLOOKUP(K247,Minimas!$G$11:$L$26,5),IF(AND(H247&gt;2000,H247&lt;2003),VLOOKUP(K247,Minimas!$G$11:$L$26,4),IF(AND(H247&gt;2002,H247&lt;2005),VLOOKUP(K247,Minimas!$G$11:$L$26,3),VLOOKUP(K247,Minimas!$G$11:$L$26,2)))))))</f>
        <v xml:space="preserve"> </v>
      </c>
      <c r="W247" s="77" t="str">
        <f t="shared" si="4"/>
        <v/>
      </c>
      <c r="X247" s="78"/>
      <c r="AB247" s="107" t="e">
        <f>T247-HLOOKUP(V247,Minimas!$C$1:$BN$10,2,FALSE)</f>
        <v>#VALUE!</v>
      </c>
      <c r="AC247" s="107" t="e">
        <f>T247-HLOOKUP(V247,Minimas!$C$1:$BN$10,3,FALSE)</f>
        <v>#VALUE!</v>
      </c>
      <c r="AD247" s="107" t="e">
        <f>T247-HLOOKUP(V247,Minimas!$C$1:$BN$10,4,FALSE)</f>
        <v>#VALUE!</v>
      </c>
      <c r="AE247" s="107" t="e">
        <f>T247-HLOOKUP(V247,Minimas!$C$1:$BN$10,5,FALSE)</f>
        <v>#VALUE!</v>
      </c>
      <c r="AF247" s="107" t="e">
        <f>T247-HLOOKUP(V247,Minimas!$C$1:$BN$10,6,FALSE)</f>
        <v>#VALUE!</v>
      </c>
      <c r="AG247" s="107" t="e">
        <f>T247-HLOOKUP(V247,Minimas!$C$1:$BN$10,7,FALSE)</f>
        <v>#VALUE!</v>
      </c>
      <c r="AH247" s="107" t="e">
        <f>T247-HLOOKUP(V247,Minimas!$C$1:$BN$10,8,FALSE)</f>
        <v>#VALUE!</v>
      </c>
      <c r="AI247" s="107" t="e">
        <f>T247-HLOOKUP(V247,Minimas!$C$1:$BN$10,9,FALSE)</f>
        <v>#VALUE!</v>
      </c>
      <c r="AJ247" s="107" t="e">
        <f>T247-HLOOKUP(V247,Minimas!$C$1:$BN$10,10,FALSE)</f>
        <v>#VALUE!</v>
      </c>
      <c r="AK247" s="108" t="str">
        <f t="shared" si="5"/>
        <v xml:space="preserve"> </v>
      </c>
      <c r="AM247" s="5" t="str">
        <f t="shared" si="6"/>
        <v xml:space="preserve"> </v>
      </c>
      <c r="AN247" s="5" t="str">
        <f t="shared" si="7"/>
        <v xml:space="preserve"> </v>
      </c>
      <c r="AQ247" s="115"/>
      <c r="AR247" s="115"/>
      <c r="AS247" s="115"/>
      <c r="AT247" s="115"/>
      <c r="AU247" s="115"/>
      <c r="AV247" s="115"/>
      <c r="AW247" s="115"/>
      <c r="AX247" s="115"/>
      <c r="AY247" s="115"/>
      <c r="AZ247" s="115"/>
      <c r="BA247" s="115"/>
      <c r="BB247" s="115"/>
      <c r="BC247" s="115"/>
      <c r="BD247" s="115"/>
      <c r="BE247" s="115"/>
      <c r="BF247" s="115"/>
      <c r="BG247" s="115"/>
      <c r="BH247" s="115"/>
      <c r="BI247" s="115"/>
      <c r="BJ247" s="115"/>
      <c r="BK247" s="115"/>
      <c r="BL247" s="115"/>
      <c r="BM247" s="115"/>
      <c r="BN247" s="115"/>
      <c r="BO247" s="115"/>
      <c r="BP247" s="115"/>
      <c r="BQ247" s="115"/>
      <c r="BR247" s="115"/>
      <c r="BS247" s="115"/>
      <c r="BT247" s="115"/>
      <c r="BU247" s="115"/>
      <c r="BV247" s="115"/>
      <c r="BW247" s="115"/>
      <c r="BX247" s="115"/>
    </row>
    <row r="248" spans="1:76" s="5" customFormat="1" ht="30" customHeight="1" x14ac:dyDescent="0.2">
      <c r="B248" s="71"/>
      <c r="C248" s="40"/>
      <c r="D248" s="41"/>
      <c r="E248" s="101"/>
      <c r="F248" s="42"/>
      <c r="G248" s="43"/>
      <c r="H248" s="109"/>
      <c r="I248" s="46"/>
      <c r="J248" s="41"/>
      <c r="K248" s="152"/>
      <c r="L248" s="44"/>
      <c r="M248" s="45"/>
      <c r="N248" s="45"/>
      <c r="O248" s="67" t="str">
        <f t="shared" si="0"/>
        <v/>
      </c>
      <c r="P248" s="66"/>
      <c r="Q248" s="66"/>
      <c r="R248" s="66"/>
      <c r="S248" s="67" t="str">
        <f t="shared" si="1"/>
        <v/>
      </c>
      <c r="T248" s="68" t="str">
        <f t="shared" si="2"/>
        <v/>
      </c>
      <c r="U248" s="69" t="str">
        <f t="shared" si="3"/>
        <v xml:space="preserve">   </v>
      </c>
      <c r="V248" s="103" t="str">
        <f>IF(E248=0," ",IF(E248="H",IF(OR(E248="SEN",H248&lt;1998),VLOOKUP(K248,Minimas!$A$11:$G$29,6),IF(AND(H248&gt;1997,H248&lt;2001),VLOOKUP(K248,Minimas!$A$11:$G$29,5),IF(AND(H248&gt;2000,H248&lt;2003),VLOOKUP(K248,Minimas!$A$11:$G$29,4),IF(AND(H248&gt;2002,H248&lt;2005),VLOOKUP(K248,Minimas!$A$11:$G$29,3),VLOOKUP(K248,Minimas!$A$11:$G$29,2))))),IF(OR(H248="SEN",H248&lt;1998),VLOOKUP(K248,Minimas!$G$11:$L$26,6),IF(AND(H248&gt;1997,H248&lt;2001),VLOOKUP(K248,Minimas!$G$11:$L$26,5),IF(AND(H248&gt;2000,H248&lt;2003),VLOOKUP(K248,Minimas!$G$11:$L$26,4),IF(AND(H248&gt;2002,H248&lt;2005),VLOOKUP(K248,Minimas!$G$11:$L$26,3),VLOOKUP(K248,Minimas!$G$11:$L$26,2)))))))</f>
        <v xml:space="preserve"> </v>
      </c>
      <c r="W248" s="77" t="str">
        <f t="shared" si="4"/>
        <v/>
      </c>
      <c r="X248" s="78"/>
      <c r="AB248" s="107" t="e">
        <f>T248-HLOOKUP(V248,Minimas!$C$1:$BN$10,2,FALSE)</f>
        <v>#VALUE!</v>
      </c>
      <c r="AC248" s="107" t="e">
        <f>T248-HLOOKUP(V248,Minimas!$C$1:$BN$10,3,FALSE)</f>
        <v>#VALUE!</v>
      </c>
      <c r="AD248" s="107" t="e">
        <f>T248-HLOOKUP(V248,Minimas!$C$1:$BN$10,4,FALSE)</f>
        <v>#VALUE!</v>
      </c>
      <c r="AE248" s="107" t="e">
        <f>T248-HLOOKUP(V248,Minimas!$C$1:$BN$10,5,FALSE)</f>
        <v>#VALUE!</v>
      </c>
      <c r="AF248" s="107" t="e">
        <f>T248-HLOOKUP(V248,Minimas!$C$1:$BN$10,6,FALSE)</f>
        <v>#VALUE!</v>
      </c>
      <c r="AG248" s="107" t="e">
        <f>T248-HLOOKUP(V248,Minimas!$C$1:$BN$10,7,FALSE)</f>
        <v>#VALUE!</v>
      </c>
      <c r="AH248" s="107" t="e">
        <f>T248-HLOOKUP(V248,Minimas!$C$1:$BN$10,8,FALSE)</f>
        <v>#VALUE!</v>
      </c>
      <c r="AI248" s="107" t="e">
        <f>T248-HLOOKUP(V248,Minimas!$C$1:$BN$10,9,FALSE)</f>
        <v>#VALUE!</v>
      </c>
      <c r="AJ248" s="107" t="e">
        <f>T248-HLOOKUP(V248,Minimas!$C$1:$BN$10,10,FALSE)</f>
        <v>#VALUE!</v>
      </c>
      <c r="AK248" s="108" t="str">
        <f t="shared" si="5"/>
        <v xml:space="preserve"> </v>
      </c>
      <c r="AM248" s="5" t="str">
        <f t="shared" si="6"/>
        <v xml:space="preserve"> </v>
      </c>
      <c r="AN248" s="5" t="str">
        <f t="shared" si="7"/>
        <v xml:space="preserve"> </v>
      </c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  <c r="BH248" s="115"/>
      <c r="BI248" s="115"/>
      <c r="BJ248" s="115"/>
      <c r="BK248" s="115"/>
      <c r="BL248" s="115"/>
      <c r="BM248" s="115"/>
      <c r="BN248" s="115"/>
      <c r="BO248" s="115"/>
      <c r="BP248" s="115"/>
      <c r="BQ248" s="115"/>
      <c r="BR248" s="115"/>
      <c r="BS248" s="115"/>
      <c r="BT248" s="115"/>
      <c r="BU248" s="115"/>
      <c r="BV248" s="115"/>
      <c r="BW248" s="115"/>
      <c r="BX248" s="115"/>
    </row>
    <row r="249" spans="1:76" s="5" customFormat="1" ht="30" customHeight="1" thickBot="1" x14ac:dyDescent="0.25">
      <c r="B249" s="119"/>
      <c r="C249" s="120"/>
      <c r="D249" s="121"/>
      <c r="E249" s="122"/>
      <c r="F249" s="123" t="s">
        <v>71</v>
      </c>
      <c r="G249" s="124" t="s">
        <v>71</v>
      </c>
      <c r="H249" s="125"/>
      <c r="I249" s="126" t="s">
        <v>71</v>
      </c>
      <c r="J249" s="121" t="s">
        <v>71</v>
      </c>
      <c r="K249" s="153"/>
      <c r="L249" s="127"/>
      <c r="M249" s="128"/>
      <c r="N249" s="128"/>
      <c r="O249" s="129" t="str">
        <f t="shared" si="0"/>
        <v/>
      </c>
      <c r="P249" s="130"/>
      <c r="Q249" s="130"/>
      <c r="R249" s="130"/>
      <c r="S249" s="129" t="str">
        <f t="shared" si="1"/>
        <v/>
      </c>
      <c r="T249" s="131" t="str">
        <f t="shared" si="2"/>
        <v/>
      </c>
      <c r="U249" s="132" t="str">
        <f t="shared" si="3"/>
        <v xml:space="preserve">   </v>
      </c>
      <c r="V249" s="133" t="str">
        <f>IF(E249=0," ",IF(E249="H",IF(OR(E249="SEN",H249&lt;1998),VLOOKUP(K249,Minimas!$A$11:$G$29,6),IF(AND(H249&gt;1997,H249&lt;2001),VLOOKUP(K249,Minimas!$A$11:$G$29,5),IF(AND(H249&gt;2000,H249&lt;2003),VLOOKUP(K249,Minimas!$A$11:$G$29,4),IF(AND(H249&gt;2002,H249&lt;2005),VLOOKUP(K249,Minimas!$A$11:$G$29,3),VLOOKUP(K249,Minimas!$A$11:$G$29,2))))),IF(OR(H249="SEN",H249&lt;1998),VLOOKUP(K249,Minimas!$G$11:$L$26,6),IF(AND(H249&gt;1997,H249&lt;2001),VLOOKUP(K249,Minimas!$G$11:$L$26,5),IF(AND(H249&gt;2000,H249&lt;2003),VLOOKUP(K249,Minimas!$G$11:$L$26,4),IF(AND(H249&gt;2002,H249&lt;2005),VLOOKUP(K249,Minimas!$G$11:$L$26,3),VLOOKUP(K249,Minimas!$G$11:$L$26,2)))))))</f>
        <v xml:space="preserve"> </v>
      </c>
      <c r="W249" s="134" t="str">
        <f t="shared" si="4"/>
        <v/>
      </c>
      <c r="X249" s="78"/>
      <c r="AB249" s="107" t="e">
        <f>T249-HLOOKUP(V249,Minimas!$C$1:$BN$10,2,FALSE)</f>
        <v>#VALUE!</v>
      </c>
      <c r="AC249" s="107" t="e">
        <f>T249-HLOOKUP(V249,Minimas!$C$1:$BN$10,3,FALSE)</f>
        <v>#VALUE!</v>
      </c>
      <c r="AD249" s="107" t="e">
        <f>T249-HLOOKUP(V249,Minimas!$C$1:$BN$10,4,FALSE)</f>
        <v>#VALUE!</v>
      </c>
      <c r="AE249" s="107" t="e">
        <f>T249-HLOOKUP(V249,Minimas!$C$1:$BN$10,5,FALSE)</f>
        <v>#VALUE!</v>
      </c>
      <c r="AF249" s="107" t="e">
        <f>T249-HLOOKUP(V249,Minimas!$C$1:$BN$10,6,FALSE)</f>
        <v>#VALUE!</v>
      </c>
      <c r="AG249" s="107" t="e">
        <f>T249-HLOOKUP(V249,Minimas!$C$1:$BN$10,7,FALSE)</f>
        <v>#VALUE!</v>
      </c>
      <c r="AH249" s="107" t="e">
        <f>T249-HLOOKUP(V249,Minimas!$C$1:$BN$10,8,FALSE)</f>
        <v>#VALUE!</v>
      </c>
      <c r="AI249" s="107" t="e">
        <f>T249-HLOOKUP(V249,Minimas!$C$1:$BN$10,9,FALSE)</f>
        <v>#VALUE!</v>
      </c>
      <c r="AJ249" s="107" t="e">
        <f>T249-HLOOKUP(V249,Minimas!$C$1:$BN$10,10,FALSE)</f>
        <v>#VALUE!</v>
      </c>
      <c r="AK249" s="108" t="str">
        <f t="shared" si="5"/>
        <v xml:space="preserve"> </v>
      </c>
      <c r="AM249" s="5" t="str">
        <f t="shared" si="6"/>
        <v xml:space="preserve"> </v>
      </c>
      <c r="AN249" s="5" t="str">
        <f t="shared" si="7"/>
        <v xml:space="preserve"> </v>
      </c>
      <c r="AQ249" s="115"/>
      <c r="AR249" s="115"/>
      <c r="AS249" s="115"/>
      <c r="AT249" s="115"/>
      <c r="AU249" s="115"/>
      <c r="AV249" s="115"/>
      <c r="AW249" s="115"/>
      <c r="AX249" s="115"/>
      <c r="AY249" s="115"/>
      <c r="AZ249" s="115"/>
      <c r="BA249" s="115"/>
      <c r="BB249" s="115"/>
      <c r="BC249" s="115"/>
      <c r="BD249" s="115"/>
      <c r="BE249" s="115"/>
      <c r="BF249" s="115"/>
      <c r="BG249" s="115"/>
      <c r="BH249" s="115"/>
      <c r="BI249" s="115"/>
      <c r="BJ249" s="115"/>
      <c r="BK249" s="115"/>
      <c r="BL249" s="115"/>
      <c r="BM249" s="115"/>
      <c r="BN249" s="115"/>
      <c r="BO249" s="115"/>
      <c r="BP249" s="115"/>
      <c r="BQ249" s="115"/>
      <c r="BR249" s="115"/>
      <c r="BS249" s="115"/>
      <c r="BT249" s="115"/>
      <c r="BU249" s="115"/>
      <c r="BV249" s="115"/>
      <c r="BW249" s="115"/>
      <c r="BX249" s="115"/>
    </row>
    <row r="250" spans="1:76" s="16" customFormat="1" ht="10.15" customHeight="1" x14ac:dyDescent="0.2"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6"/>
      <c r="Q250" s="135"/>
      <c r="R250" s="135"/>
      <c r="S250" s="135"/>
      <c r="T250" s="135"/>
      <c r="U250" s="135"/>
      <c r="V250" s="135"/>
      <c r="W250" s="135"/>
      <c r="X250" s="15"/>
    </row>
    <row r="251" spans="1:76" x14ac:dyDescent="0.2">
      <c r="A251" s="6"/>
      <c r="O251" s="1"/>
    </row>
    <row r="252" spans="1:76" x14ac:dyDescent="0.2">
      <c r="A252" s="6"/>
    </row>
  </sheetData>
  <mergeCells count="6">
    <mergeCell ref="N2:S3"/>
    <mergeCell ref="F5:G5"/>
    <mergeCell ref="D2:K2"/>
    <mergeCell ref="V2:W2"/>
    <mergeCell ref="D3:K3"/>
    <mergeCell ref="V3:W3"/>
  </mergeCells>
  <conditionalFormatting sqref="L7:N8 P7:R8 P234:R249 L234:N249">
    <cfRule type="cellIs" dxfId="19" priority="20" operator="lessThan">
      <formula>0</formula>
    </cfRule>
  </conditionalFormatting>
  <conditionalFormatting sqref="P219:R233 L219:N233">
    <cfRule type="cellIs" dxfId="18" priority="19" operator="lessThan">
      <formula>0</formula>
    </cfRule>
  </conditionalFormatting>
  <conditionalFormatting sqref="P204:R218 L204:N218">
    <cfRule type="cellIs" dxfId="17" priority="18" operator="lessThan">
      <formula>0</formula>
    </cfRule>
  </conditionalFormatting>
  <conditionalFormatting sqref="P189:R203 L189:N203">
    <cfRule type="cellIs" dxfId="16" priority="17" operator="lessThan">
      <formula>0</formula>
    </cfRule>
  </conditionalFormatting>
  <conditionalFormatting sqref="P174:R188 L174:N188">
    <cfRule type="cellIs" dxfId="15" priority="16" operator="lessThan">
      <formula>0</formula>
    </cfRule>
  </conditionalFormatting>
  <conditionalFormatting sqref="P159:R173 L159:N173">
    <cfRule type="cellIs" dxfId="14" priority="15" operator="lessThan">
      <formula>0</formula>
    </cfRule>
  </conditionalFormatting>
  <conditionalFormatting sqref="P144:R158 L144:N158">
    <cfRule type="cellIs" dxfId="13" priority="14" operator="lessThan">
      <formula>0</formula>
    </cfRule>
  </conditionalFormatting>
  <conditionalFormatting sqref="P129:R143 L129:N143">
    <cfRule type="cellIs" dxfId="12" priority="13" operator="lessThan">
      <formula>0</formula>
    </cfRule>
  </conditionalFormatting>
  <conditionalFormatting sqref="P114:R128 L114:N128">
    <cfRule type="cellIs" dxfId="11" priority="12" operator="lessThan">
      <formula>0</formula>
    </cfRule>
  </conditionalFormatting>
  <conditionalFormatting sqref="P99:R113 L99:N113">
    <cfRule type="cellIs" dxfId="10" priority="11" operator="lessThan">
      <formula>0</formula>
    </cfRule>
  </conditionalFormatting>
  <conditionalFormatting sqref="P84:R98 L84:N98">
    <cfRule type="cellIs" dxfId="9" priority="10" operator="lessThan">
      <formula>0</formula>
    </cfRule>
  </conditionalFormatting>
  <conditionalFormatting sqref="P69:R83 L69:N83">
    <cfRule type="cellIs" dxfId="8" priority="9" operator="lessThan">
      <formula>0</formula>
    </cfRule>
  </conditionalFormatting>
  <conditionalFormatting sqref="P54:R68 L54:N68">
    <cfRule type="cellIs" dxfId="7" priority="8" operator="lessThan">
      <formula>0</formula>
    </cfRule>
  </conditionalFormatting>
  <conditionalFormatting sqref="P39:R53 L39:N53">
    <cfRule type="cellIs" dxfId="6" priority="7" operator="lessThan">
      <formula>0</formula>
    </cfRule>
  </conditionalFormatting>
  <conditionalFormatting sqref="P24:R38 L24:N38">
    <cfRule type="cellIs" dxfId="5" priority="6" operator="lessThan">
      <formula>0</formula>
    </cfRule>
  </conditionalFormatting>
  <conditionalFormatting sqref="P10:R23 L10:N23">
    <cfRule type="cellIs" dxfId="4" priority="5" operator="lessThan">
      <formula>0</formula>
    </cfRule>
  </conditionalFormatting>
  <conditionalFormatting sqref="L9:N9">
    <cfRule type="cellIs" dxfId="3" priority="4" operator="lessThan">
      <formula>0</formula>
    </cfRule>
  </conditionalFormatting>
  <conditionalFormatting sqref="L9:N9">
    <cfRule type="cellIs" dxfId="2" priority="3" operator="lessThan">
      <formula>0</formula>
    </cfRule>
  </conditionalFormatting>
  <conditionalFormatting sqref="P9:R9">
    <cfRule type="cellIs" dxfId="1" priority="2" operator="lessThan">
      <formula>0</formula>
    </cfRule>
  </conditionalFormatting>
  <conditionalFormatting sqref="P9:R9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workbookViewId="0">
      <selection activeCell="C7" sqref="C7"/>
    </sheetView>
  </sheetViews>
  <sheetFormatPr baseColWidth="10" defaultRowHeight="12.75" x14ac:dyDescent="0.2"/>
  <sheetData>
    <row r="1" spans="1:66" x14ac:dyDescent="0.2">
      <c r="C1" s="81" t="s">
        <v>15</v>
      </c>
      <c r="D1" s="81" t="s">
        <v>16</v>
      </c>
      <c r="E1" s="81" t="s">
        <v>17</v>
      </c>
      <c r="F1" s="81" t="s">
        <v>18</v>
      </c>
      <c r="G1" s="81" t="s">
        <v>19</v>
      </c>
      <c r="H1" s="81" t="s">
        <v>20</v>
      </c>
      <c r="I1" s="81" t="s">
        <v>21</v>
      </c>
      <c r="J1" s="81" t="s">
        <v>22</v>
      </c>
      <c r="K1" s="81" t="s">
        <v>23</v>
      </c>
      <c r="L1" s="81" t="s">
        <v>24</v>
      </c>
      <c r="M1" s="81" t="s">
        <v>25</v>
      </c>
      <c r="N1" s="81" t="s">
        <v>26</v>
      </c>
      <c r="O1" s="81" t="s">
        <v>27</v>
      </c>
      <c r="P1" s="81" t="s">
        <v>28</v>
      </c>
      <c r="Q1" s="81" t="s">
        <v>105</v>
      </c>
      <c r="R1" s="81" t="s">
        <v>106</v>
      </c>
      <c r="S1" s="81" t="s">
        <v>88</v>
      </c>
      <c r="T1" s="81" t="s">
        <v>89</v>
      </c>
      <c r="U1" s="81" t="s">
        <v>90</v>
      </c>
      <c r="V1" s="81" t="s">
        <v>91</v>
      </c>
      <c r="W1" s="81" t="s">
        <v>92</v>
      </c>
      <c r="X1" s="81" t="s">
        <v>93</v>
      </c>
      <c r="Y1" s="81" t="s">
        <v>103</v>
      </c>
      <c r="Z1" s="81" t="s">
        <v>104</v>
      </c>
      <c r="AA1" s="81" t="s">
        <v>94</v>
      </c>
      <c r="AB1" s="81" t="s">
        <v>95</v>
      </c>
      <c r="AC1" s="81" t="s">
        <v>96</v>
      </c>
      <c r="AD1" s="81" t="s">
        <v>97</v>
      </c>
      <c r="AE1" s="81" t="s">
        <v>98</v>
      </c>
      <c r="AF1" s="81" t="s">
        <v>99</v>
      </c>
      <c r="AG1" s="81" t="s">
        <v>101</v>
      </c>
      <c r="AH1" s="81" t="s">
        <v>102</v>
      </c>
      <c r="AI1" s="81" t="s">
        <v>29</v>
      </c>
      <c r="AJ1" s="81" t="s">
        <v>30</v>
      </c>
      <c r="AK1" s="81" t="s">
        <v>31</v>
      </c>
      <c r="AL1" s="81" t="s">
        <v>32</v>
      </c>
      <c r="AM1" s="81" t="s">
        <v>33</v>
      </c>
      <c r="AN1" s="81" t="s">
        <v>34</v>
      </c>
      <c r="AO1" s="81" t="s">
        <v>35</v>
      </c>
      <c r="AP1" s="81" t="s">
        <v>100</v>
      </c>
      <c r="AQ1" s="81" t="s">
        <v>36</v>
      </c>
      <c r="AR1" s="81" t="s">
        <v>37</v>
      </c>
      <c r="AS1" s="81" t="s">
        <v>38</v>
      </c>
      <c r="AT1" s="81" t="s">
        <v>39</v>
      </c>
      <c r="AU1" s="81" t="s">
        <v>40</v>
      </c>
      <c r="AV1" s="81" t="s">
        <v>41</v>
      </c>
      <c r="AW1" s="81" t="s">
        <v>42</v>
      </c>
      <c r="AX1" s="81" t="s">
        <v>43</v>
      </c>
      <c r="AY1" s="81" t="s">
        <v>72</v>
      </c>
      <c r="AZ1" s="81" t="s">
        <v>73</v>
      </c>
      <c r="BA1" s="81" t="s">
        <v>74</v>
      </c>
      <c r="BB1" s="81" t="s">
        <v>75</v>
      </c>
      <c r="BC1" s="81" t="s">
        <v>76</v>
      </c>
      <c r="BD1" s="81" t="s">
        <v>77</v>
      </c>
      <c r="BE1" s="81" t="s">
        <v>78</v>
      </c>
      <c r="BF1" s="81" t="s">
        <v>79</v>
      </c>
      <c r="BG1" s="81" t="s">
        <v>80</v>
      </c>
      <c r="BH1" s="81" t="s">
        <v>81</v>
      </c>
      <c r="BI1" s="81" t="s">
        <v>82</v>
      </c>
      <c r="BJ1" s="81" t="s">
        <v>83</v>
      </c>
      <c r="BK1" s="81" t="s">
        <v>84</v>
      </c>
      <c r="BL1" s="81" t="s">
        <v>85</v>
      </c>
      <c r="BM1" s="81" t="s">
        <v>86</v>
      </c>
      <c r="BN1" s="81" t="s">
        <v>87</v>
      </c>
    </row>
    <row r="2" spans="1:66" x14ac:dyDescent="0.2">
      <c r="B2" s="81" t="s">
        <v>44</v>
      </c>
      <c r="C2" s="82">
        <v>20</v>
      </c>
      <c r="D2" s="82">
        <v>25</v>
      </c>
      <c r="E2" s="82">
        <v>30</v>
      </c>
      <c r="F2" s="82">
        <v>35</v>
      </c>
      <c r="G2" s="82">
        <v>40</v>
      </c>
      <c r="H2" s="82">
        <v>45</v>
      </c>
      <c r="I2" s="82">
        <v>50</v>
      </c>
      <c r="J2" s="82">
        <v>60</v>
      </c>
      <c r="K2" s="83">
        <v>30</v>
      </c>
      <c r="L2" s="83">
        <v>35</v>
      </c>
      <c r="M2" s="83">
        <v>45</v>
      </c>
      <c r="N2" s="83">
        <v>50</v>
      </c>
      <c r="O2" s="83">
        <v>55</v>
      </c>
      <c r="P2" s="83">
        <v>60</v>
      </c>
      <c r="Q2" s="83">
        <v>65</v>
      </c>
      <c r="R2" s="83">
        <v>70</v>
      </c>
      <c r="S2" s="84">
        <v>45</v>
      </c>
      <c r="T2" s="84">
        <v>55</v>
      </c>
      <c r="U2" s="84">
        <v>60</v>
      </c>
      <c r="V2" s="84">
        <v>65</v>
      </c>
      <c r="W2" s="84">
        <v>70</v>
      </c>
      <c r="X2" s="84">
        <v>80</v>
      </c>
      <c r="Y2" s="84">
        <v>85</v>
      </c>
      <c r="Z2" s="84">
        <v>90</v>
      </c>
      <c r="AA2" s="85">
        <v>55</v>
      </c>
      <c r="AB2" s="85">
        <v>65</v>
      </c>
      <c r="AC2" s="85">
        <v>70</v>
      </c>
      <c r="AD2" s="85">
        <v>75</v>
      </c>
      <c r="AE2" s="85">
        <v>80</v>
      </c>
      <c r="AF2" s="85">
        <v>90</v>
      </c>
      <c r="AG2" s="85">
        <v>95</v>
      </c>
      <c r="AH2" s="85">
        <v>100</v>
      </c>
      <c r="AI2" s="83">
        <v>35</v>
      </c>
      <c r="AJ2" s="83">
        <v>40</v>
      </c>
      <c r="AK2" s="83">
        <v>50</v>
      </c>
      <c r="AL2" s="83">
        <v>75</v>
      </c>
      <c r="AM2" s="83">
        <v>85</v>
      </c>
      <c r="AN2" s="83">
        <v>90</v>
      </c>
      <c r="AO2" s="83">
        <v>100</v>
      </c>
      <c r="AP2" s="83">
        <v>110</v>
      </c>
      <c r="AQ2" s="86">
        <v>45</v>
      </c>
      <c r="AR2" s="86">
        <v>65</v>
      </c>
      <c r="AS2" s="86">
        <v>85</v>
      </c>
      <c r="AT2" s="86">
        <v>95</v>
      </c>
      <c r="AU2" s="86">
        <v>110</v>
      </c>
      <c r="AV2" s="86">
        <v>120</v>
      </c>
      <c r="AW2" s="86">
        <v>125</v>
      </c>
      <c r="AX2" s="86">
        <v>135</v>
      </c>
      <c r="AY2" s="83">
        <v>80</v>
      </c>
      <c r="AZ2" s="83">
        <v>90</v>
      </c>
      <c r="BA2" s="83">
        <v>110</v>
      </c>
      <c r="BB2" s="83">
        <v>130</v>
      </c>
      <c r="BC2" s="83">
        <v>145</v>
      </c>
      <c r="BD2" s="83">
        <v>150</v>
      </c>
      <c r="BE2" s="83">
        <v>155</v>
      </c>
      <c r="BF2" s="83">
        <v>165</v>
      </c>
      <c r="BG2" s="87">
        <v>95</v>
      </c>
      <c r="BH2" s="87">
        <v>115</v>
      </c>
      <c r="BI2" s="87">
        <v>130</v>
      </c>
      <c r="BJ2" s="87">
        <v>150</v>
      </c>
      <c r="BK2" s="87">
        <v>165</v>
      </c>
      <c r="BL2" s="87">
        <v>170</v>
      </c>
      <c r="BM2" s="87">
        <v>175</v>
      </c>
      <c r="BN2" s="87">
        <v>185</v>
      </c>
    </row>
    <row r="3" spans="1:66" x14ac:dyDescent="0.2">
      <c r="B3" t="s">
        <v>45</v>
      </c>
      <c r="C3" s="82">
        <v>25</v>
      </c>
      <c r="D3" s="82">
        <v>30</v>
      </c>
      <c r="E3" s="82">
        <v>35</v>
      </c>
      <c r="F3" s="82">
        <v>45</v>
      </c>
      <c r="G3" s="82">
        <v>50</v>
      </c>
      <c r="H3" s="82">
        <v>55</v>
      </c>
      <c r="I3" s="82">
        <v>60</v>
      </c>
      <c r="J3" s="82">
        <v>70</v>
      </c>
      <c r="K3" s="83">
        <v>40</v>
      </c>
      <c r="L3" s="83">
        <v>45</v>
      </c>
      <c r="M3" s="83">
        <v>55</v>
      </c>
      <c r="N3" s="83">
        <v>60</v>
      </c>
      <c r="O3" s="83">
        <v>65</v>
      </c>
      <c r="P3" s="83">
        <v>70</v>
      </c>
      <c r="Q3" s="83">
        <v>75</v>
      </c>
      <c r="R3" s="83">
        <v>80</v>
      </c>
      <c r="S3" s="84">
        <v>55</v>
      </c>
      <c r="T3" s="84">
        <v>65</v>
      </c>
      <c r="U3" s="84">
        <v>70</v>
      </c>
      <c r="V3" s="84">
        <v>75</v>
      </c>
      <c r="W3" s="84">
        <v>80</v>
      </c>
      <c r="X3" s="84">
        <v>90</v>
      </c>
      <c r="Y3" s="84">
        <v>95</v>
      </c>
      <c r="Z3" s="84">
        <v>100</v>
      </c>
      <c r="AA3" s="85">
        <v>65</v>
      </c>
      <c r="AB3" s="85">
        <v>75</v>
      </c>
      <c r="AC3" s="85">
        <v>80</v>
      </c>
      <c r="AD3" s="85">
        <v>85</v>
      </c>
      <c r="AE3" s="85">
        <v>90</v>
      </c>
      <c r="AF3" s="85">
        <v>100</v>
      </c>
      <c r="AG3" s="85">
        <v>105</v>
      </c>
      <c r="AH3" s="85">
        <v>110</v>
      </c>
      <c r="AI3" s="88">
        <v>50</v>
      </c>
      <c r="AJ3" s="88">
        <v>55</v>
      </c>
      <c r="AK3" s="88">
        <v>70</v>
      </c>
      <c r="AL3" s="88">
        <v>95</v>
      </c>
      <c r="AM3" s="88">
        <v>105</v>
      </c>
      <c r="AN3" s="88">
        <v>110</v>
      </c>
      <c r="AO3" s="88">
        <v>120</v>
      </c>
      <c r="AP3" s="88">
        <v>130</v>
      </c>
      <c r="AQ3" s="89">
        <v>65</v>
      </c>
      <c r="AR3" s="89">
        <v>85</v>
      </c>
      <c r="AS3" s="89">
        <v>105</v>
      </c>
      <c r="AT3" s="89">
        <v>115</v>
      </c>
      <c r="AU3" s="89">
        <v>130</v>
      </c>
      <c r="AV3" s="89">
        <v>140</v>
      </c>
      <c r="AW3" s="89">
        <v>145</v>
      </c>
      <c r="AX3" s="89">
        <v>155</v>
      </c>
      <c r="AY3" s="88">
        <v>100</v>
      </c>
      <c r="AZ3" s="88">
        <v>115</v>
      </c>
      <c r="BA3" s="88">
        <v>130</v>
      </c>
      <c r="BB3" s="88">
        <v>150</v>
      </c>
      <c r="BC3" s="88">
        <v>165</v>
      </c>
      <c r="BD3" s="88">
        <v>170</v>
      </c>
      <c r="BE3" s="88">
        <v>175</v>
      </c>
      <c r="BF3" s="88">
        <v>185</v>
      </c>
      <c r="BG3" s="90">
        <v>115</v>
      </c>
      <c r="BH3" s="90">
        <v>135</v>
      </c>
      <c r="BI3" s="90">
        <v>150</v>
      </c>
      <c r="BJ3" s="90">
        <v>170</v>
      </c>
      <c r="BK3" s="90">
        <v>185</v>
      </c>
      <c r="BL3" s="90">
        <v>190</v>
      </c>
      <c r="BM3" s="90">
        <v>195</v>
      </c>
      <c r="BN3" s="90">
        <v>205</v>
      </c>
    </row>
    <row r="4" spans="1:66" x14ac:dyDescent="0.2">
      <c r="B4" t="s">
        <v>46</v>
      </c>
      <c r="C4" s="82">
        <v>35</v>
      </c>
      <c r="D4" s="82">
        <v>40</v>
      </c>
      <c r="E4" s="82">
        <v>45</v>
      </c>
      <c r="F4" s="82">
        <v>55</v>
      </c>
      <c r="G4" s="82">
        <v>60</v>
      </c>
      <c r="H4" s="82">
        <v>65</v>
      </c>
      <c r="I4" s="82">
        <v>70</v>
      </c>
      <c r="J4" s="82">
        <v>80</v>
      </c>
      <c r="K4" s="83">
        <v>50</v>
      </c>
      <c r="L4" s="83">
        <v>55</v>
      </c>
      <c r="M4" s="83">
        <v>65</v>
      </c>
      <c r="N4" s="83">
        <v>70</v>
      </c>
      <c r="O4" s="83">
        <v>75</v>
      </c>
      <c r="P4" s="83">
        <v>80</v>
      </c>
      <c r="Q4" s="83">
        <v>90</v>
      </c>
      <c r="R4" s="83">
        <v>95</v>
      </c>
      <c r="S4" s="84">
        <v>65</v>
      </c>
      <c r="T4" s="84">
        <v>75</v>
      </c>
      <c r="U4" s="84">
        <v>80</v>
      </c>
      <c r="V4" s="84">
        <v>85</v>
      </c>
      <c r="W4" s="84">
        <v>90</v>
      </c>
      <c r="X4" s="84">
        <v>105</v>
      </c>
      <c r="Y4" s="84">
        <v>110</v>
      </c>
      <c r="Z4" s="84">
        <v>115</v>
      </c>
      <c r="AA4" s="85">
        <v>75</v>
      </c>
      <c r="AB4" s="85">
        <v>85</v>
      </c>
      <c r="AC4" s="85">
        <v>90</v>
      </c>
      <c r="AD4" s="85">
        <v>95</v>
      </c>
      <c r="AE4" s="85">
        <v>105</v>
      </c>
      <c r="AF4" s="85">
        <v>115</v>
      </c>
      <c r="AG4" s="85">
        <v>120</v>
      </c>
      <c r="AH4" s="85">
        <v>125</v>
      </c>
      <c r="AI4" s="88">
        <v>60</v>
      </c>
      <c r="AJ4" s="88">
        <v>65</v>
      </c>
      <c r="AK4" s="88">
        <v>85</v>
      </c>
      <c r="AL4" s="88">
        <v>105</v>
      </c>
      <c r="AM4" s="88">
        <v>115</v>
      </c>
      <c r="AN4" s="88">
        <v>130</v>
      </c>
      <c r="AO4" s="88">
        <v>140</v>
      </c>
      <c r="AP4" s="88">
        <v>145</v>
      </c>
      <c r="AQ4" s="89">
        <v>80</v>
      </c>
      <c r="AR4" s="89">
        <v>100</v>
      </c>
      <c r="AS4" s="89">
        <v>120</v>
      </c>
      <c r="AT4" s="89">
        <v>130</v>
      </c>
      <c r="AU4" s="89">
        <v>150</v>
      </c>
      <c r="AV4" s="89">
        <v>160</v>
      </c>
      <c r="AW4" s="89">
        <v>165</v>
      </c>
      <c r="AX4" s="89">
        <v>175</v>
      </c>
      <c r="AY4" s="88">
        <v>115</v>
      </c>
      <c r="AZ4" s="88">
        <v>135</v>
      </c>
      <c r="BA4" s="88">
        <v>150</v>
      </c>
      <c r="BB4" s="88">
        <v>170</v>
      </c>
      <c r="BC4" s="88">
        <v>185</v>
      </c>
      <c r="BD4" s="88">
        <v>190</v>
      </c>
      <c r="BE4" s="88">
        <v>195</v>
      </c>
      <c r="BF4" s="88">
        <v>205</v>
      </c>
      <c r="BG4" s="90">
        <v>130</v>
      </c>
      <c r="BH4" s="90">
        <v>150</v>
      </c>
      <c r="BI4" s="90">
        <v>170</v>
      </c>
      <c r="BJ4" s="90">
        <v>190</v>
      </c>
      <c r="BK4" s="90">
        <v>205</v>
      </c>
      <c r="BL4" s="90">
        <v>215</v>
      </c>
      <c r="BM4" s="90">
        <v>220</v>
      </c>
      <c r="BN4" s="90">
        <v>225</v>
      </c>
    </row>
    <row r="5" spans="1:66" x14ac:dyDescent="0.2">
      <c r="B5" t="s">
        <v>47</v>
      </c>
      <c r="C5" s="82">
        <v>45</v>
      </c>
      <c r="D5" s="82">
        <v>50</v>
      </c>
      <c r="E5" s="82">
        <v>55</v>
      </c>
      <c r="F5" s="82">
        <v>65</v>
      </c>
      <c r="G5" s="82">
        <v>70</v>
      </c>
      <c r="H5" s="82">
        <v>75</v>
      </c>
      <c r="I5" s="82">
        <v>80</v>
      </c>
      <c r="J5" s="82">
        <v>90</v>
      </c>
      <c r="K5" s="83">
        <v>60</v>
      </c>
      <c r="L5" s="83">
        <v>65</v>
      </c>
      <c r="M5" s="83">
        <v>75</v>
      </c>
      <c r="N5" s="83">
        <v>80</v>
      </c>
      <c r="O5" s="83">
        <v>85</v>
      </c>
      <c r="P5" s="83">
        <v>90</v>
      </c>
      <c r="Q5" s="83">
        <v>100</v>
      </c>
      <c r="R5" s="83">
        <v>105</v>
      </c>
      <c r="S5" s="84">
        <v>75</v>
      </c>
      <c r="T5" s="84">
        <v>85</v>
      </c>
      <c r="U5" s="84">
        <v>90</v>
      </c>
      <c r="V5" s="84">
        <v>100</v>
      </c>
      <c r="W5" s="84">
        <v>105</v>
      </c>
      <c r="X5" s="84">
        <v>115</v>
      </c>
      <c r="Y5" s="84">
        <v>120</v>
      </c>
      <c r="Z5" s="84">
        <v>125</v>
      </c>
      <c r="AA5" s="85">
        <v>85</v>
      </c>
      <c r="AB5" s="85">
        <v>100</v>
      </c>
      <c r="AC5" s="85">
        <v>105</v>
      </c>
      <c r="AD5" s="85">
        <v>110</v>
      </c>
      <c r="AE5" s="85">
        <v>120</v>
      </c>
      <c r="AF5" s="85">
        <v>130</v>
      </c>
      <c r="AG5" s="85">
        <v>135</v>
      </c>
      <c r="AH5" s="85">
        <v>140</v>
      </c>
      <c r="AI5" s="88">
        <v>75</v>
      </c>
      <c r="AJ5" s="88">
        <v>80</v>
      </c>
      <c r="AK5" s="88">
        <v>100</v>
      </c>
      <c r="AL5" s="88">
        <v>120</v>
      </c>
      <c r="AM5" s="88">
        <v>130</v>
      </c>
      <c r="AN5" s="88">
        <v>150</v>
      </c>
      <c r="AO5" s="88">
        <v>160</v>
      </c>
      <c r="AP5" s="88">
        <v>165</v>
      </c>
      <c r="AQ5" s="89">
        <v>95</v>
      </c>
      <c r="AR5" s="89">
        <v>115</v>
      </c>
      <c r="AS5" s="89">
        <v>135</v>
      </c>
      <c r="AT5" s="89">
        <v>150</v>
      </c>
      <c r="AU5" s="89">
        <v>170</v>
      </c>
      <c r="AV5" s="89">
        <v>180</v>
      </c>
      <c r="AW5" s="89">
        <v>185</v>
      </c>
      <c r="AX5" s="89">
        <v>195</v>
      </c>
      <c r="AY5" s="88">
        <v>130</v>
      </c>
      <c r="AZ5" s="88">
        <v>150</v>
      </c>
      <c r="BA5" s="88">
        <v>170</v>
      </c>
      <c r="BB5" s="88">
        <v>190</v>
      </c>
      <c r="BC5" s="88">
        <v>205</v>
      </c>
      <c r="BD5" s="88">
        <v>215</v>
      </c>
      <c r="BE5" s="88">
        <v>220</v>
      </c>
      <c r="BF5" s="88">
        <v>225</v>
      </c>
      <c r="BG5" s="90">
        <v>145</v>
      </c>
      <c r="BH5" s="90">
        <v>170</v>
      </c>
      <c r="BI5" s="90">
        <v>195</v>
      </c>
      <c r="BJ5" s="90">
        <v>215</v>
      </c>
      <c r="BK5" s="90">
        <v>225</v>
      </c>
      <c r="BL5" s="90">
        <v>235</v>
      </c>
      <c r="BM5" s="90">
        <v>245</v>
      </c>
      <c r="BN5" s="90">
        <v>250</v>
      </c>
    </row>
    <row r="6" spans="1:66" x14ac:dyDescent="0.2">
      <c r="B6" t="s">
        <v>48</v>
      </c>
      <c r="C6" s="82">
        <v>55</v>
      </c>
      <c r="D6" s="82">
        <v>65</v>
      </c>
      <c r="E6" s="82">
        <v>70</v>
      </c>
      <c r="F6" s="82">
        <v>80</v>
      </c>
      <c r="G6" s="82">
        <v>85</v>
      </c>
      <c r="H6" s="82">
        <v>90</v>
      </c>
      <c r="I6" s="82">
        <v>95</v>
      </c>
      <c r="J6" s="82">
        <v>105</v>
      </c>
      <c r="K6" s="83">
        <v>75</v>
      </c>
      <c r="L6" s="83">
        <v>80</v>
      </c>
      <c r="M6" s="83">
        <v>90</v>
      </c>
      <c r="N6" s="83">
        <v>95</v>
      </c>
      <c r="O6" s="83">
        <v>100</v>
      </c>
      <c r="P6" s="83">
        <v>105</v>
      </c>
      <c r="Q6" s="83">
        <v>110</v>
      </c>
      <c r="R6" s="83">
        <v>115</v>
      </c>
      <c r="S6" s="84">
        <v>90</v>
      </c>
      <c r="T6" s="84">
        <v>100</v>
      </c>
      <c r="U6" s="84">
        <v>105</v>
      </c>
      <c r="V6" s="84">
        <v>115</v>
      </c>
      <c r="W6" s="84">
        <v>120</v>
      </c>
      <c r="X6" s="84">
        <v>130</v>
      </c>
      <c r="Y6" s="84">
        <v>135</v>
      </c>
      <c r="Z6" s="84">
        <v>140</v>
      </c>
      <c r="AA6" s="85">
        <v>100</v>
      </c>
      <c r="AB6" s="85">
        <v>115</v>
      </c>
      <c r="AC6" s="85">
        <v>125</v>
      </c>
      <c r="AD6" s="85">
        <v>130</v>
      </c>
      <c r="AE6" s="85">
        <v>140</v>
      </c>
      <c r="AF6" s="85">
        <v>145</v>
      </c>
      <c r="AG6" s="85">
        <v>150</v>
      </c>
      <c r="AH6" s="85">
        <v>155</v>
      </c>
      <c r="AI6" s="88">
        <v>90</v>
      </c>
      <c r="AJ6" s="88">
        <v>95</v>
      </c>
      <c r="AK6" s="88">
        <v>115</v>
      </c>
      <c r="AL6" s="88">
        <v>135</v>
      </c>
      <c r="AM6" s="88">
        <v>150</v>
      </c>
      <c r="AN6" s="88">
        <v>170</v>
      </c>
      <c r="AO6" s="88">
        <v>180</v>
      </c>
      <c r="AP6" s="88">
        <v>185</v>
      </c>
      <c r="AQ6" s="89">
        <v>110</v>
      </c>
      <c r="AR6" s="89">
        <v>130</v>
      </c>
      <c r="AS6" s="89">
        <v>150</v>
      </c>
      <c r="AT6" s="89">
        <v>170</v>
      </c>
      <c r="AU6" s="89">
        <v>185</v>
      </c>
      <c r="AV6" s="89">
        <v>200</v>
      </c>
      <c r="AW6" s="89">
        <v>210</v>
      </c>
      <c r="AX6" s="89">
        <v>220</v>
      </c>
      <c r="AY6" s="88">
        <v>145</v>
      </c>
      <c r="AZ6" s="88">
        <v>170</v>
      </c>
      <c r="BA6" s="88">
        <v>190</v>
      </c>
      <c r="BB6" s="88">
        <v>210</v>
      </c>
      <c r="BC6" s="88">
        <v>225</v>
      </c>
      <c r="BD6" s="88">
        <v>235</v>
      </c>
      <c r="BE6" s="88">
        <v>245</v>
      </c>
      <c r="BF6" s="88">
        <v>250</v>
      </c>
      <c r="BG6" s="90">
        <v>170</v>
      </c>
      <c r="BH6" s="90">
        <v>195</v>
      </c>
      <c r="BI6" s="90">
        <v>225</v>
      </c>
      <c r="BJ6" s="90">
        <v>245</v>
      </c>
      <c r="BK6" s="90">
        <v>255</v>
      </c>
      <c r="BL6" s="90">
        <v>265</v>
      </c>
      <c r="BM6" s="90">
        <v>275</v>
      </c>
      <c r="BN6" s="90">
        <v>280</v>
      </c>
    </row>
    <row r="7" spans="1:66" x14ac:dyDescent="0.2">
      <c r="B7" t="s">
        <v>49</v>
      </c>
      <c r="C7" s="82">
        <v>65</v>
      </c>
      <c r="D7" s="82">
        <v>75</v>
      </c>
      <c r="E7" s="82">
        <v>80</v>
      </c>
      <c r="F7" s="82">
        <v>90</v>
      </c>
      <c r="G7" s="82">
        <v>95</v>
      </c>
      <c r="H7" s="82">
        <v>100</v>
      </c>
      <c r="I7" s="82">
        <v>105</v>
      </c>
      <c r="J7" s="82">
        <v>115</v>
      </c>
      <c r="K7" s="83">
        <v>85</v>
      </c>
      <c r="L7" s="83">
        <v>90</v>
      </c>
      <c r="M7" s="83">
        <v>100</v>
      </c>
      <c r="N7" s="83">
        <v>105</v>
      </c>
      <c r="O7" s="83">
        <v>155</v>
      </c>
      <c r="P7" s="83">
        <v>120</v>
      </c>
      <c r="Q7" s="83">
        <v>125</v>
      </c>
      <c r="R7" s="83">
        <v>130</v>
      </c>
      <c r="S7" s="84">
        <v>100</v>
      </c>
      <c r="T7" s="84">
        <v>110</v>
      </c>
      <c r="U7" s="84">
        <v>120</v>
      </c>
      <c r="V7" s="84">
        <v>130</v>
      </c>
      <c r="W7" s="84">
        <v>140</v>
      </c>
      <c r="X7" s="84">
        <v>145</v>
      </c>
      <c r="Y7" s="84">
        <v>150</v>
      </c>
      <c r="Z7" s="84">
        <v>155</v>
      </c>
      <c r="AA7" s="85">
        <v>115</v>
      </c>
      <c r="AB7" s="85">
        <v>130</v>
      </c>
      <c r="AC7" s="85">
        <v>140</v>
      </c>
      <c r="AD7" s="85">
        <v>150</v>
      </c>
      <c r="AE7" s="85">
        <v>160</v>
      </c>
      <c r="AF7" s="85">
        <v>165</v>
      </c>
      <c r="AG7" s="85">
        <v>170</v>
      </c>
      <c r="AH7" s="85">
        <v>175</v>
      </c>
      <c r="AI7" s="88">
        <v>105</v>
      </c>
      <c r="AJ7" s="88">
        <v>110</v>
      </c>
      <c r="AK7" s="88">
        <v>130</v>
      </c>
      <c r="AL7" s="88">
        <v>150</v>
      </c>
      <c r="AM7" s="88">
        <v>170</v>
      </c>
      <c r="AN7" s="88">
        <v>185</v>
      </c>
      <c r="AO7" s="88">
        <v>200</v>
      </c>
      <c r="AP7" s="88">
        <v>210</v>
      </c>
      <c r="AQ7" s="89">
        <v>120</v>
      </c>
      <c r="AR7" s="89">
        <v>145</v>
      </c>
      <c r="AS7" s="89">
        <v>170</v>
      </c>
      <c r="AT7" s="89">
        <v>190</v>
      </c>
      <c r="AU7" s="89">
        <v>200</v>
      </c>
      <c r="AV7" s="89">
        <v>220</v>
      </c>
      <c r="AW7" s="89">
        <v>225</v>
      </c>
      <c r="AX7" s="89">
        <v>235</v>
      </c>
      <c r="AY7" s="88">
        <v>170</v>
      </c>
      <c r="AZ7" s="88">
        <v>190</v>
      </c>
      <c r="BA7" s="88">
        <v>220</v>
      </c>
      <c r="BB7" s="88">
        <v>240</v>
      </c>
      <c r="BC7" s="88">
        <v>250</v>
      </c>
      <c r="BD7" s="88">
        <v>260</v>
      </c>
      <c r="BE7" s="88">
        <v>270</v>
      </c>
      <c r="BF7" s="88">
        <v>280</v>
      </c>
      <c r="BG7" s="90">
        <v>190</v>
      </c>
      <c r="BH7" s="90">
        <v>210</v>
      </c>
      <c r="BI7" s="90">
        <v>240</v>
      </c>
      <c r="BJ7" s="90">
        <v>265</v>
      </c>
      <c r="BK7" s="90">
        <v>280</v>
      </c>
      <c r="BL7" s="90">
        <v>290</v>
      </c>
      <c r="BM7" s="90">
        <v>300</v>
      </c>
      <c r="BN7" s="90">
        <v>310</v>
      </c>
    </row>
    <row r="8" spans="1:66" x14ac:dyDescent="0.2">
      <c r="B8" t="s">
        <v>50</v>
      </c>
      <c r="C8" s="82">
        <v>75</v>
      </c>
      <c r="D8" s="82">
        <v>85</v>
      </c>
      <c r="E8" s="82">
        <v>90</v>
      </c>
      <c r="F8" s="82">
        <v>100</v>
      </c>
      <c r="G8" s="82">
        <v>105</v>
      </c>
      <c r="H8" s="82">
        <v>115</v>
      </c>
      <c r="I8" s="82">
        <v>120</v>
      </c>
      <c r="J8" s="82">
        <v>130</v>
      </c>
      <c r="K8" s="83">
        <v>95</v>
      </c>
      <c r="L8" s="83">
        <v>100</v>
      </c>
      <c r="M8" s="83">
        <v>110</v>
      </c>
      <c r="N8" s="83">
        <v>120</v>
      </c>
      <c r="O8" s="83">
        <v>130</v>
      </c>
      <c r="P8" s="83">
        <v>135</v>
      </c>
      <c r="Q8" s="83">
        <v>140</v>
      </c>
      <c r="R8" s="83">
        <v>145</v>
      </c>
      <c r="S8" s="84">
        <v>115</v>
      </c>
      <c r="T8" s="84">
        <v>125</v>
      </c>
      <c r="U8" s="84">
        <v>135</v>
      </c>
      <c r="V8" s="84">
        <v>145</v>
      </c>
      <c r="W8" s="84">
        <v>155</v>
      </c>
      <c r="X8" s="84">
        <v>160</v>
      </c>
      <c r="Y8" s="84">
        <v>165</v>
      </c>
      <c r="Z8" s="84">
        <v>170</v>
      </c>
      <c r="AA8" s="85">
        <v>130</v>
      </c>
      <c r="AB8" s="85">
        <v>150</v>
      </c>
      <c r="AC8" s="85">
        <v>160</v>
      </c>
      <c r="AD8" s="85">
        <v>170</v>
      </c>
      <c r="AE8" s="85">
        <v>180</v>
      </c>
      <c r="AF8" s="85">
        <v>185</v>
      </c>
      <c r="AG8" s="85">
        <v>190</v>
      </c>
      <c r="AH8" s="85">
        <v>195</v>
      </c>
      <c r="AI8" s="88">
        <v>115</v>
      </c>
      <c r="AJ8" s="88">
        <v>120</v>
      </c>
      <c r="AK8" s="88">
        <v>145</v>
      </c>
      <c r="AL8" s="88">
        <v>170</v>
      </c>
      <c r="AM8" s="88">
        <v>190</v>
      </c>
      <c r="AN8" s="88">
        <v>200</v>
      </c>
      <c r="AO8" s="88">
        <v>220</v>
      </c>
      <c r="AP8" s="88">
        <v>230</v>
      </c>
      <c r="AQ8" s="89">
        <v>135</v>
      </c>
      <c r="AR8" s="89">
        <v>170</v>
      </c>
      <c r="AS8" s="89">
        <v>190</v>
      </c>
      <c r="AT8" s="89">
        <v>210</v>
      </c>
      <c r="AU8" s="89">
        <v>220</v>
      </c>
      <c r="AV8" s="89">
        <v>240</v>
      </c>
      <c r="AW8" s="89">
        <v>250</v>
      </c>
      <c r="AX8" s="89">
        <v>260</v>
      </c>
      <c r="AY8" s="88">
        <v>190</v>
      </c>
      <c r="AZ8" s="88">
        <v>210</v>
      </c>
      <c r="BA8" s="88">
        <v>240</v>
      </c>
      <c r="BB8" s="88">
        <v>260</v>
      </c>
      <c r="BC8" s="88">
        <v>280</v>
      </c>
      <c r="BD8" s="88">
        <v>290</v>
      </c>
      <c r="BE8" s="88">
        <v>300</v>
      </c>
      <c r="BF8" s="88">
        <v>310</v>
      </c>
      <c r="BG8" s="90">
        <v>210</v>
      </c>
      <c r="BH8" s="90">
        <v>230</v>
      </c>
      <c r="BI8" s="90">
        <v>260</v>
      </c>
      <c r="BJ8" s="90">
        <v>285</v>
      </c>
      <c r="BK8" s="90">
        <v>300</v>
      </c>
      <c r="BL8" s="90">
        <v>310</v>
      </c>
      <c r="BM8" s="90">
        <v>325</v>
      </c>
      <c r="BN8" s="90">
        <v>330</v>
      </c>
    </row>
    <row r="9" spans="1:66" x14ac:dyDescent="0.2">
      <c r="B9" t="s">
        <v>51</v>
      </c>
      <c r="C9" s="82">
        <v>85</v>
      </c>
      <c r="D9" s="82">
        <v>95</v>
      </c>
      <c r="E9" s="82">
        <v>100</v>
      </c>
      <c r="F9" s="82">
        <v>110</v>
      </c>
      <c r="G9" s="82">
        <v>120</v>
      </c>
      <c r="H9" s="82">
        <v>130</v>
      </c>
      <c r="I9" s="82">
        <v>135</v>
      </c>
      <c r="J9" s="82">
        <v>145</v>
      </c>
      <c r="K9" s="83">
        <v>105</v>
      </c>
      <c r="L9" s="83">
        <v>115</v>
      </c>
      <c r="M9" s="83">
        <v>125</v>
      </c>
      <c r="N9" s="83">
        <v>135</v>
      </c>
      <c r="O9" s="83">
        <v>145</v>
      </c>
      <c r="P9" s="83">
        <v>150</v>
      </c>
      <c r="Q9" s="83">
        <v>160</v>
      </c>
      <c r="R9" s="83">
        <v>165</v>
      </c>
      <c r="S9" s="84">
        <v>130</v>
      </c>
      <c r="T9" s="84">
        <v>140</v>
      </c>
      <c r="U9" s="84">
        <v>155</v>
      </c>
      <c r="V9" s="84">
        <v>165</v>
      </c>
      <c r="W9" s="84">
        <v>175</v>
      </c>
      <c r="X9" s="84">
        <v>180</v>
      </c>
      <c r="Y9" s="84">
        <v>185</v>
      </c>
      <c r="Z9" s="84">
        <v>190</v>
      </c>
      <c r="AA9" s="85">
        <v>145</v>
      </c>
      <c r="AB9" s="85">
        <v>165</v>
      </c>
      <c r="AC9" s="85">
        <v>180</v>
      </c>
      <c r="AD9" s="85">
        <v>190</v>
      </c>
      <c r="AE9" s="85">
        <v>200</v>
      </c>
      <c r="AF9" s="85">
        <v>205</v>
      </c>
      <c r="AG9" s="85">
        <v>210</v>
      </c>
      <c r="AH9" s="85">
        <v>215</v>
      </c>
      <c r="AI9" s="88">
        <v>130</v>
      </c>
      <c r="AJ9" s="88">
        <v>135</v>
      </c>
      <c r="AK9" s="88">
        <v>170</v>
      </c>
      <c r="AL9" s="88">
        <v>190</v>
      </c>
      <c r="AM9" s="88">
        <v>210</v>
      </c>
      <c r="AN9" s="88">
        <v>220</v>
      </c>
      <c r="AO9" s="88">
        <v>240</v>
      </c>
      <c r="AP9" s="88">
        <v>250</v>
      </c>
      <c r="AQ9" s="89">
        <v>150</v>
      </c>
      <c r="AR9" s="89">
        <v>190</v>
      </c>
      <c r="AS9" s="89">
        <v>210</v>
      </c>
      <c r="AT9" s="89">
        <v>230</v>
      </c>
      <c r="AU9" s="89">
        <v>250</v>
      </c>
      <c r="AV9" s="89">
        <v>260</v>
      </c>
      <c r="AW9" s="89">
        <v>280</v>
      </c>
      <c r="AX9" s="89">
        <v>280</v>
      </c>
      <c r="AY9" s="88">
        <v>210</v>
      </c>
      <c r="AZ9" s="88">
        <v>230</v>
      </c>
      <c r="BA9" s="88">
        <v>260</v>
      </c>
      <c r="BB9" s="88">
        <v>285</v>
      </c>
      <c r="BC9" s="88">
        <v>300</v>
      </c>
      <c r="BD9" s="88">
        <v>310</v>
      </c>
      <c r="BE9" s="88">
        <v>325</v>
      </c>
      <c r="BF9" s="88">
        <v>330</v>
      </c>
      <c r="BG9" s="90">
        <v>225</v>
      </c>
      <c r="BH9" s="90">
        <v>255</v>
      </c>
      <c r="BI9" s="90">
        <v>275</v>
      </c>
      <c r="BJ9" s="90">
        <v>305</v>
      </c>
      <c r="BK9" s="90">
        <v>325</v>
      </c>
      <c r="BL9" s="90">
        <v>330</v>
      </c>
      <c r="BM9" s="90">
        <v>345</v>
      </c>
      <c r="BN9" s="90">
        <v>355</v>
      </c>
    </row>
    <row r="10" spans="1:66" x14ac:dyDescent="0.2">
      <c r="B10" t="s">
        <v>52</v>
      </c>
      <c r="C10" s="83">
        <v>1000</v>
      </c>
      <c r="D10" s="83">
        <v>1000</v>
      </c>
      <c r="E10" s="83">
        <v>1000</v>
      </c>
      <c r="F10" s="83">
        <v>1000</v>
      </c>
      <c r="G10" s="83">
        <v>1000</v>
      </c>
      <c r="H10" s="83">
        <v>1000</v>
      </c>
      <c r="I10" s="83">
        <v>1000</v>
      </c>
      <c r="J10" s="83">
        <v>1000</v>
      </c>
      <c r="K10" s="83">
        <v>1000</v>
      </c>
      <c r="L10" s="83">
        <v>1000</v>
      </c>
      <c r="M10" s="83">
        <v>1000</v>
      </c>
      <c r="N10" s="83">
        <v>1000</v>
      </c>
      <c r="O10" s="83">
        <v>1000</v>
      </c>
      <c r="P10" s="83">
        <v>1000</v>
      </c>
      <c r="Q10" s="83">
        <v>1000</v>
      </c>
      <c r="R10" s="83">
        <v>1000</v>
      </c>
      <c r="S10" s="83">
        <v>1000</v>
      </c>
      <c r="T10" s="83">
        <v>1000</v>
      </c>
      <c r="U10" s="83">
        <v>1000</v>
      </c>
      <c r="V10" s="83">
        <v>1000</v>
      </c>
      <c r="W10" s="83">
        <v>1000</v>
      </c>
      <c r="X10" s="83">
        <v>1000</v>
      </c>
      <c r="Y10" s="83">
        <v>1000</v>
      </c>
      <c r="Z10" s="83">
        <v>1000</v>
      </c>
      <c r="AA10" s="85">
        <v>160</v>
      </c>
      <c r="AB10" s="85">
        <v>180</v>
      </c>
      <c r="AC10" s="85">
        <v>195</v>
      </c>
      <c r="AD10" s="85">
        <v>205</v>
      </c>
      <c r="AE10" s="85">
        <v>215</v>
      </c>
      <c r="AF10" s="85">
        <v>220</v>
      </c>
      <c r="AG10" s="85">
        <v>225</v>
      </c>
      <c r="AH10" s="85">
        <v>230</v>
      </c>
      <c r="AI10" s="83">
        <v>1000</v>
      </c>
      <c r="AJ10" s="83">
        <v>1000</v>
      </c>
      <c r="AK10" s="83">
        <v>1000</v>
      </c>
      <c r="AL10" s="83">
        <v>1000</v>
      </c>
      <c r="AM10" s="83">
        <v>1000</v>
      </c>
      <c r="AN10" s="83">
        <v>1000</v>
      </c>
      <c r="AO10" s="83">
        <v>10000</v>
      </c>
      <c r="AP10" s="83">
        <v>1000</v>
      </c>
      <c r="AQ10" s="86">
        <v>1000</v>
      </c>
      <c r="AR10" s="86">
        <v>1000</v>
      </c>
      <c r="AS10" s="86">
        <v>1000</v>
      </c>
      <c r="AT10" s="86">
        <v>1000</v>
      </c>
      <c r="AU10" s="86">
        <v>1000</v>
      </c>
      <c r="AV10" s="86">
        <v>10000</v>
      </c>
      <c r="AW10" s="86">
        <v>1000</v>
      </c>
      <c r="AX10" s="86">
        <v>1000</v>
      </c>
      <c r="AY10" s="83">
        <v>1000</v>
      </c>
      <c r="AZ10" s="83">
        <v>1000</v>
      </c>
      <c r="BA10" s="83">
        <v>1000</v>
      </c>
      <c r="BB10" s="83">
        <v>10000</v>
      </c>
      <c r="BC10" s="83">
        <v>1000</v>
      </c>
      <c r="BD10" s="83">
        <v>1000</v>
      </c>
      <c r="BE10" s="83">
        <v>1000</v>
      </c>
      <c r="BF10" s="83">
        <v>10000</v>
      </c>
      <c r="BG10" s="90">
        <v>240</v>
      </c>
      <c r="BH10" s="90">
        <v>270</v>
      </c>
      <c r="BI10" s="90">
        <v>290</v>
      </c>
      <c r="BJ10" s="90">
        <v>320</v>
      </c>
      <c r="BK10" s="90">
        <v>345</v>
      </c>
      <c r="BL10" s="90">
        <v>355</v>
      </c>
      <c r="BM10" s="90">
        <v>365</v>
      </c>
      <c r="BN10" s="90">
        <v>375</v>
      </c>
    </row>
    <row r="11" spans="1:66" x14ac:dyDescent="0.2">
      <c r="B11" t="s">
        <v>53</v>
      </c>
      <c r="C11" t="s">
        <v>54</v>
      </c>
      <c r="D11" t="s">
        <v>54</v>
      </c>
      <c r="E11" t="s">
        <v>55</v>
      </c>
      <c r="F11" t="s">
        <v>56</v>
      </c>
      <c r="G11" s="91"/>
      <c r="H11" s="92" t="s">
        <v>53</v>
      </c>
      <c r="I11" s="92" t="s">
        <v>57</v>
      </c>
      <c r="J11" s="92" t="s">
        <v>57</v>
      </c>
      <c r="K11" s="92" t="s">
        <v>55</v>
      </c>
      <c r="L11" s="92" t="s">
        <v>56</v>
      </c>
      <c r="M11" s="92"/>
      <c r="N11" s="92"/>
      <c r="O11" s="92"/>
      <c r="P11" s="92"/>
      <c r="Q11" s="92"/>
      <c r="R11" s="92"/>
      <c r="S11" s="92"/>
      <c r="T11" s="92"/>
      <c r="U11" s="92"/>
    </row>
    <row r="12" spans="1:66" x14ac:dyDescent="0.2">
      <c r="A12">
        <v>20.010000000000002</v>
      </c>
      <c r="B12" s="93" t="s">
        <v>58</v>
      </c>
      <c r="C12" s="81" t="s">
        <v>29</v>
      </c>
      <c r="D12" s="81" t="s">
        <v>36</v>
      </c>
      <c r="E12" s="81" t="s">
        <v>72</v>
      </c>
      <c r="F12" s="81" t="s">
        <v>80</v>
      </c>
      <c r="G12" s="91">
        <v>20.010000000000002</v>
      </c>
      <c r="H12" s="94" t="s">
        <v>58</v>
      </c>
      <c r="I12" s="95" t="s">
        <v>15</v>
      </c>
      <c r="J12" s="95" t="s">
        <v>23</v>
      </c>
      <c r="K12" s="95" t="s">
        <v>88</v>
      </c>
      <c r="L12" s="95" t="s">
        <v>94</v>
      </c>
      <c r="M12" s="92"/>
      <c r="N12" s="95"/>
      <c r="O12" s="95"/>
      <c r="P12" s="95"/>
      <c r="Q12" s="95"/>
      <c r="R12" s="95"/>
      <c r="S12" s="95"/>
      <c r="T12" s="92"/>
      <c r="U12" s="92"/>
    </row>
    <row r="13" spans="1:66" x14ac:dyDescent="0.2">
      <c r="A13">
        <v>34.01</v>
      </c>
      <c r="B13" s="93" t="s">
        <v>58</v>
      </c>
      <c r="C13" s="81" t="s">
        <v>29</v>
      </c>
      <c r="D13" s="81" t="s">
        <v>36</v>
      </c>
      <c r="E13" s="81" t="s">
        <v>72</v>
      </c>
      <c r="F13" s="81" t="s">
        <v>80</v>
      </c>
      <c r="G13" s="91">
        <v>30.01</v>
      </c>
      <c r="H13" s="94" t="s">
        <v>58</v>
      </c>
      <c r="I13" s="95" t="s">
        <v>15</v>
      </c>
      <c r="J13" s="95" t="s">
        <v>23</v>
      </c>
      <c r="K13" s="95" t="s">
        <v>88</v>
      </c>
      <c r="L13" s="95" t="s">
        <v>94</v>
      </c>
      <c r="M13" s="92"/>
      <c r="N13" s="95"/>
      <c r="O13" s="95"/>
      <c r="P13" s="95"/>
      <c r="Q13" s="95"/>
      <c r="R13" s="95"/>
      <c r="S13" s="95"/>
      <c r="T13" s="92"/>
      <c r="U13" s="92"/>
    </row>
    <row r="14" spans="1:66" x14ac:dyDescent="0.2">
      <c r="A14">
        <v>38.01</v>
      </c>
      <c r="B14" s="93" t="s">
        <v>58</v>
      </c>
      <c r="C14" s="81" t="s">
        <v>29</v>
      </c>
      <c r="D14" s="81" t="s">
        <v>36</v>
      </c>
      <c r="E14" s="81" t="s">
        <v>72</v>
      </c>
      <c r="F14" s="81" t="s">
        <v>80</v>
      </c>
      <c r="G14" s="96">
        <v>35.01</v>
      </c>
      <c r="H14" s="94" t="s">
        <v>58</v>
      </c>
      <c r="I14" s="95" t="s">
        <v>15</v>
      </c>
      <c r="J14" s="95" t="s">
        <v>23</v>
      </c>
      <c r="K14" s="95" t="s">
        <v>88</v>
      </c>
      <c r="L14" s="95" t="s">
        <v>94</v>
      </c>
      <c r="M14" s="92"/>
      <c r="N14" s="95"/>
      <c r="O14" s="95"/>
      <c r="P14" s="95"/>
      <c r="Q14" s="95"/>
      <c r="R14" s="95"/>
      <c r="S14" s="95"/>
      <c r="T14" s="92"/>
      <c r="U14" s="92"/>
    </row>
    <row r="15" spans="1:66" x14ac:dyDescent="0.2">
      <c r="A15">
        <v>40.01</v>
      </c>
      <c r="B15" s="93" t="s">
        <v>58</v>
      </c>
      <c r="C15" s="81" t="s">
        <v>29</v>
      </c>
      <c r="D15" s="81" t="s">
        <v>36</v>
      </c>
      <c r="E15" s="81" t="s">
        <v>72</v>
      </c>
      <c r="F15" s="81" t="s">
        <v>80</v>
      </c>
      <c r="G15" s="97">
        <v>36.01</v>
      </c>
      <c r="H15" s="94" t="s">
        <v>58</v>
      </c>
      <c r="I15" s="95" t="s">
        <v>15</v>
      </c>
      <c r="J15" s="95" t="s">
        <v>23</v>
      </c>
      <c r="K15" s="99" t="s">
        <v>88</v>
      </c>
      <c r="L15" s="99" t="s">
        <v>94</v>
      </c>
      <c r="M15" s="98"/>
      <c r="N15" s="95"/>
      <c r="O15" s="95"/>
      <c r="P15" s="95"/>
      <c r="Q15" s="95"/>
      <c r="R15" s="95"/>
      <c r="S15" s="95"/>
      <c r="T15" s="98"/>
      <c r="U15" s="98"/>
    </row>
    <row r="16" spans="1:66" x14ac:dyDescent="0.2">
      <c r="A16">
        <v>45.01</v>
      </c>
      <c r="B16" s="93" t="s">
        <v>58</v>
      </c>
      <c r="C16" s="81" t="s">
        <v>30</v>
      </c>
      <c r="D16" s="81" t="s">
        <v>36</v>
      </c>
      <c r="E16" s="81" t="s">
        <v>72</v>
      </c>
      <c r="F16" s="81" t="s">
        <v>80</v>
      </c>
      <c r="G16" s="97">
        <v>40.01</v>
      </c>
      <c r="H16" s="94" t="s">
        <v>58</v>
      </c>
      <c r="I16" s="95" t="s">
        <v>16</v>
      </c>
      <c r="J16" s="95" t="s">
        <v>23</v>
      </c>
      <c r="K16" s="99" t="s">
        <v>88</v>
      </c>
      <c r="L16" s="99" t="s">
        <v>94</v>
      </c>
      <c r="M16" s="98"/>
      <c r="N16" s="95"/>
      <c r="O16" s="95"/>
      <c r="P16" s="95"/>
      <c r="Q16" s="95"/>
      <c r="R16" s="95"/>
      <c r="S16" s="95"/>
      <c r="T16" s="98"/>
      <c r="U16" s="98"/>
    </row>
    <row r="17" spans="1:37" x14ac:dyDescent="0.2">
      <c r="A17">
        <v>50.01</v>
      </c>
      <c r="B17" s="93" t="s">
        <v>58</v>
      </c>
      <c r="C17" s="81" t="s">
        <v>31</v>
      </c>
      <c r="D17" s="81" t="s">
        <v>37</v>
      </c>
      <c r="E17" s="81" t="s">
        <v>72</v>
      </c>
      <c r="F17" s="81" t="s">
        <v>80</v>
      </c>
      <c r="G17" s="97">
        <v>44.01</v>
      </c>
      <c r="H17" s="94" t="s">
        <v>58</v>
      </c>
      <c r="I17" s="99" t="s">
        <v>17</v>
      </c>
      <c r="J17" s="99" t="s">
        <v>24</v>
      </c>
      <c r="K17" s="99" t="s">
        <v>88</v>
      </c>
      <c r="L17" s="99" t="s">
        <v>94</v>
      </c>
      <c r="M17" s="98"/>
      <c r="N17" s="99"/>
      <c r="O17" s="99"/>
      <c r="P17" s="99"/>
      <c r="Q17" s="99"/>
      <c r="R17" s="99"/>
      <c r="S17" s="99"/>
      <c r="T17" s="98"/>
      <c r="U17" s="98"/>
    </row>
    <row r="18" spans="1:37" x14ac:dyDescent="0.2">
      <c r="A18">
        <v>52.05</v>
      </c>
      <c r="B18" s="93" t="s">
        <v>58</v>
      </c>
      <c r="C18" s="81" t="s">
        <v>31</v>
      </c>
      <c r="D18" s="81" t="s">
        <v>37</v>
      </c>
      <c r="E18" s="81" t="s">
        <v>72</v>
      </c>
      <c r="F18" s="81" t="s">
        <v>80</v>
      </c>
      <c r="G18" s="97">
        <v>48.01</v>
      </c>
      <c r="H18" s="94" t="s">
        <v>58</v>
      </c>
      <c r="I18" s="99" t="s">
        <v>18</v>
      </c>
      <c r="J18" s="99" t="s">
        <v>25</v>
      </c>
      <c r="K18" s="99" t="s">
        <v>89</v>
      </c>
      <c r="L18" s="99" t="s">
        <v>95</v>
      </c>
      <c r="M18" s="98"/>
      <c r="N18" s="99"/>
      <c r="O18" s="99"/>
      <c r="P18" s="99"/>
      <c r="Q18" s="99"/>
      <c r="R18" s="99"/>
      <c r="S18" s="99"/>
      <c r="T18" s="98"/>
      <c r="U18" s="98"/>
    </row>
    <row r="19" spans="1:37" x14ac:dyDescent="0.2">
      <c r="A19">
        <v>56.01</v>
      </c>
      <c r="B19" s="93" t="s">
        <v>58</v>
      </c>
      <c r="C19" s="81" t="s">
        <v>32</v>
      </c>
      <c r="D19" s="81" t="s">
        <v>38</v>
      </c>
      <c r="E19" s="81" t="s">
        <v>73</v>
      </c>
      <c r="F19" s="81" t="s">
        <v>81</v>
      </c>
      <c r="G19" s="97">
        <v>53.01</v>
      </c>
      <c r="H19" s="94" t="s">
        <v>58</v>
      </c>
      <c r="I19" s="99" t="s">
        <v>19</v>
      </c>
      <c r="J19" s="99" t="s">
        <v>26</v>
      </c>
      <c r="K19" s="99" t="s">
        <v>90</v>
      </c>
      <c r="L19" s="99" t="s">
        <v>96</v>
      </c>
      <c r="M19" s="98"/>
      <c r="N19" s="99"/>
      <c r="O19" s="99"/>
      <c r="P19" s="99"/>
      <c r="Q19" s="99"/>
      <c r="R19" s="99"/>
      <c r="S19" s="99"/>
      <c r="T19" s="98"/>
      <c r="U19" s="98"/>
    </row>
    <row r="20" spans="1:37" x14ac:dyDescent="0.2">
      <c r="A20">
        <v>62.01</v>
      </c>
      <c r="B20" s="93" t="s">
        <v>58</v>
      </c>
      <c r="C20" s="81" t="s">
        <v>33</v>
      </c>
      <c r="D20" s="81" t="s">
        <v>39</v>
      </c>
      <c r="E20" s="81" t="s">
        <v>74</v>
      </c>
      <c r="F20" s="81" t="s">
        <v>82</v>
      </c>
      <c r="G20" s="97">
        <v>58.01</v>
      </c>
      <c r="H20" s="94" t="s">
        <v>58</v>
      </c>
      <c r="I20" s="99" t="s">
        <v>20</v>
      </c>
      <c r="J20" s="99" t="s">
        <v>27</v>
      </c>
      <c r="K20" s="99" t="s">
        <v>91</v>
      </c>
      <c r="L20" s="99" t="s">
        <v>97</v>
      </c>
      <c r="M20" s="98"/>
      <c r="N20" s="99"/>
      <c r="O20" s="99"/>
      <c r="P20" s="99"/>
      <c r="Q20" s="99"/>
      <c r="R20" s="99"/>
      <c r="S20" s="99"/>
      <c r="T20" s="98"/>
      <c r="U20" s="98"/>
    </row>
    <row r="21" spans="1:37" x14ac:dyDescent="0.2">
      <c r="A21">
        <v>69.010000000000005</v>
      </c>
      <c r="B21" s="93" t="s">
        <v>58</v>
      </c>
      <c r="C21" s="81" t="s">
        <v>34</v>
      </c>
      <c r="D21" s="81" t="s">
        <v>40</v>
      </c>
      <c r="E21" s="81" t="s">
        <v>75</v>
      </c>
      <c r="F21" s="81" t="s">
        <v>83</v>
      </c>
      <c r="G21" s="97">
        <v>63.01</v>
      </c>
      <c r="H21" s="94" t="s">
        <v>58</v>
      </c>
      <c r="I21" s="99" t="s">
        <v>21</v>
      </c>
      <c r="J21" s="99" t="s">
        <v>28</v>
      </c>
      <c r="K21" s="99" t="s">
        <v>92</v>
      </c>
      <c r="L21" s="99" t="s">
        <v>98</v>
      </c>
      <c r="M21" s="98"/>
      <c r="N21" s="99"/>
      <c r="O21" s="99"/>
      <c r="P21" s="99"/>
      <c r="Q21" s="99"/>
      <c r="R21" s="99"/>
      <c r="S21" s="99"/>
      <c r="T21" s="98"/>
      <c r="U21" s="98"/>
    </row>
    <row r="22" spans="1:37" x14ac:dyDescent="0.2">
      <c r="A22">
        <v>77.010000000000005</v>
      </c>
      <c r="B22" s="93" t="s">
        <v>58</v>
      </c>
      <c r="C22" s="81" t="s">
        <v>35</v>
      </c>
      <c r="D22" s="81" t="s">
        <v>41</v>
      </c>
      <c r="E22" s="81" t="s">
        <v>76</v>
      </c>
      <c r="F22" s="81" t="s">
        <v>84</v>
      </c>
      <c r="G22" s="97">
        <v>69.010000000000005</v>
      </c>
      <c r="H22" s="94" t="s">
        <v>58</v>
      </c>
      <c r="I22" s="99" t="s">
        <v>22</v>
      </c>
      <c r="J22" s="99" t="s">
        <v>105</v>
      </c>
      <c r="K22" s="99" t="s">
        <v>93</v>
      </c>
      <c r="L22" s="99" t="s">
        <v>99</v>
      </c>
      <c r="M22" s="98"/>
      <c r="N22" s="99"/>
      <c r="O22" s="99"/>
      <c r="P22" s="99"/>
      <c r="Q22" s="99"/>
      <c r="R22" s="99"/>
      <c r="S22" s="99"/>
      <c r="T22" s="98"/>
      <c r="U22" s="98"/>
    </row>
    <row r="23" spans="1:37" x14ac:dyDescent="0.2">
      <c r="A23">
        <v>85.01</v>
      </c>
      <c r="B23" s="93" t="s">
        <v>58</v>
      </c>
      <c r="C23" s="81" t="s">
        <v>100</v>
      </c>
      <c r="D23" s="81" t="s">
        <v>42</v>
      </c>
      <c r="E23" s="81" t="s">
        <v>77</v>
      </c>
      <c r="F23" s="81" t="s">
        <v>85</v>
      </c>
      <c r="G23" s="97">
        <v>75.010000000000005</v>
      </c>
      <c r="H23" s="94" t="s">
        <v>58</v>
      </c>
      <c r="I23" s="99" t="s">
        <v>22</v>
      </c>
      <c r="J23" s="99" t="s">
        <v>106</v>
      </c>
      <c r="K23" s="99" t="s">
        <v>103</v>
      </c>
      <c r="L23" s="99" t="s">
        <v>101</v>
      </c>
      <c r="M23" s="98"/>
      <c r="N23" s="99"/>
      <c r="O23" s="99"/>
      <c r="P23" s="99"/>
      <c r="Q23" s="99"/>
      <c r="R23" s="99"/>
      <c r="S23" s="99"/>
      <c r="T23" s="98"/>
      <c r="U23" s="98"/>
    </row>
    <row r="24" spans="1:37" x14ac:dyDescent="0.2">
      <c r="A24">
        <v>94.01</v>
      </c>
      <c r="B24" s="93" t="s">
        <v>58</v>
      </c>
      <c r="C24" s="81" t="s">
        <v>100</v>
      </c>
      <c r="D24" s="81" t="s">
        <v>43</v>
      </c>
      <c r="E24" s="81" t="s">
        <v>78</v>
      </c>
      <c r="F24" s="81" t="s">
        <v>86</v>
      </c>
      <c r="G24" s="97">
        <v>90.01</v>
      </c>
      <c r="H24" s="94" t="s">
        <v>58</v>
      </c>
      <c r="I24" s="99" t="s">
        <v>22</v>
      </c>
      <c r="J24" s="99" t="s">
        <v>106</v>
      </c>
      <c r="K24" s="99" t="s">
        <v>104</v>
      </c>
      <c r="L24" s="99" t="s">
        <v>102</v>
      </c>
      <c r="M24" s="98"/>
      <c r="N24" s="99"/>
      <c r="O24" s="99"/>
      <c r="P24" s="99"/>
      <c r="Q24" s="99"/>
      <c r="R24" s="99"/>
      <c r="S24" s="99"/>
      <c r="T24" s="98"/>
      <c r="U24" s="98"/>
    </row>
    <row r="25" spans="1:37" x14ac:dyDescent="0.2">
      <c r="A25">
        <v>105.01</v>
      </c>
      <c r="B25" s="93" t="s">
        <v>58</v>
      </c>
      <c r="C25" s="81" t="s">
        <v>100</v>
      </c>
      <c r="D25" s="81" t="s">
        <v>43</v>
      </c>
      <c r="E25" s="81" t="s">
        <v>79</v>
      </c>
      <c r="F25" s="81" t="s">
        <v>87</v>
      </c>
      <c r="G25">
        <v>110</v>
      </c>
      <c r="H25" s="94" t="s">
        <v>58</v>
      </c>
      <c r="I25" s="99" t="s">
        <v>22</v>
      </c>
      <c r="J25" s="99" t="s">
        <v>106</v>
      </c>
      <c r="K25" s="99" t="s">
        <v>104</v>
      </c>
      <c r="L25" s="99" t="s">
        <v>102</v>
      </c>
      <c r="M25" s="98"/>
      <c r="N25" s="99"/>
      <c r="O25" s="99"/>
      <c r="P25" s="99"/>
      <c r="Q25" s="99"/>
      <c r="R25" s="99"/>
      <c r="S25" s="99"/>
      <c r="T25" s="98"/>
      <c r="U25" s="98"/>
    </row>
    <row r="26" spans="1:37" x14ac:dyDescent="0.2">
      <c r="A26">
        <v>110</v>
      </c>
      <c r="B26" s="93" t="s">
        <v>58</v>
      </c>
      <c r="C26" s="81" t="s">
        <v>100</v>
      </c>
      <c r="D26" s="81" t="s">
        <v>43</v>
      </c>
      <c r="E26" s="81" t="s">
        <v>79</v>
      </c>
      <c r="F26" s="81" t="s">
        <v>87</v>
      </c>
      <c r="G26">
        <v>140</v>
      </c>
      <c r="H26" s="94" t="s">
        <v>58</v>
      </c>
      <c r="I26" s="99" t="s">
        <v>22</v>
      </c>
      <c r="J26" s="99" t="s">
        <v>106</v>
      </c>
      <c r="K26" s="99" t="s">
        <v>104</v>
      </c>
      <c r="L26" s="99" t="s">
        <v>102</v>
      </c>
    </row>
    <row r="27" spans="1:37" x14ac:dyDescent="0.2">
      <c r="A27">
        <v>120</v>
      </c>
      <c r="B27" s="93" t="s">
        <v>58</v>
      </c>
      <c r="C27" s="81" t="s">
        <v>100</v>
      </c>
      <c r="D27" s="81" t="s">
        <v>43</v>
      </c>
      <c r="E27" s="81" t="s">
        <v>79</v>
      </c>
      <c r="F27" s="81" t="s">
        <v>87</v>
      </c>
    </row>
    <row r="28" spans="1:37" x14ac:dyDescent="0.2">
      <c r="A28">
        <v>130</v>
      </c>
      <c r="B28" s="93" t="s">
        <v>58</v>
      </c>
      <c r="C28" s="81" t="s">
        <v>100</v>
      </c>
      <c r="D28" s="81" t="s">
        <v>43</v>
      </c>
      <c r="E28" s="81" t="s">
        <v>79</v>
      </c>
      <c r="F28" s="81" t="s">
        <v>87</v>
      </c>
    </row>
    <row r="29" spans="1:37" x14ac:dyDescent="0.2">
      <c r="A29">
        <v>140</v>
      </c>
      <c r="B29" s="93" t="s">
        <v>58</v>
      </c>
      <c r="C29" s="81" t="s">
        <v>100</v>
      </c>
      <c r="D29" s="81" t="s">
        <v>43</v>
      </c>
      <c r="E29" s="81" t="s">
        <v>79</v>
      </c>
      <c r="F29" s="81" t="s">
        <v>87</v>
      </c>
      <c r="AK29" s="8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HOMME</vt:lpstr>
      <vt:lpstr>FEMME</vt:lpstr>
      <vt:lpstr>Minimas</vt:lpstr>
      <vt:lpstr>FEMME!Zone_d_impression</vt:lpstr>
      <vt:lpstr>HOMME!Zone_d_impression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2017-09-19T09:23:09Z</cp:lastPrinted>
  <dcterms:created xsi:type="dcterms:W3CDTF">2004-10-09T07:29:01Z</dcterms:created>
  <dcterms:modified xsi:type="dcterms:W3CDTF">2017-11-15T09:33:42Z</dcterms:modified>
</cp:coreProperties>
</file>