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180" windowWidth="11940" windowHeight="6195" tabRatio="956" activeTab="4"/>
  </bookViews>
  <sheets>
    <sheet name="1" sheetId="5" r:id="rId1"/>
    <sheet name="2" sheetId="4" r:id="rId2"/>
    <sheet name="filles" sheetId="8" r:id="rId3"/>
    <sheet name="4" sheetId="7" r:id="rId4"/>
    <sheet name="5" sheetId="6" r:id="rId5"/>
    <sheet name="Classement individuel" sheetId="15" r:id="rId6"/>
    <sheet name="CLASSEMENT PAR EQUIPE" sheetId="13" r:id="rId7"/>
    <sheet name="resultat par equipe" sheetId="10" r:id="rId8"/>
    <sheet name="GESTION " sheetId="9" r:id="rId9"/>
    <sheet name="FORMATION" sheetId="11" r:id="rId10"/>
    <sheet name="engagements" sheetId="14" r:id="rId11"/>
    <sheet name="Feuil1" sheetId="16" r:id="rId12"/>
  </sheets>
  <definedNames>
    <definedName name="_xlnm.Print_Titles" localSheetId="4">'5'!$B:$T,'5'!$1:$58</definedName>
    <definedName name="_xlnm.Print_Area" localSheetId="0">'1'!$B$18:$T$59</definedName>
    <definedName name="_xlnm.Print_Area" localSheetId="1">'2'!$B$18:$T$58</definedName>
    <definedName name="_xlnm.Print_Area" localSheetId="3">'4'!$B$18:$T$55</definedName>
    <definedName name="_xlnm.Print_Area" localSheetId="4">'5'!$B$2:$T$58</definedName>
    <definedName name="_xlnm.Print_Area" localSheetId="2">filles!$B$18:$T$59</definedName>
  </definedNames>
  <calcPr calcId="125725"/>
</workbook>
</file>

<file path=xl/calcChain.xml><?xml version="1.0" encoding="utf-8"?>
<calcChain xmlns="http://schemas.openxmlformats.org/spreadsheetml/2006/main">
  <c r="N29" i="7"/>
  <c r="F24" i="4"/>
  <c r="B17" i="9" l="1"/>
  <c r="C17"/>
  <c r="D17"/>
  <c r="J17"/>
  <c r="K17"/>
  <c r="L17"/>
  <c r="M17"/>
  <c r="O17"/>
  <c r="P17"/>
  <c r="Q17"/>
  <c r="B18"/>
  <c r="C18"/>
  <c r="D18"/>
  <c r="J18"/>
  <c r="K18"/>
  <c r="L18"/>
  <c r="M18"/>
  <c r="O18"/>
  <c r="P18"/>
  <c r="Q18"/>
  <c r="B19"/>
  <c r="C19"/>
  <c r="D19"/>
  <c r="J19"/>
  <c r="K19"/>
  <c r="L19"/>
  <c r="M19"/>
  <c r="O19"/>
  <c r="P19"/>
  <c r="Q19"/>
  <c r="B20"/>
  <c r="C20"/>
  <c r="D20"/>
  <c r="J20"/>
  <c r="K20"/>
  <c r="L20"/>
  <c r="M20"/>
  <c r="O20"/>
  <c r="P20"/>
  <c r="Q20"/>
  <c r="B21"/>
  <c r="C21"/>
  <c r="D21"/>
  <c r="J21"/>
  <c r="K21"/>
  <c r="L21"/>
  <c r="M21"/>
  <c r="O21"/>
  <c r="P21"/>
  <c r="Q21"/>
  <c r="B22"/>
  <c r="C22"/>
  <c r="D22"/>
  <c r="J22"/>
  <c r="K22"/>
  <c r="L22"/>
  <c r="M22"/>
  <c r="O22"/>
  <c r="P22"/>
  <c r="Q22"/>
  <c r="B23"/>
  <c r="C23"/>
  <c r="D23"/>
  <c r="J23"/>
  <c r="K23"/>
  <c r="L23"/>
  <c r="M23"/>
  <c r="O23"/>
  <c r="P23"/>
  <c r="Q23"/>
  <c r="B24"/>
  <c r="C24"/>
  <c r="D24"/>
  <c r="J24"/>
  <c r="K24"/>
  <c r="L24"/>
  <c r="M24"/>
  <c r="O24"/>
  <c r="P24"/>
  <c r="Q24"/>
  <c r="B25"/>
  <c r="C25"/>
  <c r="D25"/>
  <c r="J25"/>
  <c r="K25"/>
  <c r="L25"/>
  <c r="M25"/>
  <c r="O25"/>
  <c r="P25"/>
  <c r="Q25"/>
  <c r="B26"/>
  <c r="C26"/>
  <c r="D26"/>
  <c r="J26"/>
  <c r="K26"/>
  <c r="L26"/>
  <c r="M26"/>
  <c r="O26"/>
  <c r="P26"/>
  <c r="Q26"/>
  <c r="B27"/>
  <c r="C27"/>
  <c r="D27"/>
  <c r="J27"/>
  <c r="K27"/>
  <c r="L27"/>
  <c r="M27"/>
  <c r="O27"/>
  <c r="P27"/>
  <c r="Q27"/>
  <c r="B28"/>
  <c r="C28"/>
  <c r="D28"/>
  <c r="J28"/>
  <c r="K28"/>
  <c r="L28"/>
  <c r="M28"/>
  <c r="O28"/>
  <c r="P28"/>
  <c r="Q28"/>
  <c r="B29"/>
  <c r="C29"/>
  <c r="D29"/>
  <c r="J29"/>
  <c r="K29"/>
  <c r="L29"/>
  <c r="M29"/>
  <c r="N29"/>
  <c r="O29"/>
  <c r="P29"/>
  <c r="Q29"/>
  <c r="R29"/>
  <c r="B15"/>
  <c r="C15"/>
  <c r="D15"/>
  <c r="J15"/>
  <c r="K15"/>
  <c r="L15"/>
  <c r="M15"/>
  <c r="O15"/>
  <c r="P15"/>
  <c r="Q15"/>
  <c r="B3"/>
  <c r="C3"/>
  <c r="D3"/>
  <c r="J3"/>
  <c r="K3"/>
  <c r="L3"/>
  <c r="M3"/>
  <c r="O3"/>
  <c r="P3"/>
  <c r="Q3"/>
  <c r="B4"/>
  <c r="C4"/>
  <c r="D4"/>
  <c r="J4"/>
  <c r="K4"/>
  <c r="L4"/>
  <c r="M4"/>
  <c r="O4"/>
  <c r="P4"/>
  <c r="Q4"/>
  <c r="B5"/>
  <c r="C5"/>
  <c r="D5"/>
  <c r="J5"/>
  <c r="K5"/>
  <c r="L5"/>
  <c r="M5"/>
  <c r="O5"/>
  <c r="P5"/>
  <c r="Q5"/>
  <c r="B6"/>
  <c r="C6"/>
  <c r="D6"/>
  <c r="J6"/>
  <c r="K6"/>
  <c r="L6"/>
  <c r="M6"/>
  <c r="O6"/>
  <c r="P6"/>
  <c r="Q6"/>
  <c r="B7"/>
  <c r="C7"/>
  <c r="D7"/>
  <c r="J7"/>
  <c r="K7"/>
  <c r="L7"/>
  <c r="M7"/>
  <c r="O7"/>
  <c r="P7"/>
  <c r="Q7"/>
  <c r="B8"/>
  <c r="C8"/>
  <c r="D8"/>
  <c r="J8"/>
  <c r="K8"/>
  <c r="L8"/>
  <c r="M8"/>
  <c r="O8"/>
  <c r="P8"/>
  <c r="Q8"/>
  <c r="B9"/>
  <c r="C9"/>
  <c r="D9"/>
  <c r="J9"/>
  <c r="K9"/>
  <c r="L9"/>
  <c r="M9"/>
  <c r="O9"/>
  <c r="P9"/>
  <c r="Q9"/>
  <c r="B10"/>
  <c r="C10"/>
  <c r="D10"/>
  <c r="J10"/>
  <c r="K10"/>
  <c r="L10"/>
  <c r="M10"/>
  <c r="O10"/>
  <c r="P10"/>
  <c r="Q10"/>
  <c r="B11"/>
  <c r="C11"/>
  <c r="D11"/>
  <c r="J11"/>
  <c r="K11"/>
  <c r="L11"/>
  <c r="M11"/>
  <c r="O11"/>
  <c r="P11"/>
  <c r="Q11"/>
  <c r="B12"/>
  <c r="C12"/>
  <c r="D12"/>
  <c r="J12"/>
  <c r="K12"/>
  <c r="L12"/>
  <c r="M12"/>
  <c r="O12"/>
  <c r="P12"/>
  <c r="Q12"/>
  <c r="B13"/>
  <c r="C13"/>
  <c r="D13"/>
  <c r="J13"/>
  <c r="K13"/>
  <c r="L13"/>
  <c r="M13"/>
  <c r="O13"/>
  <c r="P13"/>
  <c r="Q13"/>
  <c r="B14"/>
  <c r="C14"/>
  <c r="D14"/>
  <c r="J14"/>
  <c r="K14"/>
  <c r="L14"/>
  <c r="M14"/>
  <c r="O14"/>
  <c r="P14"/>
  <c r="Q14"/>
  <c r="B43" l="1"/>
  <c r="C43"/>
  <c r="D43"/>
  <c r="J43"/>
  <c r="K43"/>
  <c r="L43"/>
  <c r="M43"/>
  <c r="O43"/>
  <c r="P43"/>
  <c r="Q43"/>
  <c r="B44"/>
  <c r="C44"/>
  <c r="D44"/>
  <c r="J44"/>
  <c r="K44"/>
  <c r="L44"/>
  <c r="M44"/>
  <c r="O44"/>
  <c r="P44"/>
  <c r="Q44"/>
  <c r="B45"/>
  <c r="C45"/>
  <c r="D45"/>
  <c r="J45"/>
  <c r="K45"/>
  <c r="L45"/>
  <c r="M45"/>
  <c r="O45"/>
  <c r="P45"/>
  <c r="Q45"/>
  <c r="B46"/>
  <c r="C46"/>
  <c r="D46"/>
  <c r="J46"/>
  <c r="K46"/>
  <c r="L46"/>
  <c r="M46"/>
  <c r="O46"/>
  <c r="P46"/>
  <c r="Q46"/>
  <c r="B47"/>
  <c r="C47"/>
  <c r="D47"/>
  <c r="J47"/>
  <c r="K47"/>
  <c r="L47"/>
  <c r="M47"/>
  <c r="O47"/>
  <c r="P47"/>
  <c r="Q47"/>
  <c r="B48"/>
  <c r="C48"/>
  <c r="D48"/>
  <c r="J48"/>
  <c r="K48"/>
  <c r="L48"/>
  <c r="M48"/>
  <c r="O48"/>
  <c r="P48"/>
  <c r="Q48"/>
  <c r="B49"/>
  <c r="C49"/>
  <c r="D49"/>
  <c r="J49"/>
  <c r="K49"/>
  <c r="L49"/>
  <c r="M49"/>
  <c r="O49"/>
  <c r="P49"/>
  <c r="Q49"/>
  <c r="B50"/>
  <c r="C50"/>
  <c r="D50"/>
  <c r="J50"/>
  <c r="K50"/>
  <c r="L50"/>
  <c r="M50"/>
  <c r="O50"/>
  <c r="P50"/>
  <c r="Q50"/>
  <c r="B51"/>
  <c r="C51"/>
  <c r="D51"/>
  <c r="J51"/>
  <c r="K51"/>
  <c r="L51"/>
  <c r="M51"/>
  <c r="O51"/>
  <c r="P51"/>
  <c r="Q51"/>
  <c r="B52"/>
  <c r="C52"/>
  <c r="D52"/>
  <c r="J52"/>
  <c r="K52"/>
  <c r="L52"/>
  <c r="M52"/>
  <c r="O52"/>
  <c r="P52"/>
  <c r="Q52"/>
  <c r="J53"/>
  <c r="K53"/>
  <c r="L53"/>
  <c r="M53"/>
  <c r="N53"/>
  <c r="O53"/>
  <c r="P53"/>
  <c r="Q53"/>
  <c r="R53"/>
  <c r="S53"/>
  <c r="T53"/>
  <c r="J54"/>
  <c r="K54"/>
  <c r="L54"/>
  <c r="M54"/>
  <c r="N54"/>
  <c r="O54"/>
  <c r="P54"/>
  <c r="Q54"/>
  <c r="R54"/>
  <c r="S54"/>
  <c r="T54"/>
  <c r="C42"/>
  <c r="D42"/>
  <c r="J42"/>
  <c r="K42"/>
  <c r="L42"/>
  <c r="M42"/>
  <c r="O42"/>
  <c r="P42"/>
  <c r="Q42"/>
  <c r="B42"/>
  <c r="B31"/>
  <c r="C31"/>
  <c r="D31"/>
  <c r="J31"/>
  <c r="K31"/>
  <c r="L31"/>
  <c r="M31"/>
  <c r="O31"/>
  <c r="P31"/>
  <c r="Q31"/>
  <c r="B32"/>
  <c r="C32"/>
  <c r="D32"/>
  <c r="J32"/>
  <c r="K32"/>
  <c r="L32"/>
  <c r="M32"/>
  <c r="O32"/>
  <c r="P32"/>
  <c r="Q32"/>
  <c r="B33"/>
  <c r="C33"/>
  <c r="D33"/>
  <c r="J33"/>
  <c r="K33"/>
  <c r="L33"/>
  <c r="M33"/>
  <c r="O33"/>
  <c r="P33"/>
  <c r="Q33"/>
  <c r="B34"/>
  <c r="C34"/>
  <c r="D34"/>
  <c r="J34"/>
  <c r="K34"/>
  <c r="L34"/>
  <c r="M34"/>
  <c r="O34"/>
  <c r="P34"/>
  <c r="Q34"/>
  <c r="B35"/>
  <c r="C35"/>
  <c r="D35"/>
  <c r="J35"/>
  <c r="K35"/>
  <c r="L35"/>
  <c r="M35"/>
  <c r="O35"/>
  <c r="P35"/>
  <c r="Q35"/>
  <c r="B36"/>
  <c r="C36"/>
  <c r="D36"/>
  <c r="J36"/>
  <c r="K36"/>
  <c r="L36"/>
  <c r="M36"/>
  <c r="O36"/>
  <c r="P36"/>
  <c r="Q36"/>
  <c r="B37"/>
  <c r="C37"/>
  <c r="D37"/>
  <c r="J37"/>
  <c r="K37"/>
  <c r="L37"/>
  <c r="M37"/>
  <c r="O37"/>
  <c r="P37"/>
  <c r="Q37"/>
  <c r="B38"/>
  <c r="C38"/>
  <c r="D38"/>
  <c r="J38"/>
  <c r="K38"/>
  <c r="L38"/>
  <c r="M38"/>
  <c r="O38"/>
  <c r="P38"/>
  <c r="Q38"/>
  <c r="B39"/>
  <c r="C39"/>
  <c r="D39"/>
  <c r="J39"/>
  <c r="K39"/>
  <c r="L39"/>
  <c r="M39"/>
  <c r="O39"/>
  <c r="P39"/>
  <c r="Q39"/>
  <c r="B40"/>
  <c r="C40"/>
  <c r="D40"/>
  <c r="J40"/>
  <c r="K40"/>
  <c r="L40"/>
  <c r="M40"/>
  <c r="O40"/>
  <c r="P40"/>
  <c r="Q40"/>
  <c r="B41"/>
  <c r="C41"/>
  <c r="D41"/>
  <c r="J41"/>
  <c r="K41"/>
  <c r="L41"/>
  <c r="M41"/>
  <c r="O41"/>
  <c r="P41"/>
  <c r="Q41"/>
  <c r="C30"/>
  <c r="D30"/>
  <c r="J30"/>
  <c r="K30"/>
  <c r="L30"/>
  <c r="M30"/>
  <c r="O30"/>
  <c r="P30"/>
  <c r="Q30"/>
  <c r="B30"/>
  <c r="R34" i="5"/>
  <c r="R15" i="9" s="1"/>
  <c r="R22" i="4" l="1"/>
  <c r="R17" i="9" s="1"/>
  <c r="R23" i="4"/>
  <c r="R18" i="9" s="1"/>
  <c r="R24" i="4"/>
  <c r="R19" i="9" s="1"/>
  <c r="R25" i="4"/>
  <c r="R20" i="9" s="1"/>
  <c r="R26" i="4"/>
  <c r="R21" i="9" s="1"/>
  <c r="R27" i="4"/>
  <c r="R22" i="9" s="1"/>
  <c r="R28" i="4"/>
  <c r="R23" i="9" s="1"/>
  <c r="R29" i="4"/>
  <c r="R24" i="9" s="1"/>
  <c r="R30" i="4"/>
  <c r="R25" i="9" s="1"/>
  <c r="R31" i="4"/>
  <c r="R26" i="9" s="1"/>
  <c r="R32" i="4"/>
  <c r="R27" i="9" s="1"/>
  <c r="R33" i="4"/>
  <c r="R28" i="9" s="1"/>
  <c r="R21" i="4"/>
  <c r="C150" i="10"/>
  <c r="D150"/>
  <c r="E150"/>
  <c r="F150"/>
  <c r="G150"/>
  <c r="H150"/>
  <c r="I150"/>
  <c r="J150"/>
  <c r="K150"/>
  <c r="L150"/>
  <c r="M150"/>
  <c r="N150"/>
  <c r="O150"/>
  <c r="C151"/>
  <c r="D151"/>
  <c r="E151"/>
  <c r="F151"/>
  <c r="G151"/>
  <c r="H151"/>
  <c r="I151"/>
  <c r="J151"/>
  <c r="K151"/>
  <c r="L151"/>
  <c r="M151"/>
  <c r="N151"/>
  <c r="O151"/>
  <c r="C152"/>
  <c r="D152"/>
  <c r="E152"/>
  <c r="F152"/>
  <c r="G152"/>
  <c r="H152"/>
  <c r="I152"/>
  <c r="J152"/>
  <c r="K152"/>
  <c r="L152"/>
  <c r="M152"/>
  <c r="N152"/>
  <c r="O152"/>
  <c r="C153"/>
  <c r="D153"/>
  <c r="E153"/>
  <c r="F153"/>
  <c r="G153"/>
  <c r="H153"/>
  <c r="I153"/>
  <c r="J153"/>
  <c r="K153"/>
  <c r="L153"/>
  <c r="M153"/>
  <c r="N153"/>
  <c r="O153"/>
  <c r="B151"/>
  <c r="B152"/>
  <c r="B153"/>
  <c r="B150"/>
  <c r="B72" i="9"/>
  <c r="C72"/>
  <c r="D72"/>
  <c r="J72"/>
  <c r="K72"/>
  <c r="L72"/>
  <c r="M72"/>
  <c r="N72"/>
  <c r="O72"/>
  <c r="P72"/>
  <c r="Q72"/>
  <c r="R72"/>
  <c r="S72"/>
  <c r="T72"/>
  <c r="B57"/>
  <c r="D57"/>
  <c r="J57"/>
  <c r="K57"/>
  <c r="L57"/>
  <c r="M57"/>
  <c r="O57"/>
  <c r="P57"/>
  <c r="Q57"/>
  <c r="B58"/>
  <c r="D58"/>
  <c r="J58"/>
  <c r="K58"/>
  <c r="L58"/>
  <c r="M58"/>
  <c r="O58"/>
  <c r="P58"/>
  <c r="Q58"/>
  <c r="B59"/>
  <c r="D59"/>
  <c r="J59"/>
  <c r="K59"/>
  <c r="L59"/>
  <c r="M59"/>
  <c r="O59"/>
  <c r="P59"/>
  <c r="Q59"/>
  <c r="B60"/>
  <c r="D60"/>
  <c r="J60"/>
  <c r="K60"/>
  <c r="L60"/>
  <c r="M60"/>
  <c r="O60"/>
  <c r="P60"/>
  <c r="Q60"/>
  <c r="B61"/>
  <c r="D61"/>
  <c r="J61"/>
  <c r="K61"/>
  <c r="L61"/>
  <c r="M61"/>
  <c r="O61"/>
  <c r="P61"/>
  <c r="Q61"/>
  <c r="B62"/>
  <c r="D62"/>
  <c r="J62"/>
  <c r="K62"/>
  <c r="L62"/>
  <c r="M62"/>
  <c r="O62"/>
  <c r="P62"/>
  <c r="Q62"/>
  <c r="B63"/>
  <c r="D63"/>
  <c r="J63"/>
  <c r="K63"/>
  <c r="L63"/>
  <c r="M63"/>
  <c r="O63"/>
  <c r="P63"/>
  <c r="Q63"/>
  <c r="B64"/>
  <c r="D64"/>
  <c r="J64"/>
  <c r="K64"/>
  <c r="L64"/>
  <c r="M64"/>
  <c r="O64"/>
  <c r="P64"/>
  <c r="Q64"/>
  <c r="B65"/>
  <c r="D65"/>
  <c r="J65"/>
  <c r="K65"/>
  <c r="L65"/>
  <c r="M65"/>
  <c r="O65"/>
  <c r="P65"/>
  <c r="Q65"/>
  <c r="B66"/>
  <c r="D66"/>
  <c r="J66"/>
  <c r="K66"/>
  <c r="L66"/>
  <c r="M66"/>
  <c r="O66"/>
  <c r="P66"/>
  <c r="Q66"/>
  <c r="B67"/>
  <c r="D67"/>
  <c r="J67"/>
  <c r="K67"/>
  <c r="L67"/>
  <c r="M67"/>
  <c r="O67"/>
  <c r="P67"/>
  <c r="Q67"/>
  <c r="B68"/>
  <c r="D68"/>
  <c r="J68"/>
  <c r="K68"/>
  <c r="L68"/>
  <c r="M68"/>
  <c r="O68"/>
  <c r="P68"/>
  <c r="Q68"/>
  <c r="B69"/>
  <c r="D69"/>
  <c r="J69"/>
  <c r="K69"/>
  <c r="L69"/>
  <c r="M69"/>
  <c r="O69"/>
  <c r="P69"/>
  <c r="Q69"/>
  <c r="B70"/>
  <c r="D70"/>
  <c r="J70"/>
  <c r="K70"/>
  <c r="L70"/>
  <c r="M70"/>
  <c r="N70"/>
  <c r="O70"/>
  <c r="P70"/>
  <c r="Q70"/>
  <c r="R70"/>
  <c r="B71"/>
  <c r="D71"/>
  <c r="J71"/>
  <c r="K71"/>
  <c r="L71"/>
  <c r="M71"/>
  <c r="N71"/>
  <c r="O71"/>
  <c r="P71"/>
  <c r="Q71"/>
  <c r="R71"/>
  <c r="D56"/>
  <c r="J56"/>
  <c r="K56"/>
  <c r="L56"/>
  <c r="M56"/>
  <c r="O56"/>
  <c r="P56"/>
  <c r="Q56"/>
  <c r="B56"/>
  <c r="J55"/>
  <c r="K55"/>
  <c r="L55"/>
  <c r="M55"/>
  <c r="N55"/>
  <c r="O55"/>
  <c r="P55"/>
  <c r="Q55"/>
  <c r="R55"/>
  <c r="S55"/>
  <c r="C16"/>
  <c r="D16"/>
  <c r="J16"/>
  <c r="K16"/>
  <c r="L16"/>
  <c r="M16"/>
  <c r="O16"/>
  <c r="P16"/>
  <c r="Q16"/>
  <c r="R16"/>
  <c r="B16"/>
  <c r="C2"/>
  <c r="D2"/>
  <c r="J2"/>
  <c r="K2"/>
  <c r="L2"/>
  <c r="M2"/>
  <c r="O2"/>
  <c r="P2"/>
  <c r="Q2"/>
  <c r="A150" i="11"/>
  <c r="R32" i="7"/>
  <c r="R41" i="9" s="1"/>
  <c r="T33" i="7"/>
  <c r="T34"/>
  <c r="N23"/>
  <c r="N32" i="9" s="1"/>
  <c r="N24" i="7"/>
  <c r="N33" i="9" s="1"/>
  <c r="N25" i="7"/>
  <c r="N34" i="9" s="1"/>
  <c r="N26" i="7"/>
  <c r="N35" i="9" s="1"/>
  <c r="N27" i="7"/>
  <c r="N36" i="9" s="1"/>
  <c r="N28" i="7"/>
  <c r="N37" i="9" s="1"/>
  <c r="N38"/>
  <c r="N30" i="7"/>
  <c r="N39" i="9" s="1"/>
  <c r="N31" i="7"/>
  <c r="N40" i="9" s="1"/>
  <c r="N32" i="7"/>
  <c r="N34" i="5"/>
  <c r="S29" i="9"/>
  <c r="N33" i="4"/>
  <c r="N28" i="9" s="1"/>
  <c r="S32" i="7" l="1"/>
  <c r="N41" i="9"/>
  <c r="S33" i="4"/>
  <c r="S28" i="9" s="1"/>
  <c r="S34" i="5"/>
  <c r="S15" i="9" s="1"/>
  <c r="N15"/>
  <c r="E162" i="10"/>
  <c r="G162"/>
  <c r="K162"/>
  <c r="L166"/>
  <c r="J166"/>
  <c r="H166"/>
  <c r="F166"/>
  <c r="L165"/>
  <c r="J165"/>
  <c r="H165"/>
  <c r="F165"/>
  <c r="L164"/>
  <c r="J164"/>
  <c r="H164"/>
  <c r="F164"/>
  <c r="K163"/>
  <c r="G163"/>
  <c r="E163"/>
  <c r="M164"/>
  <c r="F162"/>
  <c r="H162"/>
  <c r="J162"/>
  <c r="L162"/>
  <c r="K166"/>
  <c r="G166"/>
  <c r="E166"/>
  <c r="K165"/>
  <c r="I165"/>
  <c r="G165"/>
  <c r="E165"/>
  <c r="K164"/>
  <c r="G164"/>
  <c r="E164"/>
  <c r="L163"/>
  <c r="J163"/>
  <c r="H163"/>
  <c r="F163"/>
  <c r="A118" i="11"/>
  <c r="S41" i="9" l="1"/>
  <c r="T32" i="7"/>
  <c r="T41" i="9" s="1"/>
  <c r="O46" i="10" s="1"/>
  <c r="A248"/>
  <c r="A247"/>
  <c r="A241"/>
  <c r="A105" i="11"/>
  <c r="B2" i="9"/>
  <c r="R30" i="7"/>
  <c r="R31"/>
  <c r="N31" i="4"/>
  <c r="N26" i="9" s="1"/>
  <c r="N32" i="4"/>
  <c r="N27" i="9" s="1"/>
  <c r="S31" i="7" l="1"/>
  <c r="S40" i="9" s="1"/>
  <c r="R40"/>
  <c r="S30" i="7"/>
  <c r="S39" i="9" s="1"/>
  <c r="R39"/>
  <c r="T31" i="7"/>
  <c r="T40" i="9" s="1"/>
  <c r="S31" i="4"/>
  <c r="S26" i="9" s="1"/>
  <c r="S32" i="4"/>
  <c r="S27" i="9" s="1"/>
  <c r="A27" i="11"/>
  <c r="T30" i="7" l="1"/>
  <c r="T39" i="9" s="1"/>
  <c r="T37" i="5"/>
  <c r="E22" l="1"/>
  <c r="E3" i="9" s="1"/>
  <c r="F22" i="5"/>
  <c r="F3" i="9" s="1"/>
  <c r="G22" i="5"/>
  <c r="G3" i="9" s="1"/>
  <c r="H22" i="5"/>
  <c r="H3" i="9" s="1"/>
  <c r="I22" i="5"/>
  <c r="I3" i="9" s="1"/>
  <c r="E23" i="5"/>
  <c r="E4" i="9" s="1"/>
  <c r="F23" i="5"/>
  <c r="F4" i="9" s="1"/>
  <c r="G23" i="5"/>
  <c r="G4" i="9" s="1"/>
  <c r="H23" i="5"/>
  <c r="H4" i="9" s="1"/>
  <c r="I23" i="5"/>
  <c r="I4" i="9" s="1"/>
  <c r="E24" i="5"/>
  <c r="E5" i="9" s="1"/>
  <c r="F24" i="5"/>
  <c r="F5" i="9" s="1"/>
  <c r="G24" i="5"/>
  <c r="G5" i="9" s="1"/>
  <c r="H24" i="5"/>
  <c r="H5" i="9" s="1"/>
  <c r="I24" i="5"/>
  <c r="I5" i="9" s="1"/>
  <c r="E25" i="5"/>
  <c r="E6" i="9" s="1"/>
  <c r="F25" i="5"/>
  <c r="F6" i="9" s="1"/>
  <c r="G25" i="5"/>
  <c r="G6" i="9" s="1"/>
  <c r="H25" i="5"/>
  <c r="H6" i="9" s="1"/>
  <c r="I25" i="5"/>
  <c r="I6" i="9" s="1"/>
  <c r="E26" i="5"/>
  <c r="E7" i="9" s="1"/>
  <c r="F26" i="5"/>
  <c r="F7" i="9" s="1"/>
  <c r="G26" i="5"/>
  <c r="G7" i="9" s="1"/>
  <c r="H26" i="5"/>
  <c r="H7" i="9" s="1"/>
  <c r="I26" i="5"/>
  <c r="I7" i="9" s="1"/>
  <c r="E27" i="5"/>
  <c r="E8" i="9" s="1"/>
  <c r="F27" i="5"/>
  <c r="F8" i="9" s="1"/>
  <c r="G27" i="5"/>
  <c r="G8" i="9" s="1"/>
  <c r="H27" i="5"/>
  <c r="H8" i="9" s="1"/>
  <c r="I27" i="5"/>
  <c r="I8" i="9" s="1"/>
  <c r="E28" i="5"/>
  <c r="E9" i="9" s="1"/>
  <c r="F28" i="5"/>
  <c r="F9" i="9" s="1"/>
  <c r="G28" i="5"/>
  <c r="G9" i="9" s="1"/>
  <c r="H28" i="5"/>
  <c r="H9" i="9" s="1"/>
  <c r="I28" i="5"/>
  <c r="I9" i="9" s="1"/>
  <c r="E29" i="5"/>
  <c r="E10" i="9" s="1"/>
  <c r="F29" i="5"/>
  <c r="F10" i="9" s="1"/>
  <c r="G29" i="5"/>
  <c r="G10" i="9" s="1"/>
  <c r="H29" i="5"/>
  <c r="H10" i="9" s="1"/>
  <c r="I29" i="5"/>
  <c r="I10" i="9" s="1"/>
  <c r="E30" i="5"/>
  <c r="E11" i="9" s="1"/>
  <c r="F30" i="5"/>
  <c r="F11" i="9" s="1"/>
  <c r="G30" i="5"/>
  <c r="G11" i="9" s="1"/>
  <c r="H30" i="5"/>
  <c r="H11" i="9" s="1"/>
  <c r="I30" i="5"/>
  <c r="I11" i="9" s="1"/>
  <c r="E31" i="5"/>
  <c r="E12" i="9" s="1"/>
  <c r="F31" i="5"/>
  <c r="F12" i="9" s="1"/>
  <c r="G31" i="5"/>
  <c r="G12" i="9" s="1"/>
  <c r="H31" i="5"/>
  <c r="H12" i="9" s="1"/>
  <c r="I31" i="5"/>
  <c r="I12" i="9" s="1"/>
  <c r="E32" i="5"/>
  <c r="E13" i="9" s="1"/>
  <c r="F32" i="5"/>
  <c r="F13" i="9" s="1"/>
  <c r="G32" i="5"/>
  <c r="G13" i="9" s="1"/>
  <c r="H32" i="5"/>
  <c r="H13" i="9" s="1"/>
  <c r="I32" i="5"/>
  <c r="I13" i="9" s="1"/>
  <c r="E33" i="5"/>
  <c r="E14" i="9" s="1"/>
  <c r="F33" i="5"/>
  <c r="F14" i="9" s="1"/>
  <c r="G33" i="5"/>
  <c r="G14" i="9" s="1"/>
  <c r="H33" i="5"/>
  <c r="H14" i="9" s="1"/>
  <c r="I33" i="5"/>
  <c r="I14" i="9" s="1"/>
  <c r="E34" i="5"/>
  <c r="E15" i="9" s="1"/>
  <c r="F34" i="5"/>
  <c r="F15" i="9" s="1"/>
  <c r="G34" i="5"/>
  <c r="G15" i="9" s="1"/>
  <c r="H34" i="5"/>
  <c r="H15" i="9" s="1"/>
  <c r="I34" i="5"/>
  <c r="I15" i="9" s="1"/>
  <c r="E35" i="5"/>
  <c r="F35"/>
  <c r="G35"/>
  <c r="H35"/>
  <c r="I35"/>
  <c r="E36"/>
  <c r="F36"/>
  <c r="G36"/>
  <c r="H36"/>
  <c r="I36"/>
  <c r="E37"/>
  <c r="F37"/>
  <c r="G37"/>
  <c r="H37"/>
  <c r="I37"/>
  <c r="E38"/>
  <c r="F38"/>
  <c r="G38"/>
  <c r="H38"/>
  <c r="I38"/>
  <c r="E39"/>
  <c r="F39"/>
  <c r="G39"/>
  <c r="H39"/>
  <c r="I39"/>
  <c r="I21"/>
  <c r="I2" i="9" s="1"/>
  <c r="H21" i="5"/>
  <c r="H2" i="9" s="1"/>
  <c r="G21" i="5"/>
  <c r="G2" i="9" s="1"/>
  <c r="F21" i="5"/>
  <c r="F2" i="9" s="1"/>
  <c r="E21" i="5"/>
  <c r="E2" i="9" s="1"/>
  <c r="T36" i="5" l="1"/>
  <c r="T35"/>
  <c r="T33" i="6"/>
  <c r="T34"/>
  <c r="T55" i="9" s="1"/>
  <c r="T35" i="6"/>
  <c r="T36"/>
  <c r="T37"/>
  <c r="T38"/>
  <c r="T39"/>
  <c r="T40"/>
  <c r="T41"/>
  <c r="T35" i="7"/>
  <c r="T36"/>
  <c r="T37"/>
  <c r="T38" i="8"/>
  <c r="T39"/>
  <c r="T40"/>
  <c r="T41"/>
  <c r="T31" i="4"/>
  <c r="T26" i="9" s="1"/>
  <c r="T32" i="4"/>
  <c r="T27" i="9" s="1"/>
  <c r="T33" i="4"/>
  <c r="T28" i="9" s="1"/>
  <c r="T34" i="4"/>
  <c r="T29" i="9" s="1"/>
  <c r="T35" i="4"/>
  <c r="T36"/>
  <c r="T37"/>
  <c r="T38"/>
  <c r="T39"/>
  <c r="T40"/>
  <c r="T38" i="5"/>
  <c r="T39"/>
  <c r="T40"/>
  <c r="T41"/>
  <c r="T42"/>
  <c r="T43"/>
  <c r="J124" i="10"/>
  <c r="L124"/>
  <c r="G33"/>
  <c r="E87"/>
  <c r="E72"/>
  <c r="R22" i="5"/>
  <c r="R3" i="9" s="1"/>
  <c r="R23" i="5"/>
  <c r="R4" i="9" s="1"/>
  <c r="R24" i="5"/>
  <c r="R5" i="9" s="1"/>
  <c r="R25" i="5"/>
  <c r="R6" i="9" s="1"/>
  <c r="R26" i="5"/>
  <c r="R7" i="9" s="1"/>
  <c r="M162" i="10" s="1"/>
  <c r="R27" i="5"/>
  <c r="R8" i="9" s="1"/>
  <c r="R28" i="5"/>
  <c r="R9" i="9" s="1"/>
  <c r="R29" i="5"/>
  <c r="R10" i="9" s="1"/>
  <c r="R30" i="5"/>
  <c r="R11" i="9" s="1"/>
  <c r="R31" i="5"/>
  <c r="R12" i="9" s="1"/>
  <c r="R32" i="5"/>
  <c r="R13" i="9" s="1"/>
  <c r="R33" i="5"/>
  <c r="R14" i="9" s="1"/>
  <c r="M163" i="10" s="1"/>
  <c r="R21" i="5"/>
  <c r="R2" i="9" s="1"/>
  <c r="E23" i="4"/>
  <c r="E18" i="9" s="1"/>
  <c r="F23" i="4"/>
  <c r="F18" i="9" s="1"/>
  <c r="G23" i="4"/>
  <c r="G18" i="9" s="1"/>
  <c r="H23" i="4"/>
  <c r="H18" i="9" s="1"/>
  <c r="I23" i="4"/>
  <c r="I18" i="9" s="1"/>
  <c r="E24" i="4"/>
  <c r="E19" i="9" s="1"/>
  <c r="F19"/>
  <c r="G24" i="4"/>
  <c r="G19" i="9" s="1"/>
  <c r="H24" i="4"/>
  <c r="H19" i="9" s="1"/>
  <c r="I24" i="4"/>
  <c r="I19" i="9" s="1"/>
  <c r="E25" i="4"/>
  <c r="E20" i="9" s="1"/>
  <c r="F25" i="4"/>
  <c r="F20" i="9" s="1"/>
  <c r="G25" i="4"/>
  <c r="G20" i="9" s="1"/>
  <c r="H25" i="4"/>
  <c r="H20" i="9" s="1"/>
  <c r="I25" i="4"/>
  <c r="I20" i="9" s="1"/>
  <c r="E26" i="4"/>
  <c r="E21" i="9" s="1"/>
  <c r="F26" i="4"/>
  <c r="F21" i="9" s="1"/>
  <c r="G26" i="4"/>
  <c r="G21" i="9" s="1"/>
  <c r="H26" i="4"/>
  <c r="H21" i="9" s="1"/>
  <c r="I26" i="4"/>
  <c r="I21" i="9" s="1"/>
  <c r="E27" i="4"/>
  <c r="E22" i="9" s="1"/>
  <c r="F27" i="4"/>
  <c r="F22" i="9" s="1"/>
  <c r="G27" i="4"/>
  <c r="G22" i="9" s="1"/>
  <c r="H27" i="4"/>
  <c r="H22" i="9" s="1"/>
  <c r="I27" i="4"/>
  <c r="I22" i="9" s="1"/>
  <c r="E28" i="4"/>
  <c r="E23" i="9" s="1"/>
  <c r="F28" i="4"/>
  <c r="F23" i="9" s="1"/>
  <c r="G28" i="4"/>
  <c r="G23" i="9" s="1"/>
  <c r="H28" i="4"/>
  <c r="H23" i="9" s="1"/>
  <c r="I28" i="4"/>
  <c r="I23" i="9" s="1"/>
  <c r="E29" i="4"/>
  <c r="E24" i="9" s="1"/>
  <c r="F29" i="4"/>
  <c r="F24" i="9" s="1"/>
  <c r="G29" i="4"/>
  <c r="G24" i="9" s="1"/>
  <c r="H29" i="4"/>
  <c r="H24" i="9" s="1"/>
  <c r="I29" i="4"/>
  <c r="I24" i="9" s="1"/>
  <c r="E30" i="4"/>
  <c r="E25" i="9" s="1"/>
  <c r="F30" i="4"/>
  <c r="F25" i="9" s="1"/>
  <c r="G30" i="4"/>
  <c r="G25" i="9" s="1"/>
  <c r="H30" i="4"/>
  <c r="H25" i="9" s="1"/>
  <c r="I30" i="4"/>
  <c r="I25" i="9" s="1"/>
  <c r="E22" i="4"/>
  <c r="E17" i="9" s="1"/>
  <c r="F22" i="4"/>
  <c r="F17" i="9" s="1"/>
  <c r="G22" i="4"/>
  <c r="G17" i="9" s="1"/>
  <c r="H22" i="4"/>
  <c r="H17" i="9" s="1"/>
  <c r="I22" i="4"/>
  <c r="I17" i="9" s="1"/>
  <c r="I21" i="4"/>
  <c r="I16" i="9" s="1"/>
  <c r="E21" i="4"/>
  <c r="E16" i="9" s="1"/>
  <c r="F21" i="4"/>
  <c r="F16" i="9" s="1"/>
  <c r="G21" i="4"/>
  <c r="G16" i="9" s="1"/>
  <c r="H21" i="4"/>
  <c r="H16" i="9" s="1"/>
  <c r="I22" i="7"/>
  <c r="I31" i="9" s="1"/>
  <c r="A254" i="10"/>
  <c r="A253"/>
  <c r="A252"/>
  <c r="A250"/>
  <c r="A190" i="11"/>
  <c r="A239" i="10"/>
  <c r="A240"/>
  <c r="A242"/>
  <c r="A144" i="11"/>
  <c r="H112" i="10"/>
  <c r="H20"/>
  <c r="I40" i="6"/>
  <c r="E34"/>
  <c r="E55" i="9" s="1"/>
  <c r="F34" i="6"/>
  <c r="F55" i="9" s="1"/>
  <c r="G34" i="6"/>
  <c r="G55" i="9" s="1"/>
  <c r="H34" i="6"/>
  <c r="H55" i="9" s="1"/>
  <c r="E35" i="6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D40"/>
  <c r="E40"/>
  <c r="F40"/>
  <c r="G40"/>
  <c r="H40"/>
  <c r="R34" i="8"/>
  <c r="R69" i="9" s="1"/>
  <c r="M206" i="10"/>
  <c r="M205"/>
  <c r="M207"/>
  <c r="M208"/>
  <c r="M178"/>
  <c r="N34" i="8"/>
  <c r="N69" i="9" s="1"/>
  <c r="I205" i="10"/>
  <c r="I203"/>
  <c r="I208"/>
  <c r="I178"/>
  <c r="E36" i="8"/>
  <c r="E71" i="9" s="1"/>
  <c r="F36" i="8"/>
  <c r="F71" i="9" s="1"/>
  <c r="G36" i="8"/>
  <c r="G71" i="9" s="1"/>
  <c r="H36" i="8"/>
  <c r="H71" i="9" s="1"/>
  <c r="I36" i="8"/>
  <c r="I71" i="9" s="1"/>
  <c r="E37" i="8"/>
  <c r="E72" i="9" s="1"/>
  <c r="F37" i="8"/>
  <c r="F72" i="9" s="1"/>
  <c r="G37" i="8"/>
  <c r="G72" i="9" s="1"/>
  <c r="H37" i="8"/>
  <c r="H72" i="9" s="1"/>
  <c r="I37" i="8"/>
  <c r="I72" i="9" s="1"/>
  <c r="E38" i="8"/>
  <c r="F38"/>
  <c r="G38"/>
  <c r="H38"/>
  <c r="I38"/>
  <c r="E39"/>
  <c r="F39"/>
  <c r="B208" i="10"/>
  <c r="G39" i="8"/>
  <c r="C208" i="10"/>
  <c r="H39" i="8"/>
  <c r="I39"/>
  <c r="E40"/>
  <c r="F40"/>
  <c r="B178" i="10" s="1"/>
  <c r="G40" i="8"/>
  <c r="C178" i="10" s="1"/>
  <c r="H40" i="8"/>
  <c r="I40"/>
  <c r="E26"/>
  <c r="E61" i="9" s="1"/>
  <c r="F26" i="8"/>
  <c r="F61" i="9" s="1"/>
  <c r="G26" i="8"/>
  <c r="G61" i="9" s="1"/>
  <c r="H26" i="8"/>
  <c r="H61" i="9" s="1"/>
  <c r="I26" i="8"/>
  <c r="I61" i="9" s="1"/>
  <c r="E27" i="8"/>
  <c r="E62" i="9" s="1"/>
  <c r="F27" i="8"/>
  <c r="F62" i="9" s="1"/>
  <c r="G27" i="8"/>
  <c r="G62" i="9" s="1"/>
  <c r="H27" i="8"/>
  <c r="H62" i="9" s="1"/>
  <c r="I27" i="8"/>
  <c r="I62" i="9" s="1"/>
  <c r="E28" i="8"/>
  <c r="E63" i="9" s="1"/>
  <c r="F28" i="8"/>
  <c r="F63" i="9" s="1"/>
  <c r="G28" i="8"/>
  <c r="G63" i="9" s="1"/>
  <c r="H28" i="8"/>
  <c r="H63" i="9" s="1"/>
  <c r="I28" i="8"/>
  <c r="I63" i="9" s="1"/>
  <c r="E29" i="8"/>
  <c r="E64" i="9" s="1"/>
  <c r="F29" i="8"/>
  <c r="F64" i="9" s="1"/>
  <c r="B166" i="10" s="1"/>
  <c r="G29" i="8"/>
  <c r="G64" i="9" s="1"/>
  <c r="C166" i="10" s="1"/>
  <c r="H29" i="8"/>
  <c r="H64" i="9" s="1"/>
  <c r="I29" i="8"/>
  <c r="I64" i="9" s="1"/>
  <c r="D166" i="10" s="1"/>
  <c r="E30" i="8"/>
  <c r="E65" i="9" s="1"/>
  <c r="F30" i="8"/>
  <c r="F65" i="9" s="1"/>
  <c r="G30" i="8"/>
  <c r="G65" i="9" s="1"/>
  <c r="H30" i="8"/>
  <c r="H65" i="9" s="1"/>
  <c r="I30" i="8"/>
  <c r="I65" i="9" s="1"/>
  <c r="E31" i="8"/>
  <c r="E66" i="9" s="1"/>
  <c r="F31" i="8"/>
  <c r="F66" i="9" s="1"/>
  <c r="G31" i="8"/>
  <c r="G66" i="9" s="1"/>
  <c r="H31" i="8"/>
  <c r="H66" i="9" s="1"/>
  <c r="I31" i="8"/>
  <c r="I66" i="9" s="1"/>
  <c r="E32" i="8"/>
  <c r="E67" i="9" s="1"/>
  <c r="F32" i="8"/>
  <c r="F67" i="9" s="1"/>
  <c r="G32" i="8"/>
  <c r="G67" i="9" s="1"/>
  <c r="H32" i="8"/>
  <c r="H67" i="9" s="1"/>
  <c r="I32" i="8"/>
  <c r="I67" i="9" s="1"/>
  <c r="E33" i="8"/>
  <c r="E68" i="9" s="1"/>
  <c r="F33" i="8"/>
  <c r="F68" i="9" s="1"/>
  <c r="G33" i="8"/>
  <c r="G68" i="9" s="1"/>
  <c r="H33" i="8"/>
  <c r="H68" i="9" s="1"/>
  <c r="I33" i="8"/>
  <c r="I68" i="9" s="1"/>
  <c r="E34" i="8"/>
  <c r="E69" i="9" s="1"/>
  <c r="F34" i="8"/>
  <c r="F69" i="9" s="1"/>
  <c r="G34" i="8"/>
  <c r="G69" i="9" s="1"/>
  <c r="C204" i="10"/>
  <c r="H34" i="8"/>
  <c r="H69" i="9" s="1"/>
  <c r="I34" i="8"/>
  <c r="I69" i="9" s="1"/>
  <c r="E35" i="8"/>
  <c r="E70" i="9" s="1"/>
  <c r="F35" i="8"/>
  <c r="F70" i="9" s="1"/>
  <c r="G35" i="8"/>
  <c r="G70" i="9" s="1"/>
  <c r="H35" i="8"/>
  <c r="H70" i="9" s="1"/>
  <c r="I35" i="8"/>
  <c r="I70" i="9" s="1"/>
  <c r="E25" i="8"/>
  <c r="E60" i="9" s="1"/>
  <c r="F25" i="8"/>
  <c r="F60" i="9" s="1"/>
  <c r="G25" i="8"/>
  <c r="G60" i="9" s="1"/>
  <c r="H25" i="8"/>
  <c r="H60" i="9" s="1"/>
  <c r="I25" i="8"/>
  <c r="I60" i="9" s="1"/>
  <c r="E23" i="8"/>
  <c r="E58" i="9" s="1"/>
  <c r="F23" i="8"/>
  <c r="F58" i="9" s="1"/>
  <c r="G23" i="8"/>
  <c r="G58" i="9" s="1"/>
  <c r="H23" i="8"/>
  <c r="H58" i="9" s="1"/>
  <c r="I23" i="8"/>
  <c r="I58" i="9" s="1"/>
  <c r="E24" i="8"/>
  <c r="E59" i="9" s="1"/>
  <c r="F24" i="8"/>
  <c r="F59" i="9" s="1"/>
  <c r="G24" i="8"/>
  <c r="G59" i="9" s="1"/>
  <c r="H24" i="8"/>
  <c r="H59" i="9" s="1"/>
  <c r="I24" i="8"/>
  <c r="I59" i="9" s="1"/>
  <c r="E22" i="8"/>
  <c r="E57" i="9" s="1"/>
  <c r="F22" i="8"/>
  <c r="F57" i="9" s="1"/>
  <c r="G22" i="8"/>
  <c r="G57" i="9" s="1"/>
  <c r="C75" i="10" s="1"/>
  <c r="H22" i="8"/>
  <c r="H57" i="9" s="1"/>
  <c r="I22" i="8"/>
  <c r="I57" i="9" s="1"/>
  <c r="I21" i="8"/>
  <c r="I56" i="9" s="1"/>
  <c r="H21" i="8"/>
  <c r="H56" i="9" s="1"/>
  <c r="G21" i="8"/>
  <c r="G56" i="9" s="1"/>
  <c r="F21" i="8"/>
  <c r="F56" i="9" s="1"/>
  <c r="E21" i="8"/>
  <c r="E56" i="9" s="1"/>
  <c r="M176" i="10"/>
  <c r="N30" i="4"/>
  <c r="N25" i="9" s="1"/>
  <c r="I176" i="10"/>
  <c r="N32" i="5"/>
  <c r="N13" i="9" s="1"/>
  <c r="N14" i="5"/>
  <c r="R14"/>
  <c r="N15"/>
  <c r="R15"/>
  <c r="N16"/>
  <c r="S16" s="1"/>
  <c r="T16" s="1"/>
  <c r="R16"/>
  <c r="N17"/>
  <c r="S17" s="1"/>
  <c r="R17"/>
  <c r="N21"/>
  <c r="N2" i="9" s="1"/>
  <c r="N22" i="5"/>
  <c r="N3" i="9" s="1"/>
  <c r="N23" i="5"/>
  <c r="N24"/>
  <c r="N5" i="9" s="1"/>
  <c r="N25" i="5"/>
  <c r="N6" i="9" s="1"/>
  <c r="N26" i="5"/>
  <c r="N7" i="9" s="1"/>
  <c r="I162" i="10" s="1"/>
  <c r="N27" i="5"/>
  <c r="N8" i="9" s="1"/>
  <c r="N28" i="5"/>
  <c r="N9" i="9" s="1"/>
  <c r="N29" i="5"/>
  <c r="N10" i="9" s="1"/>
  <c r="N30" i="5"/>
  <c r="N11" i="9" s="1"/>
  <c r="B175" i="10"/>
  <c r="N31" i="5"/>
  <c r="N12" i="9" s="1"/>
  <c r="M175" i="10"/>
  <c r="N33" i="5"/>
  <c r="N14" i="9" s="1"/>
  <c r="I163" i="10" s="1"/>
  <c r="D38" i="5"/>
  <c r="D39"/>
  <c r="N14" i="4"/>
  <c r="R14"/>
  <c r="N15"/>
  <c r="R15"/>
  <c r="N16"/>
  <c r="R16"/>
  <c r="S16"/>
  <c r="T16" s="1"/>
  <c r="N17"/>
  <c r="R17"/>
  <c r="S17" s="1"/>
  <c r="T17" s="1"/>
  <c r="N21"/>
  <c r="N16" i="9" s="1"/>
  <c r="N22" i="4"/>
  <c r="N17" i="9" s="1"/>
  <c r="N23" i="4"/>
  <c r="N18" i="9" s="1"/>
  <c r="N24" i="4"/>
  <c r="N19" i="9" s="1"/>
  <c r="I164" i="10" s="1"/>
  <c r="N25" i="4"/>
  <c r="N20" i="9" s="1"/>
  <c r="M137" i="10"/>
  <c r="N26" i="4"/>
  <c r="N21" i="9" s="1"/>
  <c r="N27" i="4"/>
  <c r="N22" i="9" s="1"/>
  <c r="N28" i="4"/>
  <c r="N23" i="9" s="1"/>
  <c r="N29" i="4"/>
  <c r="N24" i="9" s="1"/>
  <c r="E31" i="4"/>
  <c r="E26" i="9" s="1"/>
  <c r="F31" i="4"/>
  <c r="F26" i="9" s="1"/>
  <c r="G31" i="4"/>
  <c r="G26" i="9" s="1"/>
  <c r="H31" i="4"/>
  <c r="H26" i="9" s="1"/>
  <c r="I31" i="4"/>
  <c r="I26" i="9" s="1"/>
  <c r="E32" i="4"/>
  <c r="E27" i="9" s="1"/>
  <c r="F32" i="4"/>
  <c r="F27" i="9" s="1"/>
  <c r="G32" i="4"/>
  <c r="G27" i="9" s="1"/>
  <c r="H32" i="4"/>
  <c r="H27" i="9" s="1"/>
  <c r="I32" i="4"/>
  <c r="I27" i="9" s="1"/>
  <c r="E33" i="4"/>
  <c r="E28" i="9" s="1"/>
  <c r="F33" i="4"/>
  <c r="F28" i="9" s="1"/>
  <c r="G33" i="4"/>
  <c r="G28" i="9" s="1"/>
  <c r="H33" i="4"/>
  <c r="H28" i="9" s="1"/>
  <c r="I33" i="4"/>
  <c r="I28" i="9" s="1"/>
  <c r="E34" i="4"/>
  <c r="E29" i="9" s="1"/>
  <c r="F34" i="4"/>
  <c r="F29" i="9" s="1"/>
  <c r="G34" i="4"/>
  <c r="G29" i="9" s="1"/>
  <c r="H34" i="4"/>
  <c r="H29" i="9" s="1"/>
  <c r="I34" i="4"/>
  <c r="I29" i="9" s="1"/>
  <c r="E35" i="4"/>
  <c r="F35"/>
  <c r="G35"/>
  <c r="H35"/>
  <c r="I35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N14" i="8"/>
  <c r="R14"/>
  <c r="N15"/>
  <c r="R15"/>
  <c r="N16"/>
  <c r="R16"/>
  <c r="N17"/>
  <c r="R17"/>
  <c r="N21"/>
  <c r="N56" i="9" s="1"/>
  <c r="R21" i="8"/>
  <c r="R56" i="9" s="1"/>
  <c r="N22" i="8"/>
  <c r="N57" i="9" s="1"/>
  <c r="R22" i="8"/>
  <c r="R57" i="9" s="1"/>
  <c r="N23" i="8"/>
  <c r="N58" i="9" s="1"/>
  <c r="R23" i="8"/>
  <c r="R58" i="9" s="1"/>
  <c r="N24" i="8"/>
  <c r="N59" i="9" s="1"/>
  <c r="R24" i="8"/>
  <c r="R59" i="9" s="1"/>
  <c r="N25" i="8"/>
  <c r="N60" i="9" s="1"/>
  <c r="R25" i="8"/>
  <c r="R60" i="9" s="1"/>
  <c r="N26" i="8"/>
  <c r="N61" i="9" s="1"/>
  <c r="R26" i="8"/>
  <c r="R61" i="9" s="1"/>
  <c r="N27" i="8"/>
  <c r="N62" i="9" s="1"/>
  <c r="I166" i="10" s="1"/>
  <c r="R27" i="8"/>
  <c r="R62" i="9" s="1"/>
  <c r="M166" i="10" s="1"/>
  <c r="N28" i="8"/>
  <c r="N63" i="9" s="1"/>
  <c r="R28" i="8"/>
  <c r="R63" i="9" s="1"/>
  <c r="N29" i="8"/>
  <c r="N64" i="9" s="1"/>
  <c r="R29" i="8"/>
  <c r="R64" i="9" s="1"/>
  <c r="N30" i="8"/>
  <c r="N65" i="9" s="1"/>
  <c r="I140" i="10" s="1"/>
  <c r="R30" i="8"/>
  <c r="R65" i="9" s="1"/>
  <c r="N31" i="8"/>
  <c r="N66" i="9" s="1"/>
  <c r="I202" i="10"/>
  <c r="R31" i="8"/>
  <c r="R66" i="9" s="1"/>
  <c r="N32" i="8"/>
  <c r="N67" i="9" s="1"/>
  <c r="R32" i="8"/>
  <c r="R67" i="9" s="1"/>
  <c r="N33" i="8"/>
  <c r="N68" i="9" s="1"/>
  <c r="I204" i="10"/>
  <c r="R33" i="8"/>
  <c r="R68" i="9" s="1"/>
  <c r="D41" i="8"/>
  <c r="E41"/>
  <c r="F41"/>
  <c r="G41"/>
  <c r="H41"/>
  <c r="I41"/>
  <c r="T42"/>
  <c r="T43"/>
  <c r="T44"/>
  <c r="N14" i="7"/>
  <c r="R14"/>
  <c r="S14" s="1"/>
  <c r="T14" s="1"/>
  <c r="N15"/>
  <c r="R15"/>
  <c r="N16"/>
  <c r="R16"/>
  <c r="S16"/>
  <c r="T16" s="1"/>
  <c r="N17"/>
  <c r="R17"/>
  <c r="S17" s="1"/>
  <c r="T17" s="1"/>
  <c r="E21"/>
  <c r="E30" i="9" s="1"/>
  <c r="F21" i="7"/>
  <c r="F30" i="9" s="1"/>
  <c r="G21" i="7"/>
  <c r="G30" i="9" s="1"/>
  <c r="H21" i="7"/>
  <c r="H30" i="9" s="1"/>
  <c r="I21" i="7"/>
  <c r="I30" i="9" s="1"/>
  <c r="N21" i="7"/>
  <c r="N30" i="9" s="1"/>
  <c r="R21" i="7"/>
  <c r="R30" i="9" s="1"/>
  <c r="E22" i="7"/>
  <c r="E31" i="9" s="1"/>
  <c r="F22" i="7"/>
  <c r="F31" i="9" s="1"/>
  <c r="G22" i="7"/>
  <c r="G31" i="9" s="1"/>
  <c r="H22" i="7"/>
  <c r="H31" i="9" s="1"/>
  <c r="N22" i="7"/>
  <c r="N31" i="9" s="1"/>
  <c r="R22" i="7"/>
  <c r="R31" i="9" s="1"/>
  <c r="E23" i="7"/>
  <c r="E32" i="9" s="1"/>
  <c r="F23" i="7"/>
  <c r="F32" i="9" s="1"/>
  <c r="G23" i="7"/>
  <c r="G32" i="9" s="1"/>
  <c r="H23" i="7"/>
  <c r="H32" i="9" s="1"/>
  <c r="I23" i="7"/>
  <c r="I32" i="9" s="1"/>
  <c r="R23" i="7"/>
  <c r="E24"/>
  <c r="E33" i="9" s="1"/>
  <c r="F24" i="7"/>
  <c r="F33" i="9" s="1"/>
  <c r="G24" i="7"/>
  <c r="G33" i="9" s="1"/>
  <c r="H24" i="7"/>
  <c r="H33" i="9" s="1"/>
  <c r="I24" i="7"/>
  <c r="I33" i="9" s="1"/>
  <c r="R24" i="7"/>
  <c r="E25"/>
  <c r="E34" i="9" s="1"/>
  <c r="F25" i="7"/>
  <c r="F34" i="9" s="1"/>
  <c r="G25" i="7"/>
  <c r="G34" i="9" s="1"/>
  <c r="H25" i="7"/>
  <c r="H34" i="9" s="1"/>
  <c r="I25" i="7"/>
  <c r="I34" i="9" s="1"/>
  <c r="R25" i="7"/>
  <c r="E26"/>
  <c r="E35" i="9" s="1"/>
  <c r="F26" i="7"/>
  <c r="F35" i="9" s="1"/>
  <c r="G26" i="7"/>
  <c r="G35" i="9" s="1"/>
  <c r="H26" i="7"/>
  <c r="H35" i="9" s="1"/>
  <c r="I26" i="7"/>
  <c r="I35" i="9" s="1"/>
  <c r="R26" i="7"/>
  <c r="R35" i="9" s="1"/>
  <c r="E27" i="7"/>
  <c r="E36" i="9" s="1"/>
  <c r="F27" i="7"/>
  <c r="F36" i="9" s="1"/>
  <c r="G27" i="7"/>
  <c r="G36" i="9" s="1"/>
  <c r="H27" i="7"/>
  <c r="H36" i="9" s="1"/>
  <c r="I27" i="7"/>
  <c r="I36" i="9" s="1"/>
  <c r="R27" i="7"/>
  <c r="E28"/>
  <c r="E37" i="9" s="1"/>
  <c r="F28" i="7"/>
  <c r="F37" i="9" s="1"/>
  <c r="G28" i="7"/>
  <c r="G37" i="9" s="1"/>
  <c r="H28" i="7"/>
  <c r="H37" i="9" s="1"/>
  <c r="I28" i="7"/>
  <c r="I37" i="9" s="1"/>
  <c r="R28" i="7"/>
  <c r="E29"/>
  <c r="E38" i="9" s="1"/>
  <c r="F29" i="7"/>
  <c r="F38" i="9" s="1"/>
  <c r="G29" i="7"/>
  <c r="G38" i="9" s="1"/>
  <c r="H29" i="7"/>
  <c r="H38" i="9" s="1"/>
  <c r="I29" i="7"/>
  <c r="I38" i="9" s="1"/>
  <c r="R29" i="7"/>
  <c r="E30"/>
  <c r="E39" i="9" s="1"/>
  <c r="F30" i="7"/>
  <c r="F39" i="9" s="1"/>
  <c r="G30" i="7"/>
  <c r="G39" i="9" s="1"/>
  <c r="H30" i="7"/>
  <c r="H39" i="9" s="1"/>
  <c r="I30" i="7"/>
  <c r="I39" i="9" s="1"/>
  <c r="E31" i="7"/>
  <c r="E40" i="9" s="1"/>
  <c r="F31" i="7"/>
  <c r="F40" i="9" s="1"/>
  <c r="G31" i="7"/>
  <c r="G40" i="9" s="1"/>
  <c r="H31" i="7"/>
  <c r="H40" i="9" s="1"/>
  <c r="I31" i="7"/>
  <c r="I40" i="9" s="1"/>
  <c r="E32" i="7"/>
  <c r="E41" i="9" s="1"/>
  <c r="F32" i="7"/>
  <c r="F41" i="9" s="1"/>
  <c r="G32" i="7"/>
  <c r="G41" i="9" s="1"/>
  <c r="H32" i="7"/>
  <c r="H41" i="9" s="1"/>
  <c r="I32" i="7"/>
  <c r="I41" i="9" s="1"/>
  <c r="E33" i="7"/>
  <c r="F33"/>
  <c r="G33"/>
  <c r="H33"/>
  <c r="I33"/>
  <c r="E34"/>
  <c r="F34"/>
  <c r="B163" i="10" s="1"/>
  <c r="G34" i="7"/>
  <c r="H34"/>
  <c r="I34"/>
  <c r="E35"/>
  <c r="F35"/>
  <c r="G35"/>
  <c r="H35"/>
  <c r="I35"/>
  <c r="D36"/>
  <c r="E36"/>
  <c r="F36"/>
  <c r="G36"/>
  <c r="H36"/>
  <c r="I36"/>
  <c r="N14" i="6"/>
  <c r="R14"/>
  <c r="N15"/>
  <c r="R15"/>
  <c r="N16"/>
  <c r="R16"/>
  <c r="N17"/>
  <c r="R17"/>
  <c r="E21"/>
  <c r="E42" i="9" s="1"/>
  <c r="F21" i="6"/>
  <c r="F42" i="9" s="1"/>
  <c r="G21" i="6"/>
  <c r="G42" i="9" s="1"/>
  <c r="H21" i="6"/>
  <c r="H42" i="9" s="1"/>
  <c r="I21" i="6"/>
  <c r="I42" i="9" s="1"/>
  <c r="N21" i="6"/>
  <c r="N42" i="9" s="1"/>
  <c r="I113" i="10" s="1"/>
  <c r="R21" i="6"/>
  <c r="R42" i="9" s="1"/>
  <c r="M113" i="10" s="1"/>
  <c r="E22" i="6"/>
  <c r="E43" i="9" s="1"/>
  <c r="F22" i="6"/>
  <c r="F43" i="9" s="1"/>
  <c r="G22" i="6"/>
  <c r="G43" i="9" s="1"/>
  <c r="H22" i="6"/>
  <c r="H43" i="9" s="1"/>
  <c r="I22" i="6"/>
  <c r="I43" i="9" s="1"/>
  <c r="N22" i="6"/>
  <c r="N43" i="9" s="1"/>
  <c r="R22" i="6"/>
  <c r="R43" i="9" s="1"/>
  <c r="E23" i="6"/>
  <c r="E44" i="9" s="1"/>
  <c r="F23" i="6"/>
  <c r="F44" i="9" s="1"/>
  <c r="G23" i="6"/>
  <c r="G44" i="9" s="1"/>
  <c r="H23" i="6"/>
  <c r="H44" i="9" s="1"/>
  <c r="I23" i="6"/>
  <c r="I44" i="9" s="1"/>
  <c r="N23" i="6"/>
  <c r="R23"/>
  <c r="R44" i="9" s="1"/>
  <c r="E24" i="6"/>
  <c r="E45" i="9" s="1"/>
  <c r="F24" i="6"/>
  <c r="F45" i="9" s="1"/>
  <c r="G24" i="6"/>
  <c r="G45" i="9" s="1"/>
  <c r="H24" i="6"/>
  <c r="H45" i="9" s="1"/>
  <c r="I24" i="6"/>
  <c r="I45" i="9" s="1"/>
  <c r="N24" i="6"/>
  <c r="R24"/>
  <c r="E25"/>
  <c r="E46" i="9" s="1"/>
  <c r="F25" i="6"/>
  <c r="F46" i="9" s="1"/>
  <c r="G25" i="6"/>
  <c r="G46" i="9" s="1"/>
  <c r="H25" i="6"/>
  <c r="H46" i="9" s="1"/>
  <c r="I25" i="6"/>
  <c r="I46" i="9" s="1"/>
  <c r="N25" i="6"/>
  <c r="N46" i="9" s="1"/>
  <c r="R25" i="6"/>
  <c r="R46" i="9" s="1"/>
  <c r="E26" i="6"/>
  <c r="E47" i="9" s="1"/>
  <c r="F26" i="6"/>
  <c r="F47" i="9" s="1"/>
  <c r="G26" i="6"/>
  <c r="G47" i="9" s="1"/>
  <c r="H26" i="6"/>
  <c r="H47" i="9" s="1"/>
  <c r="I26" i="6"/>
  <c r="I47" i="9" s="1"/>
  <c r="N26" i="6"/>
  <c r="N47" i="9" s="1"/>
  <c r="R26" i="6"/>
  <c r="R47" i="9" s="1"/>
  <c r="E27" i="6"/>
  <c r="E48" i="9" s="1"/>
  <c r="F27" i="6"/>
  <c r="F48" i="9" s="1"/>
  <c r="G27" i="6"/>
  <c r="G48" i="9" s="1"/>
  <c r="H27" i="6"/>
  <c r="H48" i="9" s="1"/>
  <c r="I27" i="6"/>
  <c r="I48" i="9" s="1"/>
  <c r="N27" i="6"/>
  <c r="N48" i="9" s="1"/>
  <c r="R27" i="6"/>
  <c r="R48" i="9" s="1"/>
  <c r="M59" i="10" s="1"/>
  <c r="E28" i="6"/>
  <c r="E49" i="9" s="1"/>
  <c r="F28" i="6"/>
  <c r="F49" i="9" s="1"/>
  <c r="G28" i="6"/>
  <c r="G49" i="9" s="1"/>
  <c r="H28" i="6"/>
  <c r="H49" i="9" s="1"/>
  <c r="I28" i="6"/>
  <c r="I49" i="9" s="1"/>
  <c r="N28" i="6"/>
  <c r="N49" i="9" s="1"/>
  <c r="R28" i="6"/>
  <c r="R49" i="9" s="1"/>
  <c r="E29" i="6"/>
  <c r="E50" i="9" s="1"/>
  <c r="F29" i="6"/>
  <c r="F50" i="9" s="1"/>
  <c r="G29" i="6"/>
  <c r="G50" i="9" s="1"/>
  <c r="H29" i="6"/>
  <c r="H50" i="9" s="1"/>
  <c r="I29" i="6"/>
  <c r="I50" i="9" s="1"/>
  <c r="N29" i="6"/>
  <c r="N50" i="9" s="1"/>
  <c r="R29" i="6"/>
  <c r="R50" i="9" s="1"/>
  <c r="E30" i="6"/>
  <c r="E51" i="9" s="1"/>
  <c r="F30" i="6"/>
  <c r="F51" i="9" s="1"/>
  <c r="G30" i="6"/>
  <c r="G51" i="9" s="1"/>
  <c r="H30" i="6"/>
  <c r="H51" i="9" s="1"/>
  <c r="I30" i="6"/>
  <c r="I51" i="9" s="1"/>
  <c r="N30" i="6"/>
  <c r="N51" i="9" s="1"/>
  <c r="R30" i="6"/>
  <c r="R51" i="9" s="1"/>
  <c r="E31" i="6"/>
  <c r="E52" i="9" s="1"/>
  <c r="F31" i="6"/>
  <c r="F52" i="9" s="1"/>
  <c r="G31" i="6"/>
  <c r="G52" i="9" s="1"/>
  <c r="H31" i="6"/>
  <c r="H52" i="9" s="1"/>
  <c r="I31" i="6"/>
  <c r="I52" i="9" s="1"/>
  <c r="N31" i="6"/>
  <c r="N52" i="9" s="1"/>
  <c r="R31" i="6"/>
  <c r="R52" i="9" s="1"/>
  <c r="E32" i="6"/>
  <c r="E53" i="9" s="1"/>
  <c r="F32" i="6"/>
  <c r="F53" i="9" s="1"/>
  <c r="G32" i="6"/>
  <c r="G53" i="9" s="1"/>
  <c r="H32" i="6"/>
  <c r="H53" i="9" s="1"/>
  <c r="I32" i="6"/>
  <c r="I53" i="9" s="1"/>
  <c r="E33" i="6"/>
  <c r="E54" i="9" s="1"/>
  <c r="F33" i="6"/>
  <c r="F54" i="9" s="1"/>
  <c r="G33" i="6"/>
  <c r="G54" i="9" s="1"/>
  <c r="H33" i="6"/>
  <c r="H54" i="9" s="1"/>
  <c r="I33" i="6"/>
  <c r="I54" i="9" s="1"/>
  <c r="I34" i="6"/>
  <c r="I55" i="9" s="1"/>
  <c r="I35" i="6"/>
  <c r="I36"/>
  <c r="I37"/>
  <c r="I38"/>
  <c r="I39"/>
  <c r="D42"/>
  <c r="I42"/>
  <c r="A1" i="11"/>
  <c r="A14"/>
  <c r="A40"/>
  <c r="A53"/>
  <c r="A66"/>
  <c r="A92"/>
  <c r="A131"/>
  <c r="A184"/>
  <c r="J10" i="10"/>
  <c r="G20"/>
  <c r="E23"/>
  <c r="H34"/>
  <c r="J35"/>
  <c r="F45"/>
  <c r="K45"/>
  <c r="G46"/>
  <c r="L46"/>
  <c r="H47"/>
  <c r="E48"/>
  <c r="J48"/>
  <c r="E49"/>
  <c r="F49"/>
  <c r="G49"/>
  <c r="H49"/>
  <c r="J49"/>
  <c r="K49"/>
  <c r="L49"/>
  <c r="B50"/>
  <c r="C50"/>
  <c r="D50"/>
  <c r="E50"/>
  <c r="F50"/>
  <c r="G50"/>
  <c r="H50"/>
  <c r="I50"/>
  <c r="J50"/>
  <c r="K50"/>
  <c r="L50"/>
  <c r="M50"/>
  <c r="N50"/>
  <c r="O50"/>
  <c r="G58"/>
  <c r="L58"/>
  <c r="H59"/>
  <c r="G60"/>
  <c r="L60"/>
  <c r="F61"/>
  <c r="H61"/>
  <c r="J61"/>
  <c r="K61"/>
  <c r="L61"/>
  <c r="E62"/>
  <c r="F62"/>
  <c r="G62"/>
  <c r="H62"/>
  <c r="J62"/>
  <c r="K62"/>
  <c r="L62"/>
  <c r="E71"/>
  <c r="G71"/>
  <c r="J71"/>
  <c r="L71"/>
  <c r="F72"/>
  <c r="H72"/>
  <c r="K72"/>
  <c r="E73"/>
  <c r="G73"/>
  <c r="J73"/>
  <c r="L73"/>
  <c r="E74"/>
  <c r="G74"/>
  <c r="J74"/>
  <c r="L74"/>
  <c r="E75"/>
  <c r="G75"/>
  <c r="K75"/>
  <c r="E84"/>
  <c r="G84"/>
  <c r="J84"/>
  <c r="L84"/>
  <c r="E85"/>
  <c r="G85"/>
  <c r="J85"/>
  <c r="L85"/>
  <c r="F86"/>
  <c r="H86"/>
  <c r="K86"/>
  <c r="G87"/>
  <c r="L87"/>
  <c r="E88"/>
  <c r="F88"/>
  <c r="G88"/>
  <c r="H88"/>
  <c r="J88"/>
  <c r="K88"/>
  <c r="L88"/>
  <c r="F97"/>
  <c r="H97"/>
  <c r="K97"/>
  <c r="E110"/>
  <c r="G110"/>
  <c r="J110"/>
  <c r="L110"/>
  <c r="F111"/>
  <c r="H111"/>
  <c r="K111"/>
  <c r="E112"/>
  <c r="F112"/>
  <c r="G112"/>
  <c r="J112"/>
  <c r="K112"/>
  <c r="L112"/>
  <c r="E113"/>
  <c r="F113"/>
  <c r="G113"/>
  <c r="H113"/>
  <c r="J113"/>
  <c r="K113"/>
  <c r="L113"/>
  <c r="E114"/>
  <c r="F114"/>
  <c r="G114"/>
  <c r="H114"/>
  <c r="I114"/>
  <c r="J114"/>
  <c r="K114"/>
  <c r="L114"/>
  <c r="M114"/>
  <c r="F123"/>
  <c r="H123"/>
  <c r="K123"/>
  <c r="E124"/>
  <c r="F124"/>
  <c r="G124"/>
  <c r="H124"/>
  <c r="K124"/>
  <c r="E125"/>
  <c r="F125"/>
  <c r="G125"/>
  <c r="H125"/>
  <c r="I125"/>
  <c r="J125"/>
  <c r="K125"/>
  <c r="L125"/>
  <c r="E126"/>
  <c r="F126"/>
  <c r="G126"/>
  <c r="H126"/>
  <c r="I126"/>
  <c r="J126"/>
  <c r="K126"/>
  <c r="L126"/>
  <c r="M126"/>
  <c r="E127"/>
  <c r="F127"/>
  <c r="G127"/>
  <c r="H127"/>
  <c r="I127"/>
  <c r="J127"/>
  <c r="K127"/>
  <c r="L127"/>
  <c r="M127"/>
  <c r="F136"/>
  <c r="H136"/>
  <c r="K136"/>
  <c r="E137"/>
  <c r="F137"/>
  <c r="G137"/>
  <c r="H137"/>
  <c r="J137"/>
  <c r="K137"/>
  <c r="L137"/>
  <c r="E138"/>
  <c r="F138"/>
  <c r="G138"/>
  <c r="H138"/>
  <c r="J138"/>
  <c r="K138"/>
  <c r="L138"/>
  <c r="E139"/>
  <c r="F139"/>
  <c r="G139"/>
  <c r="H139"/>
  <c r="J139"/>
  <c r="K139"/>
  <c r="L139"/>
  <c r="E140"/>
  <c r="F140"/>
  <c r="G140"/>
  <c r="H140"/>
  <c r="J140"/>
  <c r="K140"/>
  <c r="L140"/>
  <c r="E149"/>
  <c r="G149"/>
  <c r="K149"/>
  <c r="E175"/>
  <c r="F175"/>
  <c r="G175"/>
  <c r="H175"/>
  <c r="J175"/>
  <c r="K175"/>
  <c r="L175"/>
  <c r="E176"/>
  <c r="F176"/>
  <c r="G176"/>
  <c r="H176"/>
  <c r="J176"/>
  <c r="K176"/>
  <c r="L176"/>
  <c r="B177"/>
  <c r="C177"/>
  <c r="E177"/>
  <c r="F177"/>
  <c r="H177"/>
  <c r="J177"/>
  <c r="K177"/>
  <c r="L177"/>
  <c r="D178"/>
  <c r="E178"/>
  <c r="F178"/>
  <c r="G178"/>
  <c r="H178"/>
  <c r="J178"/>
  <c r="K178"/>
  <c r="L178"/>
  <c r="B179"/>
  <c r="C179"/>
  <c r="D179"/>
  <c r="E179"/>
  <c r="F179"/>
  <c r="G179"/>
  <c r="H179"/>
  <c r="I179"/>
  <c r="J179"/>
  <c r="K179"/>
  <c r="L179"/>
  <c r="M179"/>
  <c r="N179"/>
  <c r="O179"/>
  <c r="A243"/>
  <c r="A244"/>
  <c r="A246"/>
  <c r="A249"/>
  <c r="A251"/>
  <c r="S30" i="5"/>
  <c r="S11" i="9" s="1"/>
  <c r="E10" i="10"/>
  <c r="F7"/>
  <c r="E7"/>
  <c r="S13" i="7"/>
  <c r="S14" i="5"/>
  <c r="T14" s="1"/>
  <c r="S13" i="6"/>
  <c r="S31" i="8"/>
  <c r="S66" i="9" s="1"/>
  <c r="S13" i="8"/>
  <c r="S30" i="4"/>
  <c r="S25" i="9" s="1"/>
  <c r="N176" i="10"/>
  <c r="S24" i="5"/>
  <c r="S5" i="9" s="1"/>
  <c r="S13" i="5"/>
  <c r="S26"/>
  <c r="S7" i="9" s="1"/>
  <c r="N162" i="10" s="1"/>
  <c r="T17" i="5"/>
  <c r="S32"/>
  <c r="S13" i="9" s="1"/>
  <c r="O203" i="10"/>
  <c r="O208"/>
  <c r="S70" i="9"/>
  <c r="N178" i="10"/>
  <c r="O205"/>
  <c r="S21" i="5"/>
  <c r="S2" i="9" s="1"/>
  <c r="D207" i="10"/>
  <c r="D208"/>
  <c r="D203"/>
  <c r="D204"/>
  <c r="D205"/>
  <c r="D206"/>
  <c r="F207"/>
  <c r="H207"/>
  <c r="J207"/>
  <c r="L207"/>
  <c r="E208"/>
  <c r="G208"/>
  <c r="K208"/>
  <c r="F203"/>
  <c r="H203"/>
  <c r="J203"/>
  <c r="L203"/>
  <c r="E204"/>
  <c r="G204"/>
  <c r="K204"/>
  <c r="F205"/>
  <c r="H205"/>
  <c r="J205"/>
  <c r="L205"/>
  <c r="E206"/>
  <c r="G206"/>
  <c r="K206"/>
  <c r="L202"/>
  <c r="J202"/>
  <c r="H202"/>
  <c r="F202"/>
  <c r="E207"/>
  <c r="G207"/>
  <c r="K207"/>
  <c r="F208"/>
  <c r="H208"/>
  <c r="J208"/>
  <c r="L208"/>
  <c r="E203"/>
  <c r="G203"/>
  <c r="K203"/>
  <c r="F204"/>
  <c r="H204"/>
  <c r="J204"/>
  <c r="L204"/>
  <c r="E205"/>
  <c r="G205"/>
  <c r="K205"/>
  <c r="F206"/>
  <c r="H206"/>
  <c r="J206"/>
  <c r="L206"/>
  <c r="K202"/>
  <c r="G202"/>
  <c r="E202"/>
  <c r="L101"/>
  <c r="J101"/>
  <c r="H101"/>
  <c r="F101"/>
  <c r="K100"/>
  <c r="G100"/>
  <c r="E100"/>
  <c r="L99"/>
  <c r="J99"/>
  <c r="H99"/>
  <c r="F99"/>
  <c r="K98"/>
  <c r="G98"/>
  <c r="E98"/>
  <c r="E189"/>
  <c r="G189"/>
  <c r="K189"/>
  <c r="F190"/>
  <c r="H190"/>
  <c r="J190"/>
  <c r="L190"/>
  <c r="E191"/>
  <c r="G191"/>
  <c r="K191"/>
  <c r="F192"/>
  <c r="H192"/>
  <c r="J192"/>
  <c r="L192"/>
  <c r="K188"/>
  <c r="G188"/>
  <c r="E188"/>
  <c r="F189"/>
  <c r="H189"/>
  <c r="J189"/>
  <c r="L189"/>
  <c r="E190"/>
  <c r="G190"/>
  <c r="K190"/>
  <c r="F191"/>
  <c r="H191"/>
  <c r="J191"/>
  <c r="L191"/>
  <c r="E192"/>
  <c r="G192"/>
  <c r="K192"/>
  <c r="L188"/>
  <c r="J188"/>
  <c r="H188"/>
  <c r="F188"/>
  <c r="K101"/>
  <c r="G101"/>
  <c r="E101"/>
  <c r="L100"/>
  <c r="J100"/>
  <c r="H100"/>
  <c r="F100"/>
  <c r="K99"/>
  <c r="G99"/>
  <c r="E99"/>
  <c r="L98"/>
  <c r="J98"/>
  <c r="H98"/>
  <c r="F98"/>
  <c r="I177"/>
  <c r="I190"/>
  <c r="I188"/>
  <c r="M177"/>
  <c r="M191"/>
  <c r="D188"/>
  <c r="C188"/>
  <c r="B191"/>
  <c r="D190"/>
  <c r="C190"/>
  <c r="D177"/>
  <c r="D192"/>
  <c r="C192"/>
  <c r="D191"/>
  <c r="C191"/>
  <c r="G177"/>
  <c r="S22" i="6"/>
  <c r="S43" i="9" s="1"/>
  <c r="S27" i="8"/>
  <c r="S62" i="9" s="1"/>
  <c r="N166" i="10" s="1"/>
  <c r="O190"/>
  <c r="O178"/>
  <c r="N203"/>
  <c r="N208"/>
  <c r="N207"/>
  <c r="N206"/>
  <c r="N205"/>
  <c r="N204"/>
  <c r="O204"/>
  <c r="M204"/>
  <c r="M203"/>
  <c r="M192"/>
  <c r="N191"/>
  <c r="N190"/>
  <c r="M190"/>
  <c r="N189"/>
  <c r="M189"/>
  <c r="M188"/>
  <c r="S26" i="4"/>
  <c r="S21" i="9" s="1"/>
  <c r="O176" i="10"/>
  <c r="O175"/>
  <c r="N175"/>
  <c r="N202"/>
  <c r="M88" l="1"/>
  <c r="R45" i="9"/>
  <c r="I88" i="10"/>
  <c r="N45" i="9"/>
  <c r="N44"/>
  <c r="S23" i="6"/>
  <c r="S44" i="9" s="1"/>
  <c r="S29" i="7"/>
  <c r="T29" s="1"/>
  <c r="T38" i="9" s="1"/>
  <c r="R38"/>
  <c r="S28" i="7"/>
  <c r="S37" i="9" s="1"/>
  <c r="R37"/>
  <c r="M165" i="10" s="1"/>
  <c r="S27" i="7"/>
  <c r="S36" i="9" s="1"/>
  <c r="R36"/>
  <c r="S25" i="7"/>
  <c r="S34" i="9" s="1"/>
  <c r="R34"/>
  <c r="S24" i="7"/>
  <c r="S33" i="9" s="1"/>
  <c r="R33"/>
  <c r="M125" i="10" s="1"/>
  <c r="S23" i="7"/>
  <c r="S32" i="9" s="1"/>
  <c r="R32"/>
  <c r="M124" i="10" s="1"/>
  <c r="S38" i="9"/>
  <c r="N85" i="10" s="1"/>
  <c r="S28" i="8"/>
  <c r="S63" i="9" s="1"/>
  <c r="I111" i="10"/>
  <c r="S25" i="5"/>
  <c r="S6" i="9" s="1"/>
  <c r="S29" i="5"/>
  <c r="S10" i="9" s="1"/>
  <c r="N97" i="10" s="1"/>
  <c r="S27" i="5"/>
  <c r="S8" i="9" s="1"/>
  <c r="N136" i="10" s="1"/>
  <c r="S23" i="5"/>
  <c r="S4" i="9" s="1"/>
  <c r="N4"/>
  <c r="D162" i="10"/>
  <c r="C162"/>
  <c r="B114"/>
  <c r="D114"/>
  <c r="C114"/>
  <c r="D165"/>
  <c r="C165"/>
  <c r="B164"/>
  <c r="B162"/>
  <c r="D163"/>
  <c r="B165"/>
  <c r="D164"/>
  <c r="C164"/>
  <c r="C163"/>
  <c r="D101"/>
  <c r="I98"/>
  <c r="B88"/>
  <c r="C10"/>
  <c r="D125"/>
  <c r="D59"/>
  <c r="C125"/>
  <c r="C86"/>
  <c r="D88"/>
  <c r="D126"/>
  <c r="C88"/>
  <c r="C126"/>
  <c r="S22" i="7"/>
  <c r="S31" i="9" s="1"/>
  <c r="M85" i="10"/>
  <c r="S26" i="7"/>
  <c r="S35" i="9" s="1"/>
  <c r="S15" i="6"/>
  <c r="T15" s="1"/>
  <c r="S14"/>
  <c r="T14" s="1"/>
  <c r="S15" i="7"/>
  <c r="T15" s="1"/>
  <c r="S15" i="4"/>
  <c r="T15" s="1"/>
  <c r="S14"/>
  <c r="T14" s="1"/>
  <c r="S15" i="5"/>
  <c r="T15" s="1"/>
  <c r="S29" i="6"/>
  <c r="S21"/>
  <c r="S42" i="9" s="1"/>
  <c r="N113" i="10" s="1"/>
  <c r="M101"/>
  <c r="S28" i="6"/>
  <c r="S49" i="9" s="1"/>
  <c r="I101" i="10"/>
  <c r="S30" i="6"/>
  <c r="I10" i="10"/>
  <c r="M49"/>
  <c r="S22" i="8"/>
  <c r="S57" i="9" s="1"/>
  <c r="M46" i="10"/>
  <c r="M99"/>
  <c r="S25" i="8"/>
  <c r="S60" i="9" s="1"/>
  <c r="T27" i="8"/>
  <c r="T62" i="9" s="1"/>
  <c r="O166" i="10" s="1"/>
  <c r="I99"/>
  <c r="S22" i="5"/>
  <c r="S3" i="9" s="1"/>
  <c r="M73" i="10"/>
  <c r="S22" i="4"/>
  <c r="S17" i="9" s="1"/>
  <c r="N72" i="10" s="1"/>
  <c r="S27" i="4"/>
  <c r="S22" i="9" s="1"/>
  <c r="I137" i="10"/>
  <c r="S25" i="4"/>
  <c r="S20" i="9" s="1"/>
  <c r="S29" i="4"/>
  <c r="S24" i="9" s="1"/>
  <c r="S23" i="4"/>
  <c r="S18" i="9" s="1"/>
  <c r="S31" i="5"/>
  <c r="S12" i="9" s="1"/>
  <c r="S33" i="5"/>
  <c r="C101" i="10"/>
  <c r="D127"/>
  <c r="D36"/>
  <c r="C127"/>
  <c r="C36"/>
  <c r="B126"/>
  <c r="B127"/>
  <c r="S32" i="8"/>
  <c r="S67" i="9" s="1"/>
  <c r="S17" i="6"/>
  <c r="T17" s="1"/>
  <c r="S17" i="8"/>
  <c r="T17" s="1"/>
  <c r="S16"/>
  <c r="T16" s="1"/>
  <c r="S15"/>
  <c r="T15" s="1"/>
  <c r="S21" i="7"/>
  <c r="S30" i="9" s="1"/>
  <c r="N58" i="10" s="1"/>
  <c r="N101"/>
  <c r="T22" i="6"/>
  <c r="T43" i="9" s="1"/>
  <c r="O101" i="10"/>
  <c r="S33" i="8"/>
  <c r="S68" i="9" s="1"/>
  <c r="S24" i="8"/>
  <c r="S59" i="9" s="1"/>
  <c r="S34" i="8"/>
  <c r="S69" i="9" s="1"/>
  <c r="M202" i="10"/>
  <c r="M136"/>
  <c r="T37" i="8"/>
  <c r="O112" i="10" s="1"/>
  <c r="I207"/>
  <c r="I206"/>
  <c r="T35" i="8"/>
  <c r="T70" i="9" s="1"/>
  <c r="T31" i="8"/>
  <c r="T66" i="9" s="1"/>
  <c r="T22" i="8"/>
  <c r="T57" i="9" s="1"/>
  <c r="T30" i="4"/>
  <c r="T25" i="9" s="1"/>
  <c r="T26" i="4"/>
  <c r="T21" i="9" s="1"/>
  <c r="T32" i="5"/>
  <c r="T13" i="9" s="1"/>
  <c r="T30" i="5"/>
  <c r="T11" i="9" s="1"/>
  <c r="N21" i="10"/>
  <c r="T26" i="5"/>
  <c r="T7" i="9" s="1"/>
  <c r="O162" i="10" s="1"/>
  <c r="T24" i="5"/>
  <c r="T5" i="9" s="1"/>
  <c r="D111" i="10"/>
  <c r="C111"/>
  <c r="B85"/>
  <c r="B124"/>
  <c r="D189"/>
  <c r="C189"/>
  <c r="C206"/>
  <c r="C74"/>
  <c r="B73"/>
  <c r="B125"/>
  <c r="D72"/>
  <c r="C72"/>
  <c r="T21" i="5"/>
  <c r="O126" i="10"/>
  <c r="D140"/>
  <c r="D61"/>
  <c r="C140"/>
  <c r="S31" i="6"/>
  <c r="S52" i="9" s="1"/>
  <c r="B113" i="10"/>
  <c r="B49"/>
  <c r="B9"/>
  <c r="S27" i="6"/>
  <c r="S48" i="9" s="1"/>
  <c r="M100" i="10"/>
  <c r="M34"/>
  <c r="D100"/>
  <c r="D34"/>
  <c r="C100"/>
  <c r="C34"/>
  <c r="I139"/>
  <c r="I123"/>
  <c r="B139"/>
  <c r="B123"/>
  <c r="M112"/>
  <c r="B8"/>
  <c r="S16" i="6"/>
  <c r="T16" s="1"/>
  <c r="B99" i="10"/>
  <c r="I48"/>
  <c r="M140"/>
  <c r="M62"/>
  <c r="B140"/>
  <c r="D113"/>
  <c r="D49"/>
  <c r="C113"/>
  <c r="C9"/>
  <c r="I100"/>
  <c r="B100"/>
  <c r="M139"/>
  <c r="M123"/>
  <c r="D139"/>
  <c r="C139"/>
  <c r="C123"/>
  <c r="C8"/>
  <c r="D99"/>
  <c r="C99"/>
  <c r="I49"/>
  <c r="B101"/>
  <c r="D85"/>
  <c r="J87"/>
  <c r="K73"/>
  <c r="H73"/>
  <c r="F73"/>
  <c r="L72"/>
  <c r="J72"/>
  <c r="G72"/>
  <c r="J60"/>
  <c r="E60"/>
  <c r="I97"/>
  <c r="K36"/>
  <c r="M87"/>
  <c r="B74"/>
  <c r="I61"/>
  <c r="I75"/>
  <c r="M98"/>
  <c r="B98"/>
  <c r="M149"/>
  <c r="B60"/>
  <c r="M72"/>
  <c r="S28" i="4"/>
  <c r="S23" i="9" s="1"/>
  <c r="D48" i="10"/>
  <c r="C48"/>
  <c r="I6"/>
  <c r="S23" i="8"/>
  <c r="N86" i="10"/>
  <c r="N9"/>
  <c r="S24" i="4"/>
  <c r="S21" i="8"/>
  <c r="S56" i="9" s="1"/>
  <c r="S26" i="8"/>
  <c r="S61" i="9" s="1"/>
  <c r="S29" i="8"/>
  <c r="S64" i="9" s="1"/>
  <c r="N23" i="10"/>
  <c r="S24" i="6"/>
  <c r="S45" i="9" s="1"/>
  <c r="S26" i="6"/>
  <c r="S47" i="9" s="1"/>
  <c r="N114" i="10" s="1"/>
  <c r="M84"/>
  <c r="I84"/>
  <c r="I86"/>
  <c r="S71" i="9"/>
  <c r="S13" i="4"/>
  <c r="S30" i="8"/>
  <c r="S65" i="9" s="1"/>
  <c r="N140" i="10" s="1"/>
  <c r="S25" i="6"/>
  <c r="S46" i="9" s="1"/>
  <c r="N47" i="10" s="1"/>
  <c r="H8"/>
  <c r="F9"/>
  <c r="L149"/>
  <c r="J149"/>
  <c r="F149"/>
  <c r="L136"/>
  <c r="J136"/>
  <c r="G136"/>
  <c r="E136"/>
  <c r="L123"/>
  <c r="J123"/>
  <c r="G123"/>
  <c r="E123"/>
  <c r="L111"/>
  <c r="J111"/>
  <c r="G111"/>
  <c r="E111"/>
  <c r="K110"/>
  <c r="H110"/>
  <c r="F110"/>
  <c r="L97"/>
  <c r="J97"/>
  <c r="G97"/>
  <c r="E97"/>
  <c r="K87"/>
  <c r="H87"/>
  <c r="F87"/>
  <c r="L86"/>
  <c r="J86"/>
  <c r="G86"/>
  <c r="E86"/>
  <c r="K85"/>
  <c r="H85"/>
  <c r="F85"/>
  <c r="C85"/>
  <c r="K84"/>
  <c r="H84"/>
  <c r="F84"/>
  <c r="D84"/>
  <c r="L75"/>
  <c r="J75"/>
  <c r="H75"/>
  <c r="F75"/>
  <c r="D75"/>
  <c r="B75"/>
  <c r="K74"/>
  <c r="H74"/>
  <c r="F74"/>
  <c r="D74"/>
  <c r="K71"/>
  <c r="H71"/>
  <c r="F71"/>
  <c r="K59"/>
  <c r="F59"/>
  <c r="J58"/>
  <c r="E58"/>
  <c r="L48"/>
  <c r="G48"/>
  <c r="K47"/>
  <c r="F47"/>
  <c r="J46"/>
  <c r="E46"/>
  <c r="H45"/>
  <c r="F32"/>
  <c r="L21"/>
  <c r="F19"/>
  <c r="G9"/>
  <c r="M86"/>
  <c r="S14" i="8"/>
  <c r="T14" s="1"/>
  <c r="B58" i="10"/>
  <c r="I72"/>
  <c r="B110"/>
  <c r="S28" i="5"/>
  <c r="S9" i="9" s="1"/>
  <c r="D45" i="10"/>
  <c r="C45"/>
  <c r="D87"/>
  <c r="D86"/>
  <c r="B32"/>
  <c r="I73"/>
  <c r="M97"/>
  <c r="M71"/>
  <c r="I71"/>
  <c r="M110"/>
  <c r="I87"/>
  <c r="M138"/>
  <c r="H7"/>
  <c r="K19"/>
  <c r="E21"/>
  <c r="H22"/>
  <c r="J23"/>
  <c r="K32"/>
  <c r="L33"/>
  <c r="E35"/>
  <c r="F36"/>
  <c r="E45"/>
  <c r="G45"/>
  <c r="J45"/>
  <c r="L45"/>
  <c r="F46"/>
  <c r="H46"/>
  <c r="K46"/>
  <c r="E47"/>
  <c r="G47"/>
  <c r="J47"/>
  <c r="L47"/>
  <c r="F48"/>
  <c r="H48"/>
  <c r="K48"/>
  <c r="F58"/>
  <c r="H58"/>
  <c r="K58"/>
  <c r="E59"/>
  <c r="G59"/>
  <c r="J59"/>
  <c r="L59"/>
  <c r="F60"/>
  <c r="H60"/>
  <c r="K60"/>
  <c r="E61"/>
  <c r="G61"/>
  <c r="I62"/>
  <c r="I112"/>
  <c r="I138"/>
  <c r="M111"/>
  <c r="B111"/>
  <c r="M61"/>
  <c r="I74"/>
  <c r="B59"/>
  <c r="I192"/>
  <c r="I191"/>
  <c r="I124"/>
  <c r="I189"/>
  <c r="I85"/>
  <c r="D97"/>
  <c r="C97"/>
  <c r="I21"/>
  <c r="I58"/>
  <c r="S21" i="4"/>
  <c r="D71" i="10"/>
  <c r="C71"/>
  <c r="B46"/>
  <c r="D124"/>
  <c r="C124"/>
  <c r="B87"/>
  <c r="D47"/>
  <c r="B84"/>
  <c r="M75"/>
  <c r="B62"/>
  <c r="B138"/>
  <c r="B137"/>
  <c r="B149"/>
  <c r="C47"/>
  <c r="B136"/>
  <c r="D62"/>
  <c r="C62"/>
  <c r="D112"/>
  <c r="C112"/>
  <c r="D123"/>
  <c r="D138"/>
  <c r="C138"/>
  <c r="B61"/>
  <c r="D137"/>
  <c r="C137"/>
  <c r="C22"/>
  <c r="B112"/>
  <c r="C61"/>
  <c r="M74"/>
  <c r="M33"/>
  <c r="N33"/>
  <c r="N7"/>
  <c r="G6"/>
  <c r="K7"/>
  <c r="L8"/>
  <c r="G8"/>
  <c r="J9"/>
  <c r="E6"/>
  <c r="F6"/>
  <c r="H36"/>
  <c r="L35"/>
  <c r="G35"/>
  <c r="K34"/>
  <c r="F34"/>
  <c r="J33"/>
  <c r="E33"/>
  <c r="H32"/>
  <c r="L23"/>
  <c r="G23"/>
  <c r="K22"/>
  <c r="F22"/>
  <c r="J21"/>
  <c r="K20"/>
  <c r="E20"/>
  <c r="H19"/>
  <c r="L10"/>
  <c r="F10"/>
  <c r="E8"/>
  <c r="H6"/>
  <c r="B36"/>
  <c r="I35"/>
  <c r="B35"/>
  <c r="G21"/>
  <c r="D10"/>
  <c r="N19"/>
  <c r="M9"/>
  <c r="I9"/>
  <c r="I34"/>
  <c r="B34"/>
  <c r="M8"/>
  <c r="D8"/>
  <c r="D23"/>
  <c r="D20"/>
  <c r="C20"/>
  <c r="M19"/>
  <c r="B21"/>
  <c r="B33"/>
  <c r="D22"/>
  <c r="C23"/>
  <c r="L6"/>
  <c r="L7"/>
  <c r="E9"/>
  <c r="K9"/>
  <c r="H10"/>
  <c r="K10"/>
  <c r="E19"/>
  <c r="G19"/>
  <c r="J19"/>
  <c r="L19"/>
  <c r="F20"/>
  <c r="J20"/>
  <c r="L20"/>
  <c r="F21"/>
  <c r="H21"/>
  <c r="K21"/>
  <c r="E22"/>
  <c r="G22"/>
  <c r="J22"/>
  <c r="L22"/>
  <c r="F23"/>
  <c r="H23"/>
  <c r="K23"/>
  <c r="E32"/>
  <c r="G32"/>
  <c r="J32"/>
  <c r="L32"/>
  <c r="F33"/>
  <c r="H33"/>
  <c r="K33"/>
  <c r="E34"/>
  <c r="G34"/>
  <c r="J34"/>
  <c r="L34"/>
  <c r="F35"/>
  <c r="H35"/>
  <c r="K35"/>
  <c r="E36"/>
  <c r="G36"/>
  <c r="J36"/>
  <c r="L36"/>
  <c r="G10"/>
  <c r="L9"/>
  <c r="H9"/>
  <c r="K8"/>
  <c r="J7"/>
  <c r="J6"/>
  <c r="J8"/>
  <c r="F8"/>
  <c r="G7"/>
  <c r="K6"/>
  <c r="B19"/>
  <c r="M36"/>
  <c r="M23"/>
  <c r="M10"/>
  <c r="B10"/>
  <c r="M35"/>
  <c r="D35"/>
  <c r="C35"/>
  <c r="D9"/>
  <c r="I32"/>
  <c r="I36"/>
  <c r="B189"/>
  <c r="C84"/>
  <c r="B206"/>
  <c r="B202"/>
  <c r="B203"/>
  <c r="H149"/>
  <c r="M20"/>
  <c r="M45"/>
  <c r="M47"/>
  <c r="D98"/>
  <c r="C98"/>
  <c r="I149"/>
  <c r="D149"/>
  <c r="C149"/>
  <c r="M60"/>
  <c r="I60"/>
  <c r="D60"/>
  <c r="C60"/>
  <c r="I8"/>
  <c r="I59"/>
  <c r="C59"/>
  <c r="B97"/>
  <c r="D73"/>
  <c r="C73"/>
  <c r="I23"/>
  <c r="B23"/>
  <c r="C49"/>
  <c r="M22"/>
  <c r="I22"/>
  <c r="B22"/>
  <c r="I33"/>
  <c r="D33"/>
  <c r="C33"/>
  <c r="M32"/>
  <c r="D32"/>
  <c r="C32"/>
  <c r="M21"/>
  <c r="D21"/>
  <c r="C21"/>
  <c r="M58"/>
  <c r="D58"/>
  <c r="C58"/>
  <c r="B72"/>
  <c r="M48"/>
  <c r="B48"/>
  <c r="B71"/>
  <c r="I175"/>
  <c r="D175"/>
  <c r="C175"/>
  <c r="I110"/>
  <c r="D110"/>
  <c r="C110"/>
  <c r="I47"/>
  <c r="B47"/>
  <c r="I46"/>
  <c r="D46"/>
  <c r="C46"/>
  <c r="I136"/>
  <c r="D136"/>
  <c r="C136"/>
  <c r="I45"/>
  <c r="B45"/>
  <c r="I20"/>
  <c r="B20"/>
  <c r="I19"/>
  <c r="D19"/>
  <c r="C19"/>
  <c r="I7"/>
  <c r="M7"/>
  <c r="M6"/>
  <c r="B192"/>
  <c r="B190"/>
  <c r="B188"/>
  <c r="B205"/>
  <c r="C203"/>
  <c r="C205"/>
  <c r="C207"/>
  <c r="B207"/>
  <c r="C87"/>
  <c r="C202"/>
  <c r="B204"/>
  <c r="B86"/>
  <c r="B7"/>
  <c r="B6"/>
  <c r="B176"/>
  <c r="D7"/>
  <c r="C7"/>
  <c r="D6"/>
  <c r="C6"/>
  <c r="D176"/>
  <c r="C176"/>
  <c r="D202"/>
  <c r="T27" i="7" l="1"/>
  <c r="T36" i="9" s="1"/>
  <c r="O139" i="10" s="1"/>
  <c r="T21" i="6"/>
  <c r="N10" i="10"/>
  <c r="S51" i="9"/>
  <c r="N61" i="10" s="1"/>
  <c r="T29" i="6"/>
  <c r="T50" i="9" s="1"/>
  <c r="S50"/>
  <c r="N60" i="10" s="1"/>
  <c r="O149"/>
  <c r="N155" s="1"/>
  <c r="E250" s="1"/>
  <c r="T42" i="9"/>
  <c r="O113" i="10" s="1"/>
  <c r="T27" i="4"/>
  <c r="T22" i="9" s="1"/>
  <c r="T23" i="4"/>
  <c r="T28" i="8"/>
  <c r="N48" i="10"/>
  <c r="S58" i="9"/>
  <c r="N165" i="10"/>
  <c r="S19" i="9"/>
  <c r="T18"/>
  <c r="T29" i="5"/>
  <c r="T10" i="9" s="1"/>
  <c r="T27" i="5"/>
  <c r="T8" i="9" s="1"/>
  <c r="O136" i="10" s="1"/>
  <c r="T25" i="5"/>
  <c r="T6" i="9" s="1"/>
  <c r="N124" i="10"/>
  <c r="S14" i="9"/>
  <c r="N163" i="10" s="1"/>
  <c r="T23" i="5"/>
  <c r="T4" i="9" s="1"/>
  <c r="T2"/>
  <c r="N6" i="10"/>
  <c r="N98"/>
  <c r="N164"/>
  <c r="N73"/>
  <c r="S16" i="9"/>
  <c r="N8" i="10" s="1"/>
  <c r="N35"/>
  <c r="T28" i="6"/>
  <c r="T49" i="9" s="1"/>
  <c r="T32" i="6"/>
  <c r="T26" i="7"/>
  <c r="T35" i="9" s="1"/>
  <c r="T23" i="7"/>
  <c r="T30" i="6"/>
  <c r="T25"/>
  <c r="T46" i="9" s="1"/>
  <c r="O47" i="10" s="1"/>
  <c r="N127"/>
  <c r="N88"/>
  <c r="T24" i="6"/>
  <c r="T23"/>
  <c r="T44" i="9" s="1"/>
  <c r="O86" i="10" s="1"/>
  <c r="N87"/>
  <c r="O85"/>
  <c r="T21" i="7"/>
  <c r="T30" i="9" s="1"/>
  <c r="O58" i="10" s="1"/>
  <c r="T33" i="8"/>
  <c r="T68" i="9" s="1"/>
  <c r="T25" i="8"/>
  <c r="T60" i="9" s="1"/>
  <c r="T24" i="8"/>
  <c r="T59" i="9" s="1"/>
  <c r="T21" i="8"/>
  <c r="T56" i="9" s="1"/>
  <c r="N36" i="10"/>
  <c r="T32" i="8"/>
  <c r="T22" i="5"/>
  <c r="T3" i="9" s="1"/>
  <c r="O19" i="10" s="1"/>
  <c r="T33" i="5"/>
  <c r="T22" i="4"/>
  <c r="T17" i="9" s="1"/>
  <c r="O72" i="10" s="1"/>
  <c r="N99"/>
  <c r="T29" i="4"/>
  <c r="T24" i="9" s="1"/>
  <c r="O98" i="10"/>
  <c r="T31" i="5"/>
  <c r="T12" i="9" s="1"/>
  <c r="O45" i="10"/>
  <c r="O191"/>
  <c r="O207"/>
  <c r="O206"/>
  <c r="N49"/>
  <c r="T31" i="6"/>
  <c r="T52" i="9" s="1"/>
  <c r="O48" i="10" s="1"/>
  <c r="N100"/>
  <c r="T27" i="6"/>
  <c r="T48" i="9" s="1"/>
  <c r="N34" i="10"/>
  <c r="T26" i="6"/>
  <c r="T47" i="9" s="1"/>
  <c r="O114" i="10" s="1"/>
  <c r="T34" i="8"/>
  <c r="T69" i="9" s="1"/>
  <c r="T28" i="7"/>
  <c r="N46" i="10"/>
  <c r="T25" i="7"/>
  <c r="T34" i="9" s="1"/>
  <c r="O22" i="10" s="1"/>
  <c r="T24" i="7"/>
  <c r="T33" i="9" s="1"/>
  <c r="N138" i="10"/>
  <c r="N74"/>
  <c r="T22" i="7"/>
  <c r="T31" i="9" s="1"/>
  <c r="N111" i="10"/>
  <c r="N126"/>
  <c r="N125"/>
  <c r="O189"/>
  <c r="O125"/>
  <c r="T36" i="8"/>
  <c r="T71" i="9" s="1"/>
  <c r="T30" i="8"/>
  <c r="T29"/>
  <c r="T26"/>
  <c r="T61" i="9" s="1"/>
  <c r="T23" i="8"/>
  <c r="T58" i="9" s="1"/>
  <c r="N59" i="10"/>
  <c r="T28" i="4"/>
  <c r="T23" i="9" s="1"/>
  <c r="N22" i="10"/>
  <c r="N20"/>
  <c r="T25" i="4"/>
  <c r="N110" i="10"/>
  <c r="T24" i="4"/>
  <c r="T21"/>
  <c r="T16" i="9" s="1"/>
  <c r="N137" i="10"/>
  <c r="N84"/>
  <c r="T34" i="5"/>
  <c r="T15" i="9" s="1"/>
  <c r="N45" i="10"/>
  <c r="N32"/>
  <c r="T28" i="5"/>
  <c r="T9" i="9" s="1"/>
  <c r="N139" i="10"/>
  <c r="N123"/>
  <c r="N177"/>
  <c r="N112"/>
  <c r="N192"/>
  <c r="N62"/>
  <c r="N188"/>
  <c r="N149"/>
  <c r="N75"/>
  <c r="O10" l="1"/>
  <c r="T51" i="9"/>
  <c r="O88" i="10"/>
  <c r="T45" i="9"/>
  <c r="O75" i="10"/>
  <c r="T37" i="9"/>
  <c r="O33" i="10"/>
  <c r="T32" i="9"/>
  <c r="T64"/>
  <c r="O49" i="10" s="1"/>
  <c r="N51" s="1"/>
  <c r="E242" s="1"/>
  <c r="C23" i="8"/>
  <c r="C25"/>
  <c r="C60" i="9" s="1"/>
  <c r="C27" i="8"/>
  <c r="C29"/>
  <c r="C64" i="9" s="1"/>
  <c r="C31" i="8"/>
  <c r="C66" i="9" s="1"/>
  <c r="C33" i="8"/>
  <c r="C68" i="9" s="1"/>
  <c r="C22" i="8"/>
  <c r="C24"/>
  <c r="C26"/>
  <c r="C28"/>
  <c r="C30"/>
  <c r="C32"/>
  <c r="C34"/>
  <c r="T65" i="9"/>
  <c r="O140" i="10" s="1"/>
  <c r="C21" i="8"/>
  <c r="C56" i="9" s="1"/>
  <c r="T63"/>
  <c r="O36" i="10"/>
  <c r="T67" i="9"/>
  <c r="O8" i="10"/>
  <c r="O9"/>
  <c r="T20" i="9"/>
  <c r="O99" i="10" s="1"/>
  <c r="O165"/>
  <c r="T19" i="9"/>
  <c r="O164" i="10" s="1"/>
  <c r="O124"/>
  <c r="T14" i="9"/>
  <c r="O163" i="10" s="1"/>
  <c r="O71"/>
  <c r="N71"/>
  <c r="O84"/>
  <c r="O7"/>
  <c r="O21"/>
  <c r="O97"/>
  <c r="O123"/>
  <c r="O62"/>
  <c r="O100"/>
  <c r="O34"/>
  <c r="C58" i="9"/>
  <c r="C57"/>
  <c r="C59"/>
  <c r="C61"/>
  <c r="C63"/>
  <c r="C65"/>
  <c r="C67"/>
  <c r="C69"/>
  <c r="C71"/>
  <c r="C62"/>
  <c r="C70"/>
  <c r="O138" i="10"/>
  <c r="O61"/>
  <c r="O111"/>
  <c r="O23"/>
  <c r="O137"/>
  <c r="O73"/>
  <c r="O59"/>
  <c r="O6"/>
  <c r="O110"/>
  <c r="O60"/>
  <c r="O32"/>
  <c r="O20"/>
  <c r="O188"/>
  <c r="O127"/>
  <c r="O87"/>
  <c r="O202"/>
  <c r="N210" s="1"/>
  <c r="E254" s="1"/>
  <c r="O177"/>
  <c r="N181" s="1"/>
  <c r="E252" s="1"/>
  <c r="O35"/>
  <c r="O192"/>
  <c r="O74"/>
  <c r="N168" l="1"/>
  <c r="E251" s="1"/>
  <c r="N129"/>
  <c r="E248" s="1"/>
  <c r="N12"/>
  <c r="E239" s="1"/>
  <c r="N90"/>
  <c r="E245" s="1"/>
  <c r="N103"/>
  <c r="E246" s="1"/>
  <c r="N25"/>
  <c r="E240" s="1"/>
  <c r="N116"/>
  <c r="E247" s="1"/>
  <c r="N142"/>
  <c r="E249" s="1"/>
  <c r="N77"/>
  <c r="E244" s="1"/>
  <c r="N38"/>
  <c r="E241" s="1"/>
  <c r="N64"/>
  <c r="E243" s="1"/>
  <c r="N194"/>
  <c r="E253" s="1"/>
  <c r="G248" l="1"/>
  <c r="G241"/>
  <c r="G252"/>
  <c r="G243"/>
  <c r="G247"/>
  <c r="G251"/>
  <c r="G250"/>
  <c r="G246"/>
  <c r="G245"/>
  <c r="G242"/>
  <c r="G253"/>
  <c r="G244"/>
  <c r="G240"/>
  <c r="G254"/>
  <c r="G239"/>
  <c r="G249"/>
  <c r="A245"/>
  <c r="A79" i="11"/>
</calcChain>
</file>

<file path=xl/comments1.xml><?xml version="1.0" encoding="utf-8"?>
<comments xmlns="http://schemas.openxmlformats.org/spreadsheetml/2006/main">
  <authors>
    <author>GRICOURT</author>
  </authors>
  <commentList>
    <comment ref="I2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4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6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7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8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9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0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4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6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7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8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9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0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2.xml><?xml version="1.0" encoding="utf-8"?>
<comments xmlns="http://schemas.openxmlformats.org/spreadsheetml/2006/main">
  <authors>
    <author>GRICOURT</author>
  </authors>
  <commentList>
    <comment ref="I2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4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7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8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9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0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4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6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7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8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9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0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3.xml><?xml version="1.0" encoding="utf-8"?>
<comments xmlns="http://schemas.openxmlformats.org/spreadsheetml/2006/main">
  <authors>
    <author>GRICOURT</author>
  </authors>
  <commentList>
    <comment ref="I2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4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6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7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8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9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0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4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4.xml><?xml version="1.0" encoding="utf-8"?>
<comments xmlns="http://schemas.openxmlformats.org/spreadsheetml/2006/main">
  <authors>
    <author>GRICOURT</author>
  </authors>
  <commentList>
    <comment ref="I2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4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6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7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8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9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0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4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6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7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8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9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0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5.xml><?xml version="1.0" encoding="utf-8"?>
<comments xmlns="http://schemas.openxmlformats.org/spreadsheetml/2006/main">
  <authors>
    <author>GRICOURT</author>
  </authors>
  <commentList>
    <comment ref="I2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4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6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7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8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29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0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4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6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7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8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9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0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sharedStrings.xml><?xml version="1.0" encoding="utf-8"?>
<sst xmlns="http://schemas.openxmlformats.org/spreadsheetml/2006/main" count="2454" uniqueCount="318">
  <si>
    <t>ARRACHE</t>
  </si>
  <si>
    <t>S69</t>
  </si>
  <si>
    <t>S85</t>
  </si>
  <si>
    <t>S+105</t>
  </si>
  <si>
    <t>Belgique</t>
  </si>
  <si>
    <t>J85</t>
  </si>
  <si>
    <t>S77</t>
  </si>
  <si>
    <t>S105</t>
  </si>
  <si>
    <t>S94</t>
  </si>
  <si>
    <t>J69</t>
  </si>
  <si>
    <t>CHCD COMINES</t>
  </si>
  <si>
    <t>J77</t>
  </si>
  <si>
    <t>S62</t>
  </si>
  <si>
    <t>J94</t>
  </si>
  <si>
    <t>S</t>
  </si>
  <si>
    <t>FS58</t>
  </si>
  <si>
    <t>FC58</t>
  </si>
  <si>
    <t>FS69</t>
  </si>
  <si>
    <t>C94</t>
  </si>
  <si>
    <t>C69</t>
  </si>
  <si>
    <t>C62</t>
  </si>
  <si>
    <t>C85</t>
  </si>
  <si>
    <t>C77</t>
  </si>
  <si>
    <t>FS63</t>
  </si>
  <si>
    <t>FJ53</t>
  </si>
  <si>
    <t>FC44</t>
  </si>
  <si>
    <t>J62</t>
  </si>
  <si>
    <t>FJ58</t>
  </si>
  <si>
    <t>EP-J</t>
  </si>
  <si>
    <t>FEMME</t>
  </si>
  <si>
    <t>Formule FEMME C/J/S</t>
  </si>
  <si>
    <t>-</t>
  </si>
  <si>
    <t>HOMME</t>
  </si>
  <si>
    <t>Formule HOMME C/J/S</t>
  </si>
  <si>
    <t>Formule FILLE Benjamine/Minime</t>
  </si>
  <si>
    <t>Formule GARCON Benjamin/Minime</t>
  </si>
  <si>
    <t>LIEU :</t>
  </si>
  <si>
    <t>REGION :</t>
  </si>
  <si>
    <t>NPC</t>
  </si>
  <si>
    <t>ZONE :</t>
  </si>
  <si>
    <t>NORD</t>
  </si>
  <si>
    <t>SEXE</t>
  </si>
  <si>
    <t>LICENCE</t>
  </si>
  <si>
    <t>NAT</t>
  </si>
  <si>
    <t>NOMS</t>
  </si>
  <si>
    <t>Prénoms</t>
  </si>
  <si>
    <t>CLUB</t>
  </si>
  <si>
    <t>AN</t>
  </si>
  <si>
    <t>POIDS</t>
  </si>
  <si>
    <t>ARR</t>
  </si>
  <si>
    <t>Total</t>
  </si>
  <si>
    <t>IWF</t>
  </si>
  <si>
    <t xml:space="preserve">         SERIE</t>
  </si>
  <si>
    <t>Catég</t>
  </si>
  <si>
    <t xml:space="preserve"> </t>
  </si>
  <si>
    <t>Délégué fédéral :</t>
  </si>
  <si>
    <t>Controleur Technique</t>
  </si>
  <si>
    <t>SIGNATURES :</t>
  </si>
  <si>
    <t>JURY :</t>
  </si>
  <si>
    <t>FC48</t>
  </si>
  <si>
    <t>FC53</t>
  </si>
  <si>
    <t>FC63</t>
  </si>
  <si>
    <t>FC69</t>
  </si>
  <si>
    <t>FC+69</t>
  </si>
  <si>
    <t>FJ48</t>
  </si>
  <si>
    <t>FJ63</t>
  </si>
  <si>
    <t>FJ69</t>
  </si>
  <si>
    <t>FJ75</t>
  </si>
  <si>
    <t>FJ+75</t>
  </si>
  <si>
    <t>FS48</t>
  </si>
  <si>
    <t>FS53</t>
  </si>
  <si>
    <t>FS75</t>
  </si>
  <si>
    <t>FS+75</t>
  </si>
  <si>
    <t>C50</t>
  </si>
  <si>
    <t>C56</t>
  </si>
  <si>
    <t>C+94</t>
  </si>
  <si>
    <t>J56</t>
  </si>
  <si>
    <t>J105</t>
  </si>
  <si>
    <t>J+105</t>
  </si>
  <si>
    <t>S56</t>
  </si>
  <si>
    <t>DEPARTEMENTAL</t>
  </si>
  <si>
    <t>REGIONAL</t>
  </si>
  <si>
    <t>INTERREGIONAL</t>
  </si>
  <si>
    <t>FEDERAL</t>
  </si>
  <si>
    <t>NATIONAL</t>
  </si>
  <si>
    <t>INTERNATIONAL</t>
  </si>
  <si>
    <t>OLYMPIQUE</t>
  </si>
  <si>
    <t>MINIME</t>
  </si>
  <si>
    <t>CADET</t>
  </si>
  <si>
    <t>JUNIOR</t>
  </si>
  <si>
    <t>SENIOR</t>
  </si>
  <si>
    <t>CADETTE</t>
  </si>
  <si>
    <t>EPAULE JETE</t>
  </si>
  <si>
    <t>Total de points pour l'équipe</t>
  </si>
  <si>
    <t>Tir</t>
  </si>
  <si>
    <t>REG.</t>
  </si>
  <si>
    <t>COMINES</t>
  </si>
  <si>
    <t xml:space="preserve">Secrétaire  :   DEFRANCE Jean-Marc </t>
  </si>
  <si>
    <t>h</t>
  </si>
  <si>
    <t>H</t>
  </si>
  <si>
    <t>p 1</t>
  </si>
  <si>
    <t>p4</t>
  </si>
  <si>
    <t>p5</t>
  </si>
  <si>
    <t>p3</t>
  </si>
  <si>
    <t>F</t>
  </si>
  <si>
    <t>Christopher</t>
  </si>
  <si>
    <t>FRA</t>
  </si>
  <si>
    <t>BUL</t>
  </si>
  <si>
    <t xml:space="preserve">SEGARD </t>
  </si>
  <si>
    <t>Lilian</t>
  </si>
  <si>
    <t>NDL</t>
  </si>
  <si>
    <t>GER</t>
  </si>
  <si>
    <t>BEL</t>
  </si>
  <si>
    <t>Luxembourg</t>
  </si>
  <si>
    <t>LUX</t>
  </si>
  <si>
    <t xml:space="preserve">NICOL </t>
  </si>
  <si>
    <t>Ron</t>
  </si>
  <si>
    <t>Alexis</t>
  </si>
  <si>
    <t>GBR</t>
  </si>
  <si>
    <t xml:space="preserve">FONTENELLE </t>
  </si>
  <si>
    <t>Ludovic</t>
  </si>
  <si>
    <t xml:space="preserve">DITTMAR </t>
  </si>
  <si>
    <t>Robert</t>
  </si>
  <si>
    <t xml:space="preserve">JEROME </t>
  </si>
  <si>
    <t>Kévin</t>
  </si>
  <si>
    <t xml:space="preserve">DOS SANTOS </t>
  </si>
  <si>
    <t>Philippe</t>
  </si>
  <si>
    <t>Yanis</t>
  </si>
  <si>
    <t>p 2</t>
  </si>
  <si>
    <t>BELGIQUE</t>
  </si>
  <si>
    <t>TUR</t>
  </si>
  <si>
    <t xml:space="preserve">VERKROOST </t>
  </si>
  <si>
    <t xml:space="preserve">ALPER </t>
  </si>
  <si>
    <t>Deniz</t>
  </si>
  <si>
    <t xml:space="preserve">KAZARYAN </t>
  </si>
  <si>
    <t>Derenik</t>
  </si>
  <si>
    <t xml:space="preserve">DEYKOV </t>
  </si>
  <si>
    <t>Yordan</t>
  </si>
  <si>
    <t>DOBRICH-BULGARIE</t>
  </si>
  <si>
    <t xml:space="preserve">BUYSSCHAERT </t>
  </si>
  <si>
    <t>Nathan</t>
  </si>
  <si>
    <t xml:space="preserve">FEDORCIOW </t>
  </si>
  <si>
    <t>Adam</t>
  </si>
  <si>
    <t xml:space="preserve">VAN THIENEN </t>
  </si>
  <si>
    <t>Tom</t>
  </si>
  <si>
    <t>Vincent</t>
  </si>
  <si>
    <t>NED</t>
  </si>
  <si>
    <t>p3(filles)</t>
  </si>
  <si>
    <t>NKV ATLAS (HOLLANDE)</t>
  </si>
  <si>
    <t>ODRHUF (Allemagne)</t>
  </si>
  <si>
    <t>Stare for the Future (Angleterre)</t>
  </si>
  <si>
    <t>Secrétaire  :  JM DEFRANCE</t>
  </si>
  <si>
    <t>Secrétaire  :  Jean-marc DEFRANCE</t>
  </si>
  <si>
    <t>Secrétaire  : Jean marc DEFRANCE</t>
  </si>
  <si>
    <t>Pesée :10/11h   Début Compétition : suite du Plateau 1 vers 12h00</t>
  </si>
  <si>
    <t>Pesée :12/13h   Début Compétition : suite du Plateau 2 vers 14h</t>
  </si>
  <si>
    <t>Pesée :14/15h   Début Compétition : suite du Plateau 3 vers 16h</t>
  </si>
  <si>
    <t>Pesée :16/17h   Début Compétition : suite du Plateau 4 vers 18h</t>
  </si>
  <si>
    <t>Fabio</t>
  </si>
  <si>
    <t>Pesée: 8h/9h  Début Compétition :10h</t>
  </si>
  <si>
    <t>Alexios</t>
  </si>
  <si>
    <t>Lucas</t>
  </si>
  <si>
    <t xml:space="preserve">FERNANDES </t>
  </si>
  <si>
    <t xml:space="preserve">LAI </t>
  </si>
  <si>
    <t xml:space="preserve">O'ROURKE </t>
  </si>
  <si>
    <t>Conor</t>
  </si>
  <si>
    <t>2002</t>
  </si>
  <si>
    <t>1999</t>
  </si>
  <si>
    <t>1998</t>
  </si>
  <si>
    <t>2000</t>
  </si>
  <si>
    <t>1994</t>
  </si>
  <si>
    <t>1990</t>
  </si>
  <si>
    <t>1977</t>
  </si>
  <si>
    <t>1995</t>
  </si>
  <si>
    <t>1997</t>
  </si>
  <si>
    <t xml:space="preserve">KÔPPE </t>
  </si>
  <si>
    <t>Meiko</t>
  </si>
  <si>
    <t>1982</t>
  </si>
  <si>
    <t>1979</t>
  </si>
  <si>
    <t>1988</t>
  </si>
  <si>
    <t>1992</t>
  </si>
  <si>
    <t xml:space="preserve">LEBON </t>
  </si>
  <si>
    <t>Vanessa</t>
  </si>
  <si>
    <t xml:space="preserve">TASOULI </t>
  </si>
  <si>
    <t>Nina</t>
  </si>
  <si>
    <t xml:space="preserve">LERVANT </t>
  </si>
  <si>
    <t>Eva</t>
  </si>
  <si>
    <t>1993</t>
  </si>
  <si>
    <t>1986</t>
  </si>
  <si>
    <t>1989</t>
  </si>
  <si>
    <t xml:space="preserve">GOEGEBUER </t>
  </si>
  <si>
    <t>1975</t>
  </si>
  <si>
    <t>1996</t>
  </si>
  <si>
    <t>1991</t>
  </si>
  <si>
    <t>Ike</t>
  </si>
  <si>
    <t>1980</t>
  </si>
  <si>
    <t>St BIRINUS (Angleterre)</t>
  </si>
  <si>
    <t>DOBRITCH (Bulgarie)</t>
  </si>
  <si>
    <t>BIENDORF (Allemagne)</t>
  </si>
  <si>
    <t>Will</t>
  </si>
  <si>
    <t>22ème Mémorial Decottignies du 24 juin 2017               Plateau 4</t>
  </si>
  <si>
    <t>22ème Mémorial Decottignies du 24 juin 2017               Plateau 3</t>
  </si>
  <si>
    <t>22ème Mémorial Decottignies du 24 juin 2017               Plateau 5</t>
  </si>
  <si>
    <t>22ème Mémorial Decottignies du 24 juin 2017               Plateau 2</t>
  </si>
  <si>
    <t>22ème Mémorial Decottignies du 24 juin 2017               Plateau 1</t>
  </si>
  <si>
    <t>22ème Mémorial Decottignies du 24 juin 2017</t>
  </si>
  <si>
    <t>W</t>
  </si>
  <si>
    <t>2004</t>
  </si>
  <si>
    <t>Pole Espoir AMIENS</t>
  </si>
  <si>
    <t>STARE FOR THE FUTURE GBR</t>
  </si>
  <si>
    <t>Comité du Pas de Calais</t>
  </si>
  <si>
    <t>OXFORD Angleterre</t>
  </si>
  <si>
    <t>BIENDORF Allemagne</t>
  </si>
  <si>
    <t>GEORGIE(Team Depauw)</t>
  </si>
  <si>
    <t>2001</t>
  </si>
  <si>
    <t>M</t>
  </si>
  <si>
    <t>2003</t>
  </si>
  <si>
    <t>1985</t>
  </si>
  <si>
    <t>OHRDRUF Allemagne</t>
  </si>
  <si>
    <t>NKV ATLAS HOLLANDE</t>
  </si>
  <si>
    <t>ST BIRINUS Angleterre</t>
  </si>
  <si>
    <t>1972</t>
  </si>
  <si>
    <t>HAUTS DE France</t>
  </si>
  <si>
    <t>BRÜGGE Jonn</t>
  </si>
  <si>
    <t>1984</t>
  </si>
  <si>
    <t>GB</t>
  </si>
  <si>
    <t>ALL</t>
  </si>
  <si>
    <t>GEO</t>
  </si>
  <si>
    <t xml:space="preserve">TALAOURAR </t>
  </si>
  <si>
    <t xml:space="preserve">LECLERC </t>
  </si>
  <si>
    <t xml:space="preserve">BENSON </t>
  </si>
  <si>
    <t>Eytan</t>
  </si>
  <si>
    <t xml:space="preserve">FAN </t>
  </si>
  <si>
    <t>Matt</t>
  </si>
  <si>
    <t xml:space="preserve">MATHE </t>
  </si>
  <si>
    <t>Mathieu</t>
  </si>
  <si>
    <t xml:space="preserve">KEMPENAIRE </t>
  </si>
  <si>
    <t>Cédric</t>
  </si>
  <si>
    <t xml:space="preserve">BOULANGER </t>
  </si>
  <si>
    <t xml:space="preserve">KARAKATSANIS </t>
  </si>
  <si>
    <t xml:space="preserve">KREBS </t>
  </si>
  <si>
    <t>Dorian</t>
  </si>
  <si>
    <t>Eliott</t>
  </si>
  <si>
    <t xml:space="preserve">PERIN </t>
  </si>
  <si>
    <t>Geoffrey</t>
  </si>
  <si>
    <t xml:space="preserve">THOMPSON </t>
  </si>
  <si>
    <t>James</t>
  </si>
  <si>
    <t xml:space="preserve">LOUETTE </t>
  </si>
  <si>
    <t xml:space="preserve">RUSS </t>
  </si>
  <si>
    <t>VIVEGNIS</t>
  </si>
  <si>
    <t>David</t>
  </si>
  <si>
    <t xml:space="preserve">BURCHETTE </t>
  </si>
  <si>
    <t xml:space="preserve">DEMARET </t>
  </si>
  <si>
    <t>Jessica</t>
  </si>
  <si>
    <t>Aikaterina</t>
  </si>
  <si>
    <t xml:space="preserve">VANDENABEELE </t>
  </si>
  <si>
    <t>Annelien</t>
  </si>
  <si>
    <t xml:space="preserve">DAUKSAITE </t>
  </si>
  <si>
    <t>Evelina</t>
  </si>
  <si>
    <t xml:space="preserve">BAERT </t>
  </si>
  <si>
    <t>Blandine</t>
  </si>
  <si>
    <t xml:space="preserve">DEMARCQ </t>
  </si>
  <si>
    <t>Julie</t>
  </si>
  <si>
    <t xml:space="preserve">DEZERABLE </t>
  </si>
  <si>
    <t>Kathy</t>
  </si>
  <si>
    <t>Kerensky</t>
  </si>
  <si>
    <t xml:space="preserve">CASHMORE </t>
  </si>
  <si>
    <t>Natalie</t>
  </si>
  <si>
    <t>Susan</t>
  </si>
  <si>
    <t xml:space="preserve">STERCKX </t>
  </si>
  <si>
    <t xml:space="preserve">LEBBE </t>
  </si>
  <si>
    <t>Nathalie</t>
  </si>
  <si>
    <t xml:space="preserve">ALAWODE </t>
  </si>
  <si>
    <t>Debbie</t>
  </si>
  <si>
    <t xml:space="preserve">LORTKIP ANIDZE </t>
  </si>
  <si>
    <t>Tatia</t>
  </si>
  <si>
    <t>Karl</t>
  </si>
  <si>
    <t xml:space="preserve">REYNDERS </t>
  </si>
  <si>
    <t xml:space="preserve">PANJAVI </t>
  </si>
  <si>
    <t>Kian</t>
  </si>
  <si>
    <t xml:space="preserve">HAGUE </t>
  </si>
  <si>
    <t xml:space="preserve">BEDOUET </t>
  </si>
  <si>
    <t>Max</t>
  </si>
  <si>
    <t xml:space="preserve">STONE </t>
  </si>
  <si>
    <t>Charlie</t>
  </si>
  <si>
    <t>Ben</t>
  </si>
  <si>
    <t xml:space="preserve">LAPOSTOLLE </t>
  </si>
  <si>
    <t xml:space="preserve">KELSEY </t>
  </si>
  <si>
    <t>cla</t>
  </si>
  <si>
    <t>PÖLE ESPOIR AMIENS</t>
  </si>
  <si>
    <t>Oxford (Angleterre)</t>
  </si>
  <si>
    <t>Hauts de France</t>
  </si>
  <si>
    <t>Nicolas</t>
  </si>
  <si>
    <t>Tristan</t>
  </si>
  <si>
    <t>Ronny</t>
  </si>
  <si>
    <t>RITZMANN</t>
  </si>
  <si>
    <t>Constantin</t>
  </si>
  <si>
    <t>DJAVATKHANOV</t>
  </si>
  <si>
    <t>Ymran</t>
  </si>
  <si>
    <t xml:space="preserve">ARBITRES :           Christophe DESMIDT                 Steeve CANON                               Christian DELBECQUE </t>
  </si>
  <si>
    <t>ARBITRES :                            J LAZOU                                        A CLAES                                  Thierry ZUTTERMAN</t>
  </si>
  <si>
    <t>ARBITRES                      Christian DELBEQUE                    Céline LOPINSKI                       Michel VEREECKE</t>
  </si>
  <si>
    <t>HOFFMANN</t>
  </si>
  <si>
    <t>Lukas</t>
  </si>
  <si>
    <t>ARBITRES :              Christophe DESMIDT         Thierry ZUTTERMANN               Adrien CLAES</t>
  </si>
  <si>
    <t xml:space="preserve">HOFMANN </t>
  </si>
  <si>
    <t xml:space="preserve">RÛMKER </t>
  </si>
  <si>
    <t>BECK</t>
  </si>
  <si>
    <t>Eric</t>
  </si>
  <si>
    <t>LEHNERT</t>
  </si>
  <si>
    <t>Sandy</t>
  </si>
  <si>
    <t xml:space="preserve">BAJORAT </t>
  </si>
  <si>
    <t>BUZELIN</t>
  </si>
  <si>
    <t>CEDRIC</t>
  </si>
  <si>
    <t>DELEPLACE</t>
  </si>
  <si>
    <t>Deborah</t>
  </si>
  <si>
    <t>Arbitres            Céline LOPINSKI              Christian DELBECQUE                Jozef LAZOU</t>
  </si>
  <si>
    <t/>
  </si>
</sst>
</file>

<file path=xl/styles.xml><?xml version="1.0" encoding="utf-8"?>
<styleSheet xmlns="http://schemas.openxmlformats.org/spreadsheetml/2006/main">
  <numFmts count="7">
    <numFmt numFmtId="164" formatCode="0.000"/>
    <numFmt numFmtId="165" formatCode="0.0"/>
    <numFmt numFmtId="166" formatCode="0.0_)"/>
    <numFmt numFmtId="167" formatCode="0.00_)"/>
    <numFmt numFmtId="168" formatCode="0_ ;[Red]\-0\ "/>
    <numFmt numFmtId="169" formatCode="d\ mmmm\ yyyy"/>
    <numFmt numFmtId="170" formatCode="0.0000_)"/>
  </numFmts>
  <fonts count="52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sz val="10"/>
      <name val="Comic Sans MS"/>
      <family val="4"/>
    </font>
    <font>
      <sz val="9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  <family val="2"/>
    </font>
    <font>
      <b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6"/>
      <color indexed="12"/>
      <name val="Calibri"/>
      <family val="2"/>
    </font>
    <font>
      <b/>
      <sz val="11"/>
      <name val="Times New Roman"/>
      <family val="1"/>
    </font>
    <font>
      <b/>
      <sz val="14"/>
      <color theme="3"/>
      <name val="Arial"/>
      <family val="2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</font>
    <font>
      <sz val="9"/>
      <name val="Times New Roman"/>
      <family val="1"/>
    </font>
    <font>
      <b/>
      <sz val="14"/>
      <color rgb="FFFF0000"/>
      <name val="Arial"/>
      <family val="2"/>
    </font>
    <font>
      <b/>
      <sz val="10"/>
      <name val="Calibri"/>
      <family val="2"/>
    </font>
    <font>
      <sz val="18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CC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0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 applyProtection="1">
      <alignment horizontal="left"/>
    </xf>
    <xf numFmtId="0" fontId="4" fillId="0" borderId="0" xfId="0" applyFont="1"/>
    <xf numFmtId="4" fontId="5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167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/>
    <xf numFmtId="4" fontId="5" fillId="5" borderId="0" xfId="0" applyNumberFormat="1" applyFont="1" applyFill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center" vertical="center"/>
    </xf>
    <xf numFmtId="4" fontId="1" fillId="5" borderId="0" xfId="0" applyNumberFormat="1" applyFont="1" applyFill="1" applyBorder="1" applyAlignment="1">
      <alignment horizontal="center" vertical="center"/>
    </xf>
    <xf numFmtId="166" fontId="6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center" vertical="center"/>
    </xf>
    <xf numFmtId="167" fontId="6" fillId="5" borderId="0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/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69" fontId="10" fillId="0" borderId="12" xfId="0" applyNumberFormat="1" applyFont="1" applyBorder="1" applyAlignment="1">
      <alignment vertical="center"/>
    </xf>
    <xf numFmtId="170" fontId="11" fillId="6" borderId="13" xfId="0" applyNumberFormat="1" applyFont="1" applyFill="1" applyBorder="1" applyAlignment="1" applyProtection="1">
      <alignment horizontal="center" vertical="center"/>
    </xf>
    <xf numFmtId="170" fontId="11" fillId="6" borderId="14" xfId="0" applyNumberFormat="1" applyFont="1" applyFill="1" applyBorder="1" applyAlignment="1" applyProtection="1">
      <alignment horizontal="center" vertical="center"/>
    </xf>
    <xf numFmtId="170" fontId="12" fillId="6" borderId="14" xfId="0" applyNumberFormat="1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>
      <alignment horizontal="left" vertical="center"/>
    </xf>
    <xf numFmtId="0" fontId="11" fillId="6" borderId="1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 applyProtection="1">
      <alignment horizontal="center" vertical="center"/>
    </xf>
    <xf numFmtId="168" fontId="17" fillId="0" borderId="1" xfId="0" applyNumberFormat="1" applyFont="1" applyFill="1" applyBorder="1" applyAlignment="1" applyProtection="1">
      <alignment horizontal="center" vertical="center"/>
    </xf>
    <xf numFmtId="168" fontId="18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4" fillId="0" borderId="16" xfId="0" applyFont="1" applyFill="1" applyBorder="1" applyAlignment="1" applyProtection="1">
      <alignment horizontal="center" vertical="center"/>
      <protection locked="0"/>
    </xf>
    <xf numFmtId="166" fontId="1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1" xfId="0" applyFont="1" applyFill="1" applyBorder="1" applyAlignment="1" applyProtection="1">
      <alignment horizontal="left" vertical="center"/>
      <protection locked="0"/>
    </xf>
    <xf numFmtId="4" fontId="15" fillId="0" borderId="1" xfId="0" applyNumberFormat="1" applyFont="1" applyFill="1" applyBorder="1" applyAlignment="1" applyProtection="1">
      <alignment horizontal="left" vertical="justify"/>
      <protection locked="0"/>
    </xf>
    <xf numFmtId="0" fontId="15" fillId="0" borderId="1" xfId="0" applyFont="1" applyFill="1" applyBorder="1" applyAlignment="1" applyProtection="1">
      <alignment horizontal="left" vertical="justify"/>
    </xf>
    <xf numFmtId="0" fontId="15" fillId="0" borderId="1" xfId="0" applyFont="1" applyFill="1" applyBorder="1" applyAlignment="1">
      <alignment horizontal="left" vertical="justify"/>
    </xf>
    <xf numFmtId="0" fontId="16" fillId="0" borderId="1" xfId="0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vertical="center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left" vertical="justify"/>
      <protection locked="0"/>
    </xf>
    <xf numFmtId="166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2" fontId="4" fillId="0" borderId="18" xfId="0" applyNumberFormat="1" applyFont="1" applyFill="1" applyBorder="1" applyAlignment="1">
      <alignment horizontal="center" vertical="center"/>
    </xf>
    <xf numFmtId="168" fontId="17" fillId="0" borderId="18" xfId="0" applyNumberFormat="1" applyFont="1" applyFill="1" applyBorder="1" applyAlignment="1">
      <alignment horizontal="center" vertical="center"/>
    </xf>
    <xf numFmtId="168" fontId="10" fillId="0" borderId="18" xfId="0" applyNumberFormat="1" applyFont="1" applyFill="1" applyBorder="1" applyAlignment="1" applyProtection="1">
      <alignment horizontal="center" vertical="center"/>
    </xf>
    <xf numFmtId="168" fontId="17" fillId="0" borderId="18" xfId="0" applyNumberFormat="1" applyFont="1" applyFill="1" applyBorder="1" applyAlignment="1" applyProtection="1">
      <alignment horizontal="center" vertical="center"/>
    </xf>
    <xf numFmtId="168" fontId="18" fillId="0" borderId="18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20" xfId="0" applyFont="1" applyBorder="1" applyAlignment="1" applyProtection="1">
      <alignment horizontal="center"/>
      <protection locked="0"/>
    </xf>
    <xf numFmtId="168" fontId="19" fillId="0" borderId="20" xfId="0" applyNumberFormat="1" applyFont="1" applyBorder="1" applyAlignment="1">
      <alignment horizontal="center"/>
    </xf>
    <xf numFmtId="0" fontId="0" fillId="0" borderId="20" xfId="0" applyFill="1" applyBorder="1"/>
    <xf numFmtId="0" fontId="3" fillId="0" borderId="20" xfId="0" applyFont="1" applyFill="1" applyBorder="1"/>
    <xf numFmtId="0" fontId="0" fillId="0" borderId="21" xfId="0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/>
      <protection locked="0"/>
    </xf>
    <xf numFmtId="166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67" fontId="24" fillId="0" borderId="0" xfId="0" applyNumberFormat="1" applyFont="1" applyBorder="1" applyAlignment="1" applyProtection="1">
      <alignment horizontal="center" vertical="center"/>
      <protection locked="0"/>
    </xf>
    <xf numFmtId="168" fontId="2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0" fillId="0" borderId="10" xfId="0" applyBorder="1" applyProtection="1">
      <protection locked="0"/>
    </xf>
    <xf numFmtId="0" fontId="1" fillId="0" borderId="10" xfId="0" applyFont="1" applyBorder="1" applyAlignment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8" fontId="19" fillId="0" borderId="10" xfId="0" applyNumberFormat="1" applyFont="1" applyBorder="1" applyAlignment="1">
      <alignment horizontal="center"/>
    </xf>
    <xf numFmtId="0" fontId="0" fillId="0" borderId="10" xfId="0" applyFill="1" applyBorder="1"/>
    <xf numFmtId="0" fontId="5" fillId="0" borderId="21" xfId="0" applyFont="1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0" fillId="0" borderId="21" xfId="0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168" fontId="19" fillId="0" borderId="6" xfId="0" applyNumberFormat="1" applyFont="1" applyBorder="1" applyAlignment="1">
      <alignment horizontal="center"/>
    </xf>
    <xf numFmtId="0" fontId="0" fillId="0" borderId="6" xfId="0" applyFill="1" applyBorder="1"/>
    <xf numFmtId="166" fontId="26" fillId="0" borderId="0" xfId="0" applyNumberFormat="1" applyFont="1" applyBorder="1" applyAlignment="1" applyProtection="1">
      <alignment vertical="center"/>
      <protection locked="0"/>
    </xf>
    <xf numFmtId="166" fontId="27" fillId="0" borderId="0" xfId="0" applyNumberFormat="1" applyFont="1" applyBorder="1" applyAlignment="1" applyProtection="1">
      <alignment vertical="center"/>
      <protection locked="0"/>
    </xf>
    <xf numFmtId="166" fontId="15" fillId="0" borderId="0" xfId="0" applyNumberFormat="1" applyFont="1" applyBorder="1" applyAlignment="1" applyProtection="1">
      <alignment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0" fillId="0" borderId="6" xfId="0" applyFont="1" applyBorder="1" applyAlignment="1" applyProtection="1">
      <alignment horizontal="center"/>
      <protection locked="0"/>
    </xf>
    <xf numFmtId="166" fontId="21" fillId="0" borderId="6" xfId="0" applyNumberFormat="1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left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167" fontId="24" fillId="0" borderId="6" xfId="0" applyNumberFormat="1" applyFont="1" applyBorder="1" applyAlignment="1" applyProtection="1">
      <alignment horizontal="center" vertical="center"/>
      <protection locked="0"/>
    </xf>
    <xf numFmtId="168" fontId="25" fillId="0" borderId="6" xfId="0" applyNumberFormat="1" applyFont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166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Border="1" applyProtection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 applyProtection="1">
      <alignment horizontal="left"/>
    </xf>
    <xf numFmtId="0" fontId="0" fillId="4" borderId="0" xfId="0" applyFill="1" applyBorder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Protection="1"/>
    <xf numFmtId="167" fontId="29" fillId="2" borderId="0" xfId="0" applyNumberFormat="1" applyFont="1" applyFill="1" applyBorder="1" applyAlignment="1" applyProtection="1">
      <alignment horizontal="center" vertical="center"/>
    </xf>
    <xf numFmtId="168" fontId="17" fillId="2" borderId="0" xfId="0" applyNumberFormat="1" applyFont="1" applyFill="1" applyBorder="1" applyAlignment="1" applyProtection="1">
      <alignment horizontal="center" vertical="center"/>
    </xf>
    <xf numFmtId="168" fontId="17" fillId="2" borderId="0" xfId="0" applyNumberFormat="1" applyFont="1" applyFill="1" applyBorder="1" applyAlignment="1">
      <alignment horizontal="center" vertical="center"/>
    </xf>
    <xf numFmtId="1" fontId="30" fillId="2" borderId="0" xfId="0" applyNumberFormat="1" applyFont="1" applyFill="1" applyBorder="1" applyAlignment="1" applyProtection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/>
    </xf>
    <xf numFmtId="167" fontId="29" fillId="5" borderId="0" xfId="0" applyNumberFormat="1" applyFont="1" applyFill="1" applyBorder="1" applyAlignment="1" applyProtection="1">
      <alignment horizontal="center" vertical="center"/>
    </xf>
    <xf numFmtId="168" fontId="17" fillId="5" borderId="0" xfId="0" applyNumberFormat="1" applyFont="1" applyFill="1" applyBorder="1" applyAlignment="1" applyProtection="1">
      <alignment horizontal="center" vertical="center"/>
    </xf>
    <xf numFmtId="168" fontId="17" fillId="5" borderId="0" xfId="0" applyNumberFormat="1" applyFont="1" applyFill="1" applyBorder="1" applyAlignment="1">
      <alignment horizontal="center" vertical="center"/>
    </xf>
    <xf numFmtId="1" fontId="30" fillId="5" borderId="0" xfId="0" applyNumberFormat="1" applyFont="1" applyFill="1" applyBorder="1" applyAlignment="1" applyProtection="1">
      <alignment horizontal="center" vertical="center"/>
    </xf>
    <xf numFmtId="1" fontId="10" fillId="5" borderId="0" xfId="0" applyNumberFormat="1" applyFont="1" applyFill="1" applyBorder="1" applyAlignment="1" applyProtection="1">
      <alignment horizontal="center" vertical="center"/>
    </xf>
    <xf numFmtId="1" fontId="17" fillId="5" borderId="0" xfId="0" applyNumberFormat="1" applyFont="1" applyFill="1" applyBorder="1" applyAlignment="1" applyProtection="1">
      <alignment horizontal="center" vertical="center"/>
    </xf>
    <xf numFmtId="0" fontId="0" fillId="0" borderId="21" xfId="0" applyBorder="1"/>
    <xf numFmtId="0" fontId="0" fillId="0" borderId="23" xfId="0" applyBorder="1"/>
    <xf numFmtId="0" fontId="0" fillId="0" borderId="4" xfId="0" applyBorder="1"/>
    <xf numFmtId="0" fontId="0" fillId="0" borderId="22" xfId="0" applyBorder="1"/>
    <xf numFmtId="0" fontId="0" fillId="0" borderId="24" xfId="0" applyBorder="1"/>
    <xf numFmtId="0" fontId="2" fillId="0" borderId="0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2" fillId="0" borderId="6" xfId="0" applyFont="1" applyBorder="1"/>
    <xf numFmtId="0" fontId="11" fillId="6" borderId="25" xfId="0" applyFont="1" applyFill="1" applyBorder="1" applyAlignment="1" applyProtection="1">
      <alignment horizontal="center" vertical="center"/>
    </xf>
    <xf numFmtId="0" fontId="0" fillId="0" borderId="0" xfId="0" applyFill="1"/>
    <xf numFmtId="165" fontId="0" fillId="0" borderId="0" xfId="0" applyNumberFormat="1"/>
    <xf numFmtId="0" fontId="8" fillId="0" borderId="0" xfId="0" applyFont="1" applyBorder="1" applyAlignment="1">
      <alignment horizontal="left"/>
    </xf>
    <xf numFmtId="0" fontId="16" fillId="0" borderId="1" xfId="0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</xf>
    <xf numFmtId="0" fontId="34" fillId="0" borderId="1" xfId="0" applyFont="1" applyFill="1" applyBorder="1" applyAlignment="1" applyProtection="1">
      <alignment horizontal="left" vertical="center"/>
    </xf>
    <xf numFmtId="0" fontId="35" fillId="0" borderId="1" xfId="0" applyFont="1" applyBorder="1" applyAlignment="1">
      <alignment horizontal="center"/>
    </xf>
    <xf numFmtId="4" fontId="34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justify"/>
      <protection locked="0"/>
    </xf>
    <xf numFmtId="2" fontId="37" fillId="0" borderId="0" xfId="0" applyNumberFormat="1" applyFont="1" applyFill="1" applyBorder="1" applyAlignment="1" applyProtection="1">
      <alignment horizontal="center" vertical="center"/>
      <protection locked="0"/>
    </xf>
    <xf numFmtId="168" fontId="37" fillId="0" borderId="0" xfId="0" applyNumberFormat="1" applyFont="1" applyFill="1" applyBorder="1" applyAlignment="1" applyProtection="1">
      <alignment horizontal="center" vertical="center"/>
      <protection locked="0"/>
    </xf>
    <xf numFmtId="168" fontId="37" fillId="0" borderId="0" xfId="0" quotePrefix="1" applyNumberFormat="1" applyFont="1" applyFill="1" applyBorder="1" applyAlignment="1" applyProtection="1">
      <alignment horizontal="center" vertical="center"/>
      <protection locked="0"/>
    </xf>
    <xf numFmtId="168" fontId="39" fillId="0" borderId="0" xfId="0" applyNumberFormat="1" applyFont="1" applyFill="1" applyBorder="1" applyAlignment="1" applyProtection="1">
      <alignment horizontal="center" vertical="center"/>
    </xf>
    <xf numFmtId="168" fontId="38" fillId="0" borderId="0" xfId="0" applyNumberFormat="1" applyFont="1" applyFill="1" applyBorder="1" applyAlignment="1" applyProtection="1">
      <alignment horizontal="center" vertical="center"/>
    </xf>
    <xf numFmtId="168" fontId="40" fillId="0" borderId="0" xfId="0" applyNumberFormat="1" applyFont="1" applyFill="1" applyBorder="1" applyAlignment="1" applyProtection="1">
      <alignment horizontal="center" vertical="center"/>
    </xf>
    <xf numFmtId="1" fontId="15" fillId="0" borderId="8" xfId="0" applyNumberFormat="1" applyFont="1" applyFill="1" applyBorder="1" applyAlignment="1" applyProtection="1">
      <alignment horizontal="center" vertical="justify"/>
      <protection locked="0"/>
    </xf>
    <xf numFmtId="168" fontId="10" fillId="0" borderId="27" xfId="0" applyNumberFormat="1" applyFont="1" applyFill="1" applyBorder="1" applyAlignment="1" applyProtection="1">
      <alignment horizontal="center" vertical="center"/>
    </xf>
    <xf numFmtId="168" fontId="17" fillId="0" borderId="28" xfId="0" applyNumberFormat="1" applyFont="1" applyFill="1" applyBorder="1" applyAlignment="1" applyProtection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68" fontId="17" fillId="0" borderId="7" xfId="0" applyNumberFormat="1" applyFont="1" applyFill="1" applyBorder="1" applyAlignment="1">
      <alignment horizontal="center" vertical="center"/>
    </xf>
    <xf numFmtId="168" fontId="4" fillId="0" borderId="1" xfId="0" quotePrefix="1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0" fontId="19" fillId="0" borderId="1" xfId="0" applyFont="1" applyBorder="1"/>
    <xf numFmtId="0" fontId="41" fillId="0" borderId="1" xfId="0" applyFont="1" applyFill="1" applyBorder="1" applyAlignment="1" applyProtection="1">
      <alignment horizontal="left" vertical="center"/>
      <protection locked="0"/>
    </xf>
    <xf numFmtId="0" fontId="41" fillId="0" borderId="7" xfId="0" applyFont="1" applyFill="1" applyBorder="1" applyAlignment="1" applyProtection="1">
      <alignment vertical="center"/>
      <protection locked="0"/>
    </xf>
    <xf numFmtId="0" fontId="0" fillId="0" borderId="29" xfId="0" applyBorder="1"/>
    <xf numFmtId="168" fontId="37" fillId="0" borderId="29" xfId="0" applyNumberFormat="1" applyFont="1" applyFill="1" applyBorder="1" applyAlignment="1" applyProtection="1">
      <alignment horizontal="center" vertical="center"/>
      <protection locked="0"/>
    </xf>
    <xf numFmtId="168" fontId="39" fillId="0" borderId="29" xfId="0" applyNumberFormat="1" applyFont="1" applyFill="1" applyBorder="1" applyAlignment="1" applyProtection="1">
      <alignment horizontal="center" vertical="center"/>
    </xf>
    <xf numFmtId="168" fontId="38" fillId="0" borderId="29" xfId="0" applyNumberFormat="1" applyFont="1" applyFill="1" applyBorder="1" applyAlignment="1" applyProtection="1">
      <alignment horizontal="center" vertical="center"/>
    </xf>
    <xf numFmtId="168" fontId="40" fillId="0" borderId="29" xfId="0" applyNumberFormat="1" applyFont="1" applyFill="1" applyBorder="1" applyAlignment="1" applyProtection="1">
      <alignment horizontal="center" vertical="center"/>
    </xf>
    <xf numFmtId="0" fontId="42" fillId="0" borderId="29" xfId="0" applyFont="1" applyBorder="1" applyAlignment="1">
      <alignment horizontal="center"/>
    </xf>
    <xf numFmtId="170" fontId="11" fillId="6" borderId="30" xfId="0" applyNumberFormat="1" applyFont="1" applyFill="1" applyBorder="1" applyAlignment="1" applyProtection="1">
      <alignment horizontal="center" vertical="center"/>
    </xf>
    <xf numFmtId="169" fontId="10" fillId="0" borderId="31" xfId="0" applyNumberFormat="1" applyFont="1" applyBorder="1" applyAlignment="1">
      <alignment horizontal="center" vertical="center"/>
    </xf>
    <xf numFmtId="170" fontId="11" fillId="6" borderId="32" xfId="0" applyNumberFormat="1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2" fontId="36" fillId="0" borderId="3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/>
    <xf numFmtId="0" fontId="0" fillId="0" borderId="23" xfId="0" applyFill="1" applyBorder="1"/>
    <xf numFmtId="0" fontId="0" fillId="0" borderId="37" xfId="0" applyFill="1" applyBorder="1"/>
    <xf numFmtId="0" fontId="3" fillId="0" borderId="23" xfId="0" applyFont="1" applyBorder="1" applyAlignment="1" applyProtection="1">
      <protection locked="0"/>
    </xf>
    <xf numFmtId="0" fontId="0" fillId="0" borderId="24" xfId="0" applyFill="1" applyBorder="1"/>
    <xf numFmtId="0" fontId="43" fillId="0" borderId="1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2" fontId="4" fillId="0" borderId="1" xfId="0" quotePrefix="1" applyNumberFormat="1" applyFont="1" applyFill="1" applyBorder="1" applyAlignment="1">
      <alignment horizontal="center" vertical="center"/>
    </xf>
    <xf numFmtId="168" fontId="17" fillId="0" borderId="1" xfId="0" quotePrefix="1" applyNumberFormat="1" applyFont="1" applyFill="1" applyBorder="1" applyAlignment="1">
      <alignment horizontal="center" vertical="center"/>
    </xf>
    <xf numFmtId="168" fontId="10" fillId="0" borderId="8" xfId="0" applyNumberFormat="1" applyFont="1" applyFill="1" applyBorder="1" applyAlignment="1" applyProtection="1">
      <alignment horizontal="center" vertical="center"/>
    </xf>
    <xf numFmtId="168" fontId="4" fillId="0" borderId="2" xfId="0" quotePrefix="1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3" fillId="6" borderId="25" xfId="0" applyFont="1" applyFill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  <protection locked="0"/>
    </xf>
    <xf numFmtId="166" fontId="27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2" xfId="0" applyBorder="1"/>
    <xf numFmtId="0" fontId="7" fillId="0" borderId="4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9" fontId="10" fillId="0" borderId="45" xfId="0" applyNumberFormat="1" applyFont="1" applyBorder="1" applyAlignment="1">
      <alignment horizontal="center" vertical="center"/>
    </xf>
    <xf numFmtId="170" fontId="11" fillId="6" borderId="46" xfId="0" applyNumberFormat="1" applyFont="1" applyFill="1" applyBorder="1" applyAlignment="1" applyProtection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3" fillId="0" borderId="48" xfId="0" applyFont="1" applyBorder="1" applyAlignment="1" applyProtection="1">
      <protection locked="0"/>
    </xf>
    <xf numFmtId="0" fontId="0" fillId="0" borderId="50" xfId="0" applyFill="1" applyBorder="1"/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0" fillId="0" borderId="29" xfId="0" applyFont="1" applyBorder="1" applyAlignment="1" applyProtection="1">
      <alignment horizontal="center"/>
      <protection locked="0"/>
    </xf>
    <xf numFmtId="166" fontId="21" fillId="0" borderId="29" xfId="0" applyNumberFormat="1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left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167" fontId="24" fillId="0" borderId="29" xfId="0" applyNumberFormat="1" applyFont="1" applyBorder="1" applyAlignment="1" applyProtection="1">
      <alignment horizontal="center" vertical="center"/>
      <protection locked="0"/>
    </xf>
    <xf numFmtId="168" fontId="25" fillId="0" borderId="29" xfId="0" applyNumberFormat="1" applyFont="1" applyBorder="1" applyAlignment="1" applyProtection="1">
      <alignment horizontal="center" vertical="center"/>
    </xf>
    <xf numFmtId="0" fontId="0" fillId="0" borderId="29" xfId="0" applyFill="1" applyBorder="1"/>
    <xf numFmtId="0" fontId="0" fillId="0" borderId="53" xfId="0" applyFill="1" applyBorder="1"/>
    <xf numFmtId="166" fontId="37" fillId="0" borderId="54" xfId="0" applyNumberFormat="1" applyFont="1" applyFill="1" applyBorder="1" applyAlignment="1" applyProtection="1">
      <alignment horizontal="center" vertical="center"/>
      <protection locked="0"/>
    </xf>
    <xf numFmtId="166" fontId="37" fillId="0" borderId="56" xfId="0" applyNumberFormat="1" applyFont="1" applyFill="1" applyBorder="1" applyAlignment="1" applyProtection="1">
      <alignment horizontal="center" vertical="center"/>
      <protection locked="0"/>
    </xf>
    <xf numFmtId="166" fontId="37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Fill="1" applyBorder="1"/>
    <xf numFmtId="0" fontId="3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Border="1"/>
    <xf numFmtId="0" fontId="19" fillId="0" borderId="1" xfId="0" applyFont="1" applyBorder="1" applyAlignment="1">
      <alignment horizontal="center"/>
    </xf>
    <xf numFmtId="0" fontId="4" fillId="3" borderId="0" xfId="0" applyFont="1" applyFill="1" applyBorder="1" applyAlignment="1" applyProtection="1">
      <protection locked="0"/>
    </xf>
    <xf numFmtId="0" fontId="46" fillId="0" borderId="55" xfId="0" applyFont="1" applyFill="1" applyBorder="1" applyAlignment="1" applyProtection="1">
      <alignment vertical="center"/>
      <protection locked="0"/>
    </xf>
    <xf numFmtId="0" fontId="0" fillId="0" borderId="48" xfId="0" applyBorder="1"/>
    <xf numFmtId="166" fontId="11" fillId="6" borderId="13" xfId="0" applyNumberFormat="1" applyFont="1" applyFill="1" applyBorder="1" applyAlignment="1" applyProtection="1">
      <alignment horizontal="center" vertical="center"/>
    </xf>
    <xf numFmtId="166" fontId="0" fillId="0" borderId="0" xfId="0" applyNumberFormat="1" applyFill="1"/>
    <xf numFmtId="166" fontId="0" fillId="0" borderId="0" xfId="0" applyNumberFormat="1"/>
    <xf numFmtId="0" fontId="17" fillId="0" borderId="1" xfId="0" applyFont="1" applyBorder="1"/>
    <xf numFmtId="0" fontId="17" fillId="0" borderId="26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/>
    <xf numFmtId="0" fontId="17" fillId="0" borderId="55" xfId="0" applyFont="1" applyFill="1" applyBorder="1" applyAlignment="1" applyProtection="1">
      <alignment vertical="center"/>
      <protection locked="0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/>
    <xf numFmtId="0" fontId="17" fillId="0" borderId="2" xfId="0" applyFont="1" applyFill="1" applyBorder="1"/>
    <xf numFmtId="0" fontId="5" fillId="0" borderId="2" xfId="0" applyFont="1" applyBorder="1"/>
    <xf numFmtId="0" fontId="17" fillId="0" borderId="59" xfId="0" applyFont="1" applyFill="1" applyBorder="1"/>
    <xf numFmtId="0" fontId="5" fillId="0" borderId="7" xfId="0" applyFont="1" applyBorder="1"/>
    <xf numFmtId="1" fontId="5" fillId="0" borderId="7" xfId="0" quotePrefix="1" applyNumberFormat="1" applyFont="1" applyBorder="1" applyAlignment="1">
      <alignment horizontal="center" vertical="center"/>
    </xf>
    <xf numFmtId="2" fontId="37" fillId="0" borderId="58" xfId="0" applyNumberFormat="1" applyFont="1" applyFill="1" applyBorder="1" applyAlignment="1" applyProtection="1">
      <alignment horizontal="center" vertical="center"/>
      <protection locked="0"/>
    </xf>
    <xf numFmtId="2" fontId="37" fillId="0" borderId="55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3" fillId="8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4" fontId="3" fillId="0" borderId="1" xfId="0" quotePrefix="1" applyNumberFormat="1" applyFont="1" applyBorder="1" applyAlignment="1">
      <alignment horizontal="center"/>
    </xf>
    <xf numFmtId="0" fontId="1" fillId="0" borderId="1" xfId="0" applyFont="1" applyFill="1" applyBorder="1"/>
    <xf numFmtId="1" fontId="3" fillId="0" borderId="1" xfId="0" quotePrefix="1" applyNumberFormat="1" applyFont="1" applyBorder="1" applyAlignment="1">
      <alignment horizontal="center"/>
    </xf>
    <xf numFmtId="14" fontId="1" fillId="0" borderId="1" xfId="0" quotePrefix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2" xfId="0" quotePrefix="1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5" xfId="0" applyFont="1" applyBorder="1"/>
    <xf numFmtId="0" fontId="3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6" fontId="37" fillId="0" borderId="58" xfId="0" applyNumberFormat="1" applyFont="1" applyFill="1" applyBorder="1" applyAlignment="1" applyProtection="1">
      <alignment horizontal="center" vertical="center"/>
      <protection locked="0"/>
    </xf>
    <xf numFmtId="166" fontId="37" fillId="0" borderId="63" xfId="0" applyNumberFormat="1" applyFont="1" applyFill="1" applyBorder="1" applyAlignment="1" applyProtection="1">
      <alignment horizontal="center" vertical="center"/>
      <protection locked="0"/>
    </xf>
    <xf numFmtId="166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Border="1"/>
    <xf numFmtId="0" fontId="17" fillId="0" borderId="64" xfId="0" applyFont="1" applyFill="1" applyBorder="1" applyAlignment="1" applyProtection="1">
      <alignment vertical="center"/>
      <protection locked="0"/>
    </xf>
    <xf numFmtId="166" fontId="37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66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/>
    <xf numFmtId="0" fontId="1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/>
    <xf numFmtId="0" fontId="17" fillId="0" borderId="67" xfId="0" applyFont="1" applyFill="1" applyBorder="1" applyAlignment="1" applyProtection="1">
      <alignment vertical="center"/>
      <protection locked="0"/>
    </xf>
    <xf numFmtId="166" fontId="37" fillId="0" borderId="6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/>
    <xf numFmtId="0" fontId="17" fillId="0" borderId="61" xfId="0" applyFont="1" applyBorder="1"/>
    <xf numFmtId="0" fontId="17" fillId="0" borderId="7" xfId="0" applyFont="1" applyFill="1" applyBorder="1"/>
    <xf numFmtId="166" fontId="3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>
      <alignment horizontal="center"/>
    </xf>
    <xf numFmtId="4" fontId="47" fillId="0" borderId="1" xfId="0" applyNumberFormat="1" applyFont="1" applyFill="1" applyBorder="1" applyAlignment="1" applyProtection="1">
      <alignment horizontal="left" vertical="justify"/>
      <protection locked="0"/>
    </xf>
    <xf numFmtId="166" fontId="37" fillId="0" borderId="68" xfId="0" applyNumberFormat="1" applyFont="1" applyFill="1" applyBorder="1" applyAlignment="1" applyProtection="1">
      <alignment horizontal="center" vertical="center"/>
      <protection locked="0"/>
    </xf>
    <xf numFmtId="0" fontId="17" fillId="0" borderId="66" xfId="0" applyFont="1" applyBorder="1"/>
    <xf numFmtId="0" fontId="5" fillId="0" borderId="66" xfId="0" applyFont="1" applyFill="1" applyBorder="1" applyAlignment="1" applyProtection="1">
      <alignment horizontal="left" vertical="center"/>
      <protection locked="0"/>
    </xf>
    <xf numFmtId="166" fontId="37" fillId="0" borderId="61" xfId="0" applyNumberFormat="1" applyFont="1" applyFill="1" applyBorder="1" applyAlignment="1" applyProtection="1">
      <alignment horizontal="center" vertical="center"/>
      <protection locked="0"/>
    </xf>
    <xf numFmtId="1" fontId="13" fillId="6" borderId="14" xfId="0" applyNumberFormat="1" applyFont="1" applyFill="1" applyBorder="1" applyAlignment="1" applyProtection="1">
      <alignment horizontal="center" vertical="center"/>
    </xf>
    <xf numFmtId="1" fontId="0" fillId="0" borderId="0" xfId="0" applyNumberFormat="1"/>
    <xf numFmtId="1" fontId="17" fillId="0" borderId="62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quotePrefix="1" applyNumberFormat="1" applyFont="1" applyBorder="1" applyAlignment="1">
      <alignment horizontal="center" vertical="center"/>
    </xf>
    <xf numFmtId="1" fontId="6" fillId="0" borderId="1" xfId="0" quotePrefix="1" applyNumberFormat="1" applyFont="1" applyBorder="1" applyAlignment="1">
      <alignment horizontal="center" vertical="center"/>
    </xf>
    <xf numFmtId="1" fontId="5" fillId="0" borderId="0" xfId="0" quotePrefix="1" applyNumberFormat="1" applyFont="1" applyBorder="1" applyAlignment="1">
      <alignment horizontal="center" vertical="center"/>
    </xf>
    <xf numFmtId="1" fontId="5" fillId="0" borderId="61" xfId="0" quotePrefix="1" applyNumberFormat="1" applyFont="1" applyBorder="1" applyAlignment="1">
      <alignment horizontal="center" vertical="center"/>
    </xf>
    <xf numFmtId="1" fontId="19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0" fillId="0" borderId="0" xfId="0" applyNumberFormat="1" applyBorder="1"/>
    <xf numFmtId="0" fontId="48" fillId="0" borderId="1" xfId="0" applyFont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166" fontId="26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165" fontId="32" fillId="0" borderId="1" xfId="0" applyNumberFormat="1" applyFont="1" applyBorder="1" applyAlignment="1" applyProtection="1">
      <alignment horizontal="center"/>
      <protection locked="0"/>
    </xf>
    <xf numFmtId="165" fontId="5" fillId="0" borderId="27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2" fontId="49" fillId="0" borderId="34" xfId="0" applyNumberFormat="1" applyFont="1" applyFill="1" applyBorder="1" applyAlignment="1">
      <alignment horizontal="center" vertical="center"/>
    </xf>
    <xf numFmtId="2" fontId="49" fillId="0" borderId="26" xfId="0" applyNumberFormat="1" applyFont="1" applyFill="1" applyBorder="1" applyAlignment="1">
      <alignment horizontal="center" vertical="center"/>
    </xf>
    <xf numFmtId="168" fontId="37" fillId="0" borderId="56" xfId="0" applyNumberFormat="1" applyFont="1" applyFill="1" applyBorder="1" applyAlignment="1" applyProtection="1">
      <alignment horizontal="center" vertical="center"/>
      <protection locked="0"/>
    </xf>
    <xf numFmtId="168" fontId="37" fillId="0" borderId="59" xfId="0" applyNumberFormat="1" applyFont="1" applyFill="1" applyBorder="1" applyAlignment="1" applyProtection="1">
      <alignment horizontal="center" vertical="center"/>
      <protection locked="0"/>
    </xf>
    <xf numFmtId="168" fontId="37" fillId="0" borderId="6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8" fontId="37" fillId="0" borderId="54" xfId="0" applyNumberFormat="1" applyFont="1" applyFill="1" applyBorder="1" applyAlignment="1" applyProtection="1">
      <alignment horizontal="center" vertical="center"/>
      <protection locked="0"/>
    </xf>
    <xf numFmtId="0" fontId="50" fillId="0" borderId="1" xfId="0" applyFont="1" applyBorder="1"/>
    <xf numFmtId="165" fontId="50" fillId="0" borderId="28" xfId="0" applyNumberFormat="1" applyFont="1" applyBorder="1"/>
    <xf numFmtId="0" fontId="51" fillId="0" borderId="0" xfId="0" applyFont="1"/>
  </cellXfs>
  <cellStyles count="1">
    <cellStyle name="Normal" xfId="0" builtinId="0"/>
  </cellStyles>
  <dxfs count="108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43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2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433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2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40</xdr:row>
      <xdr:rowOff>9525</xdr:rowOff>
    </xdr:from>
    <xdr:to>
      <xdr:col>6</xdr:col>
      <xdr:colOff>171450</xdr:colOff>
      <xdr:row>40</xdr:row>
      <xdr:rowOff>219075</xdr:rowOff>
    </xdr:to>
    <xdr:sp macro="" textlink="">
      <xdr:nvSpPr>
        <xdr:cNvPr id="643374" name="Text Box 4"/>
        <xdr:cNvSpPr txBox="1">
          <a:spLocks noChangeArrowheads="1"/>
        </xdr:cNvSpPr>
      </xdr:nvSpPr>
      <xdr:spPr bwMode="auto">
        <a:xfrm>
          <a:off x="3781425" y="6543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43</xdr:row>
      <xdr:rowOff>9525</xdr:rowOff>
    </xdr:from>
    <xdr:to>
      <xdr:col>8</xdr:col>
      <xdr:colOff>66675</xdr:colOff>
      <xdr:row>45</xdr:row>
      <xdr:rowOff>171450</xdr:rowOff>
    </xdr:to>
    <xdr:sp macro="" textlink="">
      <xdr:nvSpPr>
        <xdr:cNvPr id="643375" name="Rectangle 5"/>
        <xdr:cNvSpPr>
          <a:spLocks noChangeArrowheads="1"/>
        </xdr:cNvSpPr>
      </xdr:nvSpPr>
      <xdr:spPr bwMode="auto">
        <a:xfrm>
          <a:off x="4791075" y="7343775"/>
          <a:ext cx="187642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352425</xdr:colOff>
      <xdr:row>43</xdr:row>
      <xdr:rowOff>9525</xdr:rowOff>
    </xdr:from>
    <xdr:to>
      <xdr:col>20</xdr:col>
      <xdr:colOff>0</xdr:colOff>
      <xdr:row>45</xdr:row>
      <xdr:rowOff>161925</xdr:rowOff>
    </xdr:to>
    <xdr:sp macro="" textlink="">
      <xdr:nvSpPr>
        <xdr:cNvPr id="643376" name="Rectangle 6"/>
        <xdr:cNvSpPr>
          <a:spLocks noChangeArrowheads="1"/>
        </xdr:cNvSpPr>
      </xdr:nvSpPr>
      <xdr:spPr bwMode="auto">
        <a:xfrm>
          <a:off x="11696700" y="7343775"/>
          <a:ext cx="1552575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50</xdr:row>
      <xdr:rowOff>19050</xdr:rowOff>
    </xdr:from>
    <xdr:to>
      <xdr:col>8</xdr:col>
      <xdr:colOff>19050</xdr:colOff>
      <xdr:row>53</xdr:row>
      <xdr:rowOff>47625</xdr:rowOff>
    </xdr:to>
    <xdr:sp macro="" textlink="">
      <xdr:nvSpPr>
        <xdr:cNvPr id="643377" name="Rectangle 7"/>
        <xdr:cNvSpPr>
          <a:spLocks noChangeArrowheads="1"/>
        </xdr:cNvSpPr>
      </xdr:nvSpPr>
      <xdr:spPr bwMode="auto">
        <a:xfrm>
          <a:off x="4800600" y="86487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50</xdr:row>
      <xdr:rowOff>19050</xdr:rowOff>
    </xdr:from>
    <xdr:to>
      <xdr:col>12</xdr:col>
      <xdr:colOff>314325</xdr:colOff>
      <xdr:row>53</xdr:row>
      <xdr:rowOff>47625</xdr:rowOff>
    </xdr:to>
    <xdr:sp macro="" textlink="">
      <xdr:nvSpPr>
        <xdr:cNvPr id="643378" name="Rectangle 8"/>
        <xdr:cNvSpPr>
          <a:spLocks noChangeArrowheads="1"/>
        </xdr:cNvSpPr>
      </xdr:nvSpPr>
      <xdr:spPr bwMode="auto">
        <a:xfrm>
          <a:off x="7219950" y="86487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66675</xdr:colOff>
      <xdr:row>50</xdr:row>
      <xdr:rowOff>0</xdr:rowOff>
    </xdr:from>
    <xdr:to>
      <xdr:col>20</xdr:col>
      <xdr:colOff>0</xdr:colOff>
      <xdr:row>53</xdr:row>
      <xdr:rowOff>28575</xdr:rowOff>
    </xdr:to>
    <xdr:sp macro="" textlink="">
      <xdr:nvSpPr>
        <xdr:cNvPr id="643379" name="Rectangle 9"/>
        <xdr:cNvSpPr>
          <a:spLocks noChangeArrowheads="1"/>
        </xdr:cNvSpPr>
      </xdr:nvSpPr>
      <xdr:spPr bwMode="auto">
        <a:xfrm>
          <a:off x="11410950" y="8629650"/>
          <a:ext cx="183832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43380" name="Text Box 10"/>
        <xdr:cNvSpPr txBox="1">
          <a:spLocks noChangeArrowheads="1"/>
        </xdr:cNvSpPr>
      </xdr:nvSpPr>
      <xdr:spPr bwMode="auto">
        <a:xfrm>
          <a:off x="370522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104775</xdr:colOff>
      <xdr:row>37</xdr:row>
      <xdr:rowOff>209550</xdr:rowOff>
    </xdr:to>
    <xdr:sp macro="" textlink="">
      <xdr:nvSpPr>
        <xdr:cNvPr id="643381" name="Text Box 11"/>
        <xdr:cNvSpPr txBox="1">
          <a:spLocks noChangeArrowheads="1"/>
        </xdr:cNvSpPr>
      </xdr:nvSpPr>
      <xdr:spPr bwMode="auto">
        <a:xfrm>
          <a:off x="3705225" y="5734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50</xdr:row>
      <xdr:rowOff>19050</xdr:rowOff>
    </xdr:from>
    <xdr:to>
      <xdr:col>6</xdr:col>
      <xdr:colOff>695325</xdr:colOff>
      <xdr:row>53</xdr:row>
      <xdr:rowOff>47625</xdr:rowOff>
    </xdr:to>
    <xdr:sp macro="" textlink="">
      <xdr:nvSpPr>
        <xdr:cNvPr id="643382" name="Rectangle 12"/>
        <xdr:cNvSpPr>
          <a:spLocks noChangeArrowheads="1"/>
        </xdr:cNvSpPr>
      </xdr:nvSpPr>
      <xdr:spPr bwMode="auto">
        <a:xfrm>
          <a:off x="2581275" y="86487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43383" name="Text Box 13"/>
        <xdr:cNvSpPr txBox="1">
          <a:spLocks noChangeArrowheads="1"/>
        </xdr:cNvSpPr>
      </xdr:nvSpPr>
      <xdr:spPr bwMode="auto">
        <a:xfrm>
          <a:off x="370522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31</xdr:row>
      <xdr:rowOff>209550</xdr:rowOff>
    </xdr:to>
    <xdr:sp macro="" textlink="">
      <xdr:nvSpPr>
        <xdr:cNvPr id="643384" name="Text Box 14"/>
        <xdr:cNvSpPr txBox="1">
          <a:spLocks noChangeArrowheads="1"/>
        </xdr:cNvSpPr>
      </xdr:nvSpPr>
      <xdr:spPr bwMode="auto">
        <a:xfrm>
          <a:off x="3705225" y="4133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43385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2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43386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2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266700</xdr:colOff>
      <xdr:row>44</xdr:row>
      <xdr:rowOff>0</xdr:rowOff>
    </xdr:from>
    <xdr:to>
      <xdr:col>11</xdr:col>
      <xdr:colOff>361950</xdr:colOff>
      <xdr:row>44</xdr:row>
      <xdr:rowOff>209550</xdr:rowOff>
    </xdr:to>
    <xdr:sp macro="" textlink="">
      <xdr:nvSpPr>
        <xdr:cNvPr id="643388" name="Text Box 39"/>
        <xdr:cNvSpPr txBox="1">
          <a:spLocks noChangeArrowheads="1"/>
        </xdr:cNvSpPr>
      </xdr:nvSpPr>
      <xdr:spPr bwMode="auto">
        <a:xfrm>
          <a:off x="8543925" y="7477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44</xdr:row>
      <xdr:rowOff>9525</xdr:rowOff>
    </xdr:from>
    <xdr:to>
      <xdr:col>8</xdr:col>
      <xdr:colOff>66675</xdr:colOff>
      <xdr:row>46</xdr:row>
      <xdr:rowOff>171450</xdr:rowOff>
    </xdr:to>
    <xdr:sp macro="" textlink="">
      <xdr:nvSpPr>
        <xdr:cNvPr id="643389" name="Rectangle 40"/>
        <xdr:cNvSpPr>
          <a:spLocks noChangeArrowheads="1"/>
        </xdr:cNvSpPr>
      </xdr:nvSpPr>
      <xdr:spPr bwMode="auto">
        <a:xfrm>
          <a:off x="4791075" y="7486650"/>
          <a:ext cx="187642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352425</xdr:colOff>
      <xdr:row>44</xdr:row>
      <xdr:rowOff>9525</xdr:rowOff>
    </xdr:from>
    <xdr:to>
      <xdr:col>20</xdr:col>
      <xdr:colOff>0</xdr:colOff>
      <xdr:row>46</xdr:row>
      <xdr:rowOff>161925</xdr:rowOff>
    </xdr:to>
    <xdr:sp macro="" textlink="">
      <xdr:nvSpPr>
        <xdr:cNvPr id="643390" name="Rectangle 41"/>
        <xdr:cNvSpPr>
          <a:spLocks noChangeArrowheads="1"/>
        </xdr:cNvSpPr>
      </xdr:nvSpPr>
      <xdr:spPr bwMode="auto">
        <a:xfrm>
          <a:off x="11696700" y="7486650"/>
          <a:ext cx="1552575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266700</xdr:colOff>
      <xdr:row>39</xdr:row>
      <xdr:rowOff>0</xdr:rowOff>
    </xdr:from>
    <xdr:to>
      <xdr:col>10</xdr:col>
      <xdr:colOff>361950</xdr:colOff>
      <xdr:row>39</xdr:row>
      <xdr:rowOff>209550</xdr:rowOff>
    </xdr:to>
    <xdr:sp macro="" textlink="">
      <xdr:nvSpPr>
        <xdr:cNvPr id="643391" name="Text Box 46"/>
        <xdr:cNvSpPr txBox="1">
          <a:spLocks noChangeArrowheads="1"/>
        </xdr:cNvSpPr>
      </xdr:nvSpPr>
      <xdr:spPr bwMode="auto">
        <a:xfrm>
          <a:off x="8096250" y="62674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43392" name="Text Box 10"/>
        <xdr:cNvSpPr txBox="1">
          <a:spLocks noChangeArrowheads="1"/>
        </xdr:cNvSpPr>
      </xdr:nvSpPr>
      <xdr:spPr bwMode="auto">
        <a:xfrm>
          <a:off x="370522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226595</xdr:rowOff>
    </xdr:to>
    <xdr:sp macro="" textlink="">
      <xdr:nvSpPr>
        <xdr:cNvPr id="643393" name="Text Box 13"/>
        <xdr:cNvSpPr txBox="1">
          <a:spLocks noChangeArrowheads="1"/>
        </xdr:cNvSpPr>
      </xdr:nvSpPr>
      <xdr:spPr bwMode="auto">
        <a:xfrm>
          <a:off x="370522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104775</xdr:colOff>
      <xdr:row>32</xdr:row>
      <xdr:rowOff>209550</xdr:rowOff>
    </xdr:to>
    <xdr:sp macro="" textlink="">
      <xdr:nvSpPr>
        <xdr:cNvPr id="643394" name="Text Box 14"/>
        <xdr:cNvSpPr txBox="1">
          <a:spLocks noChangeArrowheads="1"/>
        </xdr:cNvSpPr>
      </xdr:nvSpPr>
      <xdr:spPr bwMode="auto">
        <a:xfrm>
          <a:off x="3705225" y="44005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104775</xdr:colOff>
      <xdr:row>32</xdr:row>
      <xdr:rowOff>209550</xdr:rowOff>
    </xdr:to>
    <xdr:sp macro="" textlink="">
      <xdr:nvSpPr>
        <xdr:cNvPr id="643395" name="Text Box 11"/>
        <xdr:cNvSpPr txBox="1">
          <a:spLocks noChangeArrowheads="1"/>
        </xdr:cNvSpPr>
      </xdr:nvSpPr>
      <xdr:spPr bwMode="auto">
        <a:xfrm>
          <a:off x="3705225" y="44005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43396" name="Text Box 10"/>
        <xdr:cNvSpPr txBox="1">
          <a:spLocks noChangeArrowheads="1"/>
        </xdr:cNvSpPr>
      </xdr:nvSpPr>
      <xdr:spPr bwMode="auto">
        <a:xfrm>
          <a:off x="370522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226595</xdr:rowOff>
    </xdr:to>
    <xdr:sp macro="" textlink="">
      <xdr:nvSpPr>
        <xdr:cNvPr id="643397" name="Text Box 10"/>
        <xdr:cNvSpPr txBox="1">
          <a:spLocks noChangeArrowheads="1"/>
        </xdr:cNvSpPr>
      </xdr:nvSpPr>
      <xdr:spPr bwMode="auto">
        <a:xfrm>
          <a:off x="370522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226595</xdr:rowOff>
    </xdr:to>
    <xdr:sp macro="" textlink="">
      <xdr:nvSpPr>
        <xdr:cNvPr id="643398" name="Text Box 10"/>
        <xdr:cNvSpPr txBox="1">
          <a:spLocks noChangeArrowheads="1"/>
        </xdr:cNvSpPr>
      </xdr:nvSpPr>
      <xdr:spPr bwMode="auto">
        <a:xfrm>
          <a:off x="370522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43399" name="Text Box 10"/>
        <xdr:cNvSpPr txBox="1">
          <a:spLocks noChangeArrowheads="1"/>
        </xdr:cNvSpPr>
      </xdr:nvSpPr>
      <xdr:spPr bwMode="auto">
        <a:xfrm>
          <a:off x="370522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27</xdr:row>
      <xdr:rowOff>90523</xdr:rowOff>
    </xdr:to>
    <xdr:sp macro="" textlink="">
      <xdr:nvSpPr>
        <xdr:cNvPr id="643400" name="Text Box 10"/>
        <xdr:cNvSpPr txBox="1">
          <a:spLocks noChangeArrowheads="1"/>
        </xdr:cNvSpPr>
      </xdr:nvSpPr>
      <xdr:spPr bwMode="auto">
        <a:xfrm>
          <a:off x="370522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226595</xdr:rowOff>
    </xdr:to>
    <xdr:sp macro="" textlink="">
      <xdr:nvSpPr>
        <xdr:cNvPr id="643401" name="Text Box 10"/>
        <xdr:cNvSpPr txBox="1">
          <a:spLocks noChangeArrowheads="1"/>
        </xdr:cNvSpPr>
      </xdr:nvSpPr>
      <xdr:spPr bwMode="auto">
        <a:xfrm>
          <a:off x="370522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76200</xdr:rowOff>
    </xdr:to>
    <xdr:sp macro="" textlink="">
      <xdr:nvSpPr>
        <xdr:cNvPr id="643402" name="Text Box 10"/>
        <xdr:cNvSpPr txBox="1">
          <a:spLocks noChangeArrowheads="1"/>
        </xdr:cNvSpPr>
      </xdr:nvSpPr>
      <xdr:spPr bwMode="auto">
        <a:xfrm>
          <a:off x="370522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43403" name="Text Box 10"/>
        <xdr:cNvSpPr txBox="1">
          <a:spLocks noChangeArrowheads="1"/>
        </xdr:cNvSpPr>
      </xdr:nvSpPr>
      <xdr:spPr bwMode="auto">
        <a:xfrm>
          <a:off x="370522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226594</xdr:rowOff>
    </xdr:to>
    <xdr:sp macro="" textlink="">
      <xdr:nvSpPr>
        <xdr:cNvPr id="643404" name="Text Box 10"/>
        <xdr:cNvSpPr txBox="1">
          <a:spLocks noChangeArrowheads="1"/>
        </xdr:cNvSpPr>
      </xdr:nvSpPr>
      <xdr:spPr bwMode="auto">
        <a:xfrm>
          <a:off x="370522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43405" name="Text Box 10"/>
        <xdr:cNvSpPr txBox="1">
          <a:spLocks noChangeArrowheads="1"/>
        </xdr:cNvSpPr>
      </xdr:nvSpPr>
      <xdr:spPr bwMode="auto">
        <a:xfrm>
          <a:off x="370522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43406" name="Text Box 10"/>
        <xdr:cNvSpPr txBox="1">
          <a:spLocks noChangeArrowheads="1"/>
        </xdr:cNvSpPr>
      </xdr:nvSpPr>
      <xdr:spPr bwMode="auto">
        <a:xfrm>
          <a:off x="370522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43407" name="Text Box 10"/>
        <xdr:cNvSpPr txBox="1">
          <a:spLocks noChangeArrowheads="1"/>
        </xdr:cNvSpPr>
      </xdr:nvSpPr>
      <xdr:spPr bwMode="auto">
        <a:xfrm>
          <a:off x="370522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43408" name="Text Box 10"/>
        <xdr:cNvSpPr txBox="1">
          <a:spLocks noChangeArrowheads="1"/>
        </xdr:cNvSpPr>
      </xdr:nvSpPr>
      <xdr:spPr bwMode="auto">
        <a:xfrm>
          <a:off x="370522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43409" name="Text Box 10"/>
        <xdr:cNvSpPr txBox="1">
          <a:spLocks noChangeArrowheads="1"/>
        </xdr:cNvSpPr>
      </xdr:nvSpPr>
      <xdr:spPr bwMode="auto">
        <a:xfrm>
          <a:off x="370522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43410" name="Text Box 10"/>
        <xdr:cNvSpPr txBox="1">
          <a:spLocks noChangeArrowheads="1"/>
        </xdr:cNvSpPr>
      </xdr:nvSpPr>
      <xdr:spPr bwMode="auto">
        <a:xfrm>
          <a:off x="370522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212272</xdr:rowOff>
    </xdr:to>
    <xdr:sp macro="" textlink="">
      <xdr:nvSpPr>
        <xdr:cNvPr id="643411" name="Text Box 10"/>
        <xdr:cNvSpPr txBox="1">
          <a:spLocks noChangeArrowheads="1"/>
        </xdr:cNvSpPr>
      </xdr:nvSpPr>
      <xdr:spPr bwMode="auto">
        <a:xfrm>
          <a:off x="370522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43412" name="Text Box 10"/>
        <xdr:cNvSpPr txBox="1">
          <a:spLocks noChangeArrowheads="1"/>
        </xdr:cNvSpPr>
      </xdr:nvSpPr>
      <xdr:spPr bwMode="auto">
        <a:xfrm>
          <a:off x="370522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76200</xdr:rowOff>
    </xdr:to>
    <xdr:sp macro="" textlink="">
      <xdr:nvSpPr>
        <xdr:cNvPr id="643413" name="Text Box 10"/>
        <xdr:cNvSpPr txBox="1">
          <a:spLocks noChangeArrowheads="1"/>
        </xdr:cNvSpPr>
      </xdr:nvSpPr>
      <xdr:spPr bwMode="auto">
        <a:xfrm>
          <a:off x="370522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43414" name="Text Box 10"/>
        <xdr:cNvSpPr txBox="1">
          <a:spLocks noChangeArrowheads="1"/>
        </xdr:cNvSpPr>
      </xdr:nvSpPr>
      <xdr:spPr bwMode="auto">
        <a:xfrm>
          <a:off x="370522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226595</xdr:rowOff>
    </xdr:to>
    <xdr:sp macro="" textlink="">
      <xdr:nvSpPr>
        <xdr:cNvPr id="643415" name="Text Box 10"/>
        <xdr:cNvSpPr txBox="1">
          <a:spLocks noChangeArrowheads="1"/>
        </xdr:cNvSpPr>
      </xdr:nvSpPr>
      <xdr:spPr bwMode="auto">
        <a:xfrm>
          <a:off x="370522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226595</xdr:rowOff>
    </xdr:to>
    <xdr:sp macro="" textlink="">
      <xdr:nvSpPr>
        <xdr:cNvPr id="643416" name="Text Box 10"/>
        <xdr:cNvSpPr txBox="1">
          <a:spLocks noChangeArrowheads="1"/>
        </xdr:cNvSpPr>
      </xdr:nvSpPr>
      <xdr:spPr bwMode="auto">
        <a:xfrm>
          <a:off x="370522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43417" name="Text Box 10"/>
        <xdr:cNvSpPr txBox="1">
          <a:spLocks noChangeArrowheads="1"/>
        </xdr:cNvSpPr>
      </xdr:nvSpPr>
      <xdr:spPr bwMode="auto">
        <a:xfrm>
          <a:off x="370522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27</xdr:row>
      <xdr:rowOff>90523</xdr:rowOff>
    </xdr:to>
    <xdr:sp macro="" textlink="">
      <xdr:nvSpPr>
        <xdr:cNvPr id="643418" name="Text Box 10"/>
        <xdr:cNvSpPr txBox="1">
          <a:spLocks noChangeArrowheads="1"/>
        </xdr:cNvSpPr>
      </xdr:nvSpPr>
      <xdr:spPr bwMode="auto">
        <a:xfrm>
          <a:off x="370522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226595</xdr:rowOff>
    </xdr:to>
    <xdr:sp macro="" textlink="">
      <xdr:nvSpPr>
        <xdr:cNvPr id="643419" name="Text Box 10"/>
        <xdr:cNvSpPr txBox="1">
          <a:spLocks noChangeArrowheads="1"/>
        </xdr:cNvSpPr>
      </xdr:nvSpPr>
      <xdr:spPr bwMode="auto">
        <a:xfrm>
          <a:off x="370522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76200</xdr:rowOff>
    </xdr:to>
    <xdr:sp macro="" textlink="">
      <xdr:nvSpPr>
        <xdr:cNvPr id="643420" name="Text Box 10"/>
        <xdr:cNvSpPr txBox="1">
          <a:spLocks noChangeArrowheads="1"/>
        </xdr:cNvSpPr>
      </xdr:nvSpPr>
      <xdr:spPr bwMode="auto">
        <a:xfrm>
          <a:off x="370522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43421" name="Text Box 10"/>
        <xdr:cNvSpPr txBox="1">
          <a:spLocks noChangeArrowheads="1"/>
        </xdr:cNvSpPr>
      </xdr:nvSpPr>
      <xdr:spPr bwMode="auto">
        <a:xfrm>
          <a:off x="370522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226594</xdr:rowOff>
    </xdr:to>
    <xdr:sp macro="" textlink="">
      <xdr:nvSpPr>
        <xdr:cNvPr id="643422" name="Text Box 10"/>
        <xdr:cNvSpPr txBox="1">
          <a:spLocks noChangeArrowheads="1"/>
        </xdr:cNvSpPr>
      </xdr:nvSpPr>
      <xdr:spPr bwMode="auto">
        <a:xfrm>
          <a:off x="370522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43423" name="Text Box 10"/>
        <xdr:cNvSpPr txBox="1">
          <a:spLocks noChangeArrowheads="1"/>
        </xdr:cNvSpPr>
      </xdr:nvSpPr>
      <xdr:spPr bwMode="auto">
        <a:xfrm>
          <a:off x="370522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43424" name="Text Box 10"/>
        <xdr:cNvSpPr txBox="1">
          <a:spLocks noChangeArrowheads="1"/>
        </xdr:cNvSpPr>
      </xdr:nvSpPr>
      <xdr:spPr bwMode="auto">
        <a:xfrm>
          <a:off x="370522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43425" name="Text Box 10"/>
        <xdr:cNvSpPr txBox="1">
          <a:spLocks noChangeArrowheads="1"/>
        </xdr:cNvSpPr>
      </xdr:nvSpPr>
      <xdr:spPr bwMode="auto">
        <a:xfrm>
          <a:off x="370522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43426" name="Text Box 10"/>
        <xdr:cNvSpPr txBox="1">
          <a:spLocks noChangeArrowheads="1"/>
        </xdr:cNvSpPr>
      </xdr:nvSpPr>
      <xdr:spPr bwMode="auto">
        <a:xfrm>
          <a:off x="370522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43427" name="Text Box 10"/>
        <xdr:cNvSpPr txBox="1">
          <a:spLocks noChangeArrowheads="1"/>
        </xdr:cNvSpPr>
      </xdr:nvSpPr>
      <xdr:spPr bwMode="auto">
        <a:xfrm>
          <a:off x="370522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66676</xdr:rowOff>
    </xdr:to>
    <xdr:sp macro="" textlink="">
      <xdr:nvSpPr>
        <xdr:cNvPr id="643428" name="Text Box 10"/>
        <xdr:cNvSpPr txBox="1">
          <a:spLocks noChangeArrowheads="1"/>
        </xdr:cNvSpPr>
      </xdr:nvSpPr>
      <xdr:spPr bwMode="auto">
        <a:xfrm>
          <a:off x="3705225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212272</xdr:rowOff>
    </xdr:to>
    <xdr:sp macro="" textlink="">
      <xdr:nvSpPr>
        <xdr:cNvPr id="643429" name="Text Box 10"/>
        <xdr:cNvSpPr txBox="1">
          <a:spLocks noChangeArrowheads="1"/>
        </xdr:cNvSpPr>
      </xdr:nvSpPr>
      <xdr:spPr bwMode="auto">
        <a:xfrm>
          <a:off x="370522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43430" name="Text Box 10"/>
        <xdr:cNvSpPr txBox="1">
          <a:spLocks noChangeArrowheads="1"/>
        </xdr:cNvSpPr>
      </xdr:nvSpPr>
      <xdr:spPr bwMode="auto">
        <a:xfrm>
          <a:off x="370522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33</xdr:row>
      <xdr:rowOff>0</xdr:rowOff>
    </xdr:from>
    <xdr:ext cx="104775" cy="209550"/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3707423" y="4366846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04775" cy="209550"/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3707423" y="4366846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123825</xdr:rowOff>
    </xdr:from>
    <xdr:ext cx="104775" cy="216144"/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3707423" y="4226902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123825</xdr:rowOff>
    </xdr:from>
    <xdr:ext cx="104775" cy="216144"/>
    <xdr:sp macro="" textlink="">
      <xdr:nvSpPr>
        <xdr:cNvPr id="65" name="Text Box 10"/>
        <xdr:cNvSpPr txBox="1">
          <a:spLocks noChangeArrowheads="1"/>
        </xdr:cNvSpPr>
      </xdr:nvSpPr>
      <xdr:spPr bwMode="auto">
        <a:xfrm>
          <a:off x="3707423" y="4490671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123825</xdr:rowOff>
    </xdr:from>
    <xdr:ext cx="104775" cy="216144"/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3707423" y="4226902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123825</xdr:rowOff>
    </xdr:from>
    <xdr:ext cx="104775" cy="206619"/>
    <xdr:sp macro="" textlink="">
      <xdr:nvSpPr>
        <xdr:cNvPr id="67" name="Text Box 10"/>
        <xdr:cNvSpPr txBox="1">
          <a:spLocks noChangeArrowheads="1"/>
        </xdr:cNvSpPr>
      </xdr:nvSpPr>
      <xdr:spPr bwMode="auto">
        <a:xfrm>
          <a:off x="3707423" y="4490671"/>
          <a:ext cx="104775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123825</xdr:rowOff>
    </xdr:from>
    <xdr:ext cx="104775" cy="215566"/>
    <xdr:sp macro="" textlink="">
      <xdr:nvSpPr>
        <xdr:cNvPr id="68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123825</xdr:rowOff>
    </xdr:from>
    <xdr:ext cx="104775" cy="215566"/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5566"/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123825</xdr:rowOff>
    </xdr:from>
    <xdr:ext cx="104775" cy="215566"/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5566"/>
    <xdr:sp macro="" textlink="">
      <xdr:nvSpPr>
        <xdr:cNvPr id="72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123825</xdr:rowOff>
    </xdr:from>
    <xdr:ext cx="104775" cy="215566"/>
    <xdr:sp macro="" textlink="">
      <xdr:nvSpPr>
        <xdr:cNvPr id="73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5566"/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123825</xdr:rowOff>
    </xdr:from>
    <xdr:ext cx="104775" cy="215566"/>
    <xdr:sp macro="" textlink="">
      <xdr:nvSpPr>
        <xdr:cNvPr id="75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5566"/>
    <xdr:sp macro="" textlink="">
      <xdr:nvSpPr>
        <xdr:cNvPr id="76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123825</xdr:rowOff>
    </xdr:from>
    <xdr:ext cx="104775" cy="215566"/>
    <xdr:sp macro="" textlink="">
      <xdr:nvSpPr>
        <xdr:cNvPr id="77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123825</xdr:rowOff>
    </xdr:from>
    <xdr:ext cx="104775" cy="215566"/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123825</xdr:rowOff>
    </xdr:from>
    <xdr:ext cx="104775" cy="215566"/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123825</xdr:rowOff>
    </xdr:from>
    <xdr:ext cx="104775" cy="215566"/>
    <xdr:sp macro="" textlink="">
      <xdr:nvSpPr>
        <xdr:cNvPr id="80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123825</xdr:rowOff>
    </xdr:from>
    <xdr:ext cx="104775" cy="215566"/>
    <xdr:sp macro="" textlink="">
      <xdr:nvSpPr>
        <xdr:cNvPr id="81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123825</xdr:rowOff>
    </xdr:from>
    <xdr:ext cx="104775" cy="215566"/>
    <xdr:sp macro="" textlink="">
      <xdr:nvSpPr>
        <xdr:cNvPr id="82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123825</xdr:rowOff>
    </xdr:from>
    <xdr:ext cx="104775" cy="215566"/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123825</xdr:rowOff>
    </xdr:from>
    <xdr:ext cx="104775" cy="215566"/>
    <xdr:sp macro="" textlink="">
      <xdr:nvSpPr>
        <xdr:cNvPr id="84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123825</xdr:rowOff>
    </xdr:from>
    <xdr:ext cx="104775" cy="215566"/>
    <xdr:sp macro="" textlink="">
      <xdr:nvSpPr>
        <xdr:cNvPr id="85" name="Text Box 10"/>
        <xdr:cNvSpPr txBox="1">
          <a:spLocks noChangeArrowheads="1"/>
        </xdr:cNvSpPr>
      </xdr:nvSpPr>
      <xdr:spPr bwMode="auto">
        <a:xfrm>
          <a:off x="3709737" y="1326983"/>
          <a:ext cx="104775" cy="21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601579</xdr:colOff>
      <xdr:row>17</xdr:row>
      <xdr:rowOff>75197</xdr:rowOff>
    </xdr:from>
    <xdr:to>
      <xdr:col>5</xdr:col>
      <xdr:colOff>244392</xdr:colOff>
      <xdr:row>18</xdr:row>
      <xdr:rowOff>408425</xdr:rowOff>
    </xdr:to>
    <xdr:pic>
      <xdr:nvPicPr>
        <xdr:cNvPr id="87" name="Image 8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3816" y="75197"/>
          <a:ext cx="833438" cy="784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71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711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35</xdr:row>
      <xdr:rowOff>38100</xdr:rowOff>
    </xdr:from>
    <xdr:to>
      <xdr:col>8</xdr:col>
      <xdr:colOff>161925</xdr:colOff>
      <xdr:row>35</xdr:row>
      <xdr:rowOff>238125</xdr:rowOff>
    </xdr:to>
    <xdr:sp macro="" textlink="">
      <xdr:nvSpPr>
        <xdr:cNvPr id="671144" name="Text Box 4"/>
        <xdr:cNvSpPr txBox="1">
          <a:spLocks noChangeArrowheads="1"/>
        </xdr:cNvSpPr>
      </xdr:nvSpPr>
      <xdr:spPr bwMode="auto">
        <a:xfrm>
          <a:off x="6648450" y="523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43</xdr:row>
      <xdr:rowOff>114300</xdr:rowOff>
    </xdr:from>
    <xdr:to>
      <xdr:col>8</xdr:col>
      <xdr:colOff>76200</xdr:colOff>
      <xdr:row>46</xdr:row>
      <xdr:rowOff>180975</xdr:rowOff>
    </xdr:to>
    <xdr:sp macro="" textlink="">
      <xdr:nvSpPr>
        <xdr:cNvPr id="671145" name="Rectangle 5"/>
        <xdr:cNvSpPr>
          <a:spLocks noChangeArrowheads="1"/>
        </xdr:cNvSpPr>
      </xdr:nvSpPr>
      <xdr:spPr bwMode="auto">
        <a:xfrm>
          <a:off x="4781550" y="7448550"/>
          <a:ext cx="1876425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323850</xdr:colOff>
      <xdr:row>43</xdr:row>
      <xdr:rowOff>114300</xdr:rowOff>
    </xdr:from>
    <xdr:to>
      <xdr:col>20</xdr:col>
      <xdr:colOff>0</xdr:colOff>
      <xdr:row>46</xdr:row>
      <xdr:rowOff>171450</xdr:rowOff>
    </xdr:to>
    <xdr:sp macro="" textlink="">
      <xdr:nvSpPr>
        <xdr:cNvPr id="671146" name="Rectangle 6"/>
        <xdr:cNvSpPr>
          <a:spLocks noChangeArrowheads="1"/>
        </xdr:cNvSpPr>
      </xdr:nvSpPr>
      <xdr:spPr bwMode="auto">
        <a:xfrm>
          <a:off x="11468100" y="7448550"/>
          <a:ext cx="1400175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1609725</xdr:colOff>
      <xdr:row>20</xdr:row>
      <xdr:rowOff>171450</xdr:rowOff>
    </xdr:to>
    <xdr:sp macro="" textlink="">
      <xdr:nvSpPr>
        <xdr:cNvPr id="671147" name="Text Box 10"/>
        <xdr:cNvSpPr txBox="1">
          <a:spLocks noChangeArrowheads="1"/>
        </xdr:cNvSpPr>
      </xdr:nvSpPr>
      <xdr:spPr bwMode="auto">
        <a:xfrm>
          <a:off x="6276975" y="11715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1609725</xdr:colOff>
      <xdr:row>35</xdr:row>
      <xdr:rowOff>209550</xdr:rowOff>
    </xdr:to>
    <xdr:sp macro="" textlink="">
      <xdr:nvSpPr>
        <xdr:cNvPr id="671148" name="Text Box 11"/>
        <xdr:cNvSpPr txBox="1">
          <a:spLocks noChangeArrowheads="1"/>
        </xdr:cNvSpPr>
      </xdr:nvSpPr>
      <xdr:spPr bwMode="auto">
        <a:xfrm>
          <a:off x="6276975" y="5200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71149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71150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40</xdr:row>
      <xdr:rowOff>9525</xdr:rowOff>
    </xdr:from>
    <xdr:to>
      <xdr:col>6</xdr:col>
      <xdr:colOff>171450</xdr:colOff>
      <xdr:row>40</xdr:row>
      <xdr:rowOff>219075</xdr:rowOff>
    </xdr:to>
    <xdr:sp macro="" textlink="">
      <xdr:nvSpPr>
        <xdr:cNvPr id="671151" name="Text Box 39"/>
        <xdr:cNvSpPr txBox="1">
          <a:spLocks noChangeArrowheads="1"/>
        </xdr:cNvSpPr>
      </xdr:nvSpPr>
      <xdr:spPr bwMode="auto">
        <a:xfrm>
          <a:off x="3762375" y="6543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485775</xdr:colOff>
      <xdr:row>51</xdr:row>
      <xdr:rowOff>19050</xdr:rowOff>
    </xdr:from>
    <xdr:to>
      <xdr:col>9</xdr:col>
      <xdr:colOff>95250</xdr:colOff>
      <xdr:row>54</xdr:row>
      <xdr:rowOff>47625</xdr:rowOff>
    </xdr:to>
    <xdr:sp macro="" textlink="">
      <xdr:nvSpPr>
        <xdr:cNvPr id="671152" name="Rectangle 42"/>
        <xdr:cNvSpPr>
          <a:spLocks noChangeArrowheads="1"/>
        </xdr:cNvSpPr>
      </xdr:nvSpPr>
      <xdr:spPr bwMode="auto">
        <a:xfrm>
          <a:off x="5248275" y="8839200"/>
          <a:ext cx="184785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66675</xdr:colOff>
      <xdr:row>50</xdr:row>
      <xdr:rowOff>0</xdr:rowOff>
    </xdr:from>
    <xdr:to>
      <xdr:col>20</xdr:col>
      <xdr:colOff>0</xdr:colOff>
      <xdr:row>53</xdr:row>
      <xdr:rowOff>28575</xdr:rowOff>
    </xdr:to>
    <xdr:sp macro="" textlink="">
      <xdr:nvSpPr>
        <xdr:cNvPr id="671153" name="Rectangle 44"/>
        <xdr:cNvSpPr>
          <a:spLocks noChangeArrowheads="1"/>
        </xdr:cNvSpPr>
      </xdr:nvSpPr>
      <xdr:spPr bwMode="auto">
        <a:xfrm>
          <a:off x="11210925" y="8629650"/>
          <a:ext cx="165735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136071</xdr:rowOff>
    </xdr:to>
    <xdr:sp macro="" textlink="">
      <xdr:nvSpPr>
        <xdr:cNvPr id="671154" name="Text Box 45"/>
        <xdr:cNvSpPr txBox="1">
          <a:spLocks noChangeArrowheads="1"/>
        </xdr:cNvSpPr>
      </xdr:nvSpPr>
      <xdr:spPr bwMode="auto">
        <a:xfrm>
          <a:off x="36861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104775</xdr:colOff>
      <xdr:row>37</xdr:row>
      <xdr:rowOff>209550</xdr:rowOff>
    </xdr:to>
    <xdr:sp macro="" textlink="">
      <xdr:nvSpPr>
        <xdr:cNvPr id="671155" name="Text Box 46"/>
        <xdr:cNvSpPr txBox="1">
          <a:spLocks noChangeArrowheads="1"/>
        </xdr:cNvSpPr>
      </xdr:nvSpPr>
      <xdr:spPr bwMode="auto">
        <a:xfrm>
          <a:off x="3686175" y="5734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156" name="Text Box 48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32</xdr:row>
      <xdr:rowOff>57149</xdr:rowOff>
    </xdr:to>
    <xdr:sp macro="" textlink="">
      <xdr:nvSpPr>
        <xdr:cNvPr id="671157" name="Text Box 49"/>
        <xdr:cNvSpPr txBox="1">
          <a:spLocks noChangeArrowheads="1"/>
        </xdr:cNvSpPr>
      </xdr:nvSpPr>
      <xdr:spPr bwMode="auto">
        <a:xfrm>
          <a:off x="3686175" y="413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71158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71159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266700</xdr:colOff>
      <xdr:row>44</xdr:row>
      <xdr:rowOff>0</xdr:rowOff>
    </xdr:from>
    <xdr:to>
      <xdr:col>11</xdr:col>
      <xdr:colOff>361950</xdr:colOff>
      <xdr:row>44</xdr:row>
      <xdr:rowOff>209550</xdr:rowOff>
    </xdr:to>
    <xdr:sp macro="" textlink="">
      <xdr:nvSpPr>
        <xdr:cNvPr id="671161" name="Text Box 53"/>
        <xdr:cNvSpPr txBox="1">
          <a:spLocks noChangeArrowheads="1"/>
        </xdr:cNvSpPr>
      </xdr:nvSpPr>
      <xdr:spPr bwMode="auto">
        <a:xfrm>
          <a:off x="8362950" y="7477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50</xdr:row>
      <xdr:rowOff>161925</xdr:rowOff>
    </xdr:from>
    <xdr:to>
      <xdr:col>13</xdr:col>
      <xdr:colOff>447675</xdr:colOff>
      <xdr:row>54</xdr:row>
      <xdr:rowOff>0</xdr:rowOff>
    </xdr:to>
    <xdr:sp macro="" textlink="">
      <xdr:nvSpPr>
        <xdr:cNvPr id="671162" name="Rectangle 57"/>
        <xdr:cNvSpPr>
          <a:spLocks noChangeArrowheads="1"/>
        </xdr:cNvSpPr>
      </xdr:nvSpPr>
      <xdr:spPr bwMode="auto">
        <a:xfrm>
          <a:off x="7639050" y="8791575"/>
          <a:ext cx="190500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361950</xdr:colOff>
      <xdr:row>21</xdr:row>
      <xdr:rowOff>209550</xdr:rowOff>
    </xdr:to>
    <xdr:sp macro="" textlink="">
      <xdr:nvSpPr>
        <xdr:cNvPr id="671163" name="Text Box 59"/>
        <xdr:cNvSpPr txBox="1">
          <a:spLocks noChangeArrowheads="1"/>
        </xdr:cNvSpPr>
      </xdr:nvSpPr>
      <xdr:spPr bwMode="auto">
        <a:xfrm>
          <a:off x="7886700" y="14668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39</xdr:row>
      <xdr:rowOff>0</xdr:rowOff>
    </xdr:from>
    <xdr:to>
      <xdr:col>10</xdr:col>
      <xdr:colOff>361950</xdr:colOff>
      <xdr:row>39</xdr:row>
      <xdr:rowOff>209550</xdr:rowOff>
    </xdr:to>
    <xdr:sp macro="" textlink="">
      <xdr:nvSpPr>
        <xdr:cNvPr id="671164" name="Text Box 60"/>
        <xdr:cNvSpPr txBox="1">
          <a:spLocks noChangeArrowheads="1"/>
        </xdr:cNvSpPr>
      </xdr:nvSpPr>
      <xdr:spPr bwMode="auto">
        <a:xfrm>
          <a:off x="7886700" y="62674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933450</xdr:colOff>
      <xdr:row>51</xdr:row>
      <xdr:rowOff>19050</xdr:rowOff>
    </xdr:from>
    <xdr:to>
      <xdr:col>7</xdr:col>
      <xdr:colOff>9525</xdr:colOff>
      <xdr:row>54</xdr:row>
      <xdr:rowOff>47625</xdr:rowOff>
    </xdr:to>
    <xdr:sp macro="" textlink="">
      <xdr:nvSpPr>
        <xdr:cNvPr id="671165" name="Rectangle 61"/>
        <xdr:cNvSpPr>
          <a:spLocks noChangeArrowheads="1"/>
        </xdr:cNvSpPr>
      </xdr:nvSpPr>
      <xdr:spPr bwMode="auto">
        <a:xfrm>
          <a:off x="2952750" y="88392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136071</xdr:rowOff>
    </xdr:to>
    <xdr:sp macro="" textlink="">
      <xdr:nvSpPr>
        <xdr:cNvPr id="671166" name="Text Box 85"/>
        <xdr:cNvSpPr txBox="1">
          <a:spLocks noChangeArrowheads="1"/>
        </xdr:cNvSpPr>
      </xdr:nvSpPr>
      <xdr:spPr bwMode="auto">
        <a:xfrm>
          <a:off x="36861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167" name="Text Box 86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209550</xdr:rowOff>
    </xdr:to>
    <xdr:sp macro="" textlink="">
      <xdr:nvSpPr>
        <xdr:cNvPr id="671168" name="Text Box 11"/>
        <xdr:cNvSpPr txBox="1">
          <a:spLocks noChangeArrowheads="1"/>
        </xdr:cNvSpPr>
      </xdr:nvSpPr>
      <xdr:spPr bwMode="auto">
        <a:xfrm>
          <a:off x="3686175" y="28003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36</xdr:row>
      <xdr:rowOff>38100</xdr:rowOff>
    </xdr:from>
    <xdr:to>
      <xdr:col>8</xdr:col>
      <xdr:colOff>161925</xdr:colOff>
      <xdr:row>36</xdr:row>
      <xdr:rowOff>238125</xdr:rowOff>
    </xdr:to>
    <xdr:sp macro="" textlink="">
      <xdr:nvSpPr>
        <xdr:cNvPr id="671169" name="Text Box 4"/>
        <xdr:cNvSpPr txBox="1">
          <a:spLocks noChangeArrowheads="1"/>
        </xdr:cNvSpPr>
      </xdr:nvSpPr>
      <xdr:spPr bwMode="auto">
        <a:xfrm>
          <a:off x="6648450" y="55054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0</xdr:rowOff>
    </xdr:from>
    <xdr:to>
      <xdr:col>7</xdr:col>
      <xdr:colOff>1609725</xdr:colOff>
      <xdr:row>36</xdr:row>
      <xdr:rowOff>209550</xdr:rowOff>
    </xdr:to>
    <xdr:sp macro="" textlink="">
      <xdr:nvSpPr>
        <xdr:cNvPr id="671170" name="Text Box 11"/>
        <xdr:cNvSpPr txBox="1">
          <a:spLocks noChangeArrowheads="1"/>
        </xdr:cNvSpPr>
      </xdr:nvSpPr>
      <xdr:spPr bwMode="auto">
        <a:xfrm>
          <a:off x="6276975" y="54673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38</xdr:row>
      <xdr:rowOff>209550</xdr:rowOff>
    </xdr:to>
    <xdr:sp macro="" textlink="">
      <xdr:nvSpPr>
        <xdr:cNvPr id="671171" name="Text Box 46"/>
        <xdr:cNvSpPr txBox="1">
          <a:spLocks noChangeArrowheads="1"/>
        </xdr:cNvSpPr>
      </xdr:nvSpPr>
      <xdr:spPr bwMode="auto">
        <a:xfrm>
          <a:off x="3686175" y="60007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104775</xdr:colOff>
      <xdr:row>32</xdr:row>
      <xdr:rowOff>209550</xdr:rowOff>
    </xdr:to>
    <xdr:sp macro="" textlink="">
      <xdr:nvSpPr>
        <xdr:cNvPr id="671172" name="Text Box 49"/>
        <xdr:cNvSpPr txBox="1">
          <a:spLocks noChangeArrowheads="1"/>
        </xdr:cNvSpPr>
      </xdr:nvSpPr>
      <xdr:spPr bwMode="auto">
        <a:xfrm>
          <a:off x="3686175" y="44005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104775</xdr:colOff>
      <xdr:row>27</xdr:row>
      <xdr:rowOff>209550</xdr:rowOff>
    </xdr:to>
    <xdr:sp macro="" textlink="">
      <xdr:nvSpPr>
        <xdr:cNvPr id="671173" name="Text Box 11"/>
        <xdr:cNvSpPr txBox="1">
          <a:spLocks noChangeArrowheads="1"/>
        </xdr:cNvSpPr>
      </xdr:nvSpPr>
      <xdr:spPr bwMode="auto">
        <a:xfrm>
          <a:off x="3686175" y="3067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209550</xdr:rowOff>
    </xdr:to>
    <xdr:sp macro="" textlink="">
      <xdr:nvSpPr>
        <xdr:cNvPr id="671174" name="Text Box 11"/>
        <xdr:cNvSpPr txBox="1">
          <a:spLocks noChangeArrowheads="1"/>
        </xdr:cNvSpPr>
      </xdr:nvSpPr>
      <xdr:spPr bwMode="auto">
        <a:xfrm>
          <a:off x="3686175" y="28003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361950</xdr:colOff>
      <xdr:row>21</xdr:row>
      <xdr:rowOff>209550</xdr:rowOff>
    </xdr:to>
    <xdr:sp macro="" textlink="">
      <xdr:nvSpPr>
        <xdr:cNvPr id="671175" name="Text Box 59"/>
        <xdr:cNvSpPr txBox="1">
          <a:spLocks noChangeArrowheads="1"/>
        </xdr:cNvSpPr>
      </xdr:nvSpPr>
      <xdr:spPr bwMode="auto">
        <a:xfrm>
          <a:off x="7886700" y="14668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35</xdr:row>
      <xdr:rowOff>38100</xdr:rowOff>
    </xdr:from>
    <xdr:to>
      <xdr:col>8</xdr:col>
      <xdr:colOff>161925</xdr:colOff>
      <xdr:row>35</xdr:row>
      <xdr:rowOff>238125</xdr:rowOff>
    </xdr:to>
    <xdr:sp macro="" textlink="">
      <xdr:nvSpPr>
        <xdr:cNvPr id="671176" name="Text Box 4"/>
        <xdr:cNvSpPr txBox="1">
          <a:spLocks noChangeArrowheads="1"/>
        </xdr:cNvSpPr>
      </xdr:nvSpPr>
      <xdr:spPr bwMode="auto">
        <a:xfrm>
          <a:off x="6648450" y="52387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1609725</xdr:colOff>
      <xdr:row>20</xdr:row>
      <xdr:rowOff>171450</xdr:rowOff>
    </xdr:to>
    <xdr:sp macro="" textlink="">
      <xdr:nvSpPr>
        <xdr:cNvPr id="671177" name="Text Box 10"/>
        <xdr:cNvSpPr txBox="1">
          <a:spLocks noChangeArrowheads="1"/>
        </xdr:cNvSpPr>
      </xdr:nvSpPr>
      <xdr:spPr bwMode="auto">
        <a:xfrm>
          <a:off x="6276975" y="11715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1609725</xdr:colOff>
      <xdr:row>35</xdr:row>
      <xdr:rowOff>209550</xdr:rowOff>
    </xdr:to>
    <xdr:sp macro="" textlink="">
      <xdr:nvSpPr>
        <xdr:cNvPr id="671178" name="Text Box 11"/>
        <xdr:cNvSpPr txBox="1">
          <a:spLocks noChangeArrowheads="1"/>
        </xdr:cNvSpPr>
      </xdr:nvSpPr>
      <xdr:spPr bwMode="auto">
        <a:xfrm>
          <a:off x="6276975" y="5200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136071</xdr:rowOff>
    </xdr:to>
    <xdr:sp macro="" textlink="">
      <xdr:nvSpPr>
        <xdr:cNvPr id="671179" name="Text Box 45"/>
        <xdr:cNvSpPr txBox="1">
          <a:spLocks noChangeArrowheads="1"/>
        </xdr:cNvSpPr>
      </xdr:nvSpPr>
      <xdr:spPr bwMode="auto">
        <a:xfrm>
          <a:off x="36861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104775</xdr:colOff>
      <xdr:row>37</xdr:row>
      <xdr:rowOff>209550</xdr:rowOff>
    </xdr:to>
    <xdr:sp macro="" textlink="">
      <xdr:nvSpPr>
        <xdr:cNvPr id="671180" name="Text Box 46"/>
        <xdr:cNvSpPr txBox="1">
          <a:spLocks noChangeArrowheads="1"/>
        </xdr:cNvSpPr>
      </xdr:nvSpPr>
      <xdr:spPr bwMode="auto">
        <a:xfrm>
          <a:off x="3686175" y="5734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181" name="Text Box 48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32</xdr:row>
      <xdr:rowOff>57149</xdr:rowOff>
    </xdr:to>
    <xdr:sp macro="" textlink="">
      <xdr:nvSpPr>
        <xdr:cNvPr id="671182" name="Text Box 49"/>
        <xdr:cNvSpPr txBox="1">
          <a:spLocks noChangeArrowheads="1"/>
        </xdr:cNvSpPr>
      </xdr:nvSpPr>
      <xdr:spPr bwMode="auto">
        <a:xfrm>
          <a:off x="3686175" y="413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361950</xdr:colOff>
      <xdr:row>21</xdr:row>
      <xdr:rowOff>209550</xdr:rowOff>
    </xdr:to>
    <xdr:sp macro="" textlink="">
      <xdr:nvSpPr>
        <xdr:cNvPr id="671183" name="Text Box 59"/>
        <xdr:cNvSpPr txBox="1">
          <a:spLocks noChangeArrowheads="1"/>
        </xdr:cNvSpPr>
      </xdr:nvSpPr>
      <xdr:spPr bwMode="auto">
        <a:xfrm>
          <a:off x="7886700" y="14668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136071</xdr:rowOff>
    </xdr:to>
    <xdr:sp macro="" textlink="">
      <xdr:nvSpPr>
        <xdr:cNvPr id="671184" name="Text Box 85"/>
        <xdr:cNvSpPr txBox="1">
          <a:spLocks noChangeArrowheads="1"/>
        </xdr:cNvSpPr>
      </xdr:nvSpPr>
      <xdr:spPr bwMode="auto">
        <a:xfrm>
          <a:off x="36861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185" name="Text Box 86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104775</xdr:colOff>
      <xdr:row>26</xdr:row>
      <xdr:rowOff>209550</xdr:rowOff>
    </xdr:to>
    <xdr:sp macro="" textlink="">
      <xdr:nvSpPr>
        <xdr:cNvPr id="671186" name="Text Box 11"/>
        <xdr:cNvSpPr txBox="1">
          <a:spLocks noChangeArrowheads="1"/>
        </xdr:cNvSpPr>
      </xdr:nvSpPr>
      <xdr:spPr bwMode="auto">
        <a:xfrm>
          <a:off x="3686175" y="28003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36</xdr:row>
      <xdr:rowOff>38100</xdr:rowOff>
    </xdr:from>
    <xdr:to>
      <xdr:col>8</xdr:col>
      <xdr:colOff>161925</xdr:colOff>
      <xdr:row>36</xdr:row>
      <xdr:rowOff>238125</xdr:rowOff>
    </xdr:to>
    <xdr:sp macro="" textlink="">
      <xdr:nvSpPr>
        <xdr:cNvPr id="671187" name="Text Box 4"/>
        <xdr:cNvSpPr txBox="1">
          <a:spLocks noChangeArrowheads="1"/>
        </xdr:cNvSpPr>
      </xdr:nvSpPr>
      <xdr:spPr bwMode="auto">
        <a:xfrm>
          <a:off x="6648450" y="55054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0</xdr:rowOff>
    </xdr:from>
    <xdr:to>
      <xdr:col>7</xdr:col>
      <xdr:colOff>1609725</xdr:colOff>
      <xdr:row>36</xdr:row>
      <xdr:rowOff>209550</xdr:rowOff>
    </xdr:to>
    <xdr:sp macro="" textlink="">
      <xdr:nvSpPr>
        <xdr:cNvPr id="671188" name="Text Box 11"/>
        <xdr:cNvSpPr txBox="1">
          <a:spLocks noChangeArrowheads="1"/>
        </xdr:cNvSpPr>
      </xdr:nvSpPr>
      <xdr:spPr bwMode="auto">
        <a:xfrm>
          <a:off x="6276975" y="54673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38</xdr:row>
      <xdr:rowOff>209550</xdr:rowOff>
    </xdr:to>
    <xdr:sp macro="" textlink="">
      <xdr:nvSpPr>
        <xdr:cNvPr id="671189" name="Text Box 46"/>
        <xdr:cNvSpPr txBox="1">
          <a:spLocks noChangeArrowheads="1"/>
        </xdr:cNvSpPr>
      </xdr:nvSpPr>
      <xdr:spPr bwMode="auto">
        <a:xfrm>
          <a:off x="3686175" y="60007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104775</xdr:colOff>
      <xdr:row>32</xdr:row>
      <xdr:rowOff>209550</xdr:rowOff>
    </xdr:to>
    <xdr:sp macro="" textlink="">
      <xdr:nvSpPr>
        <xdr:cNvPr id="671190" name="Text Box 49"/>
        <xdr:cNvSpPr txBox="1">
          <a:spLocks noChangeArrowheads="1"/>
        </xdr:cNvSpPr>
      </xdr:nvSpPr>
      <xdr:spPr bwMode="auto">
        <a:xfrm>
          <a:off x="3686175" y="44005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104775</xdr:colOff>
      <xdr:row>27</xdr:row>
      <xdr:rowOff>209550</xdr:rowOff>
    </xdr:to>
    <xdr:sp macro="" textlink="">
      <xdr:nvSpPr>
        <xdr:cNvPr id="671191" name="Text Box 11"/>
        <xdr:cNvSpPr txBox="1">
          <a:spLocks noChangeArrowheads="1"/>
        </xdr:cNvSpPr>
      </xdr:nvSpPr>
      <xdr:spPr bwMode="auto">
        <a:xfrm>
          <a:off x="3686175" y="3067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76200</xdr:rowOff>
    </xdr:to>
    <xdr:sp macro="" textlink="">
      <xdr:nvSpPr>
        <xdr:cNvPr id="671192" name="Text Box 10"/>
        <xdr:cNvSpPr txBox="1">
          <a:spLocks noChangeArrowheads="1"/>
        </xdr:cNvSpPr>
      </xdr:nvSpPr>
      <xdr:spPr bwMode="auto">
        <a:xfrm>
          <a:off x="6276975" y="2676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76200</xdr:rowOff>
    </xdr:to>
    <xdr:sp macro="" textlink="">
      <xdr:nvSpPr>
        <xdr:cNvPr id="671193" name="Text Box 10"/>
        <xdr:cNvSpPr txBox="1">
          <a:spLocks noChangeArrowheads="1"/>
        </xdr:cNvSpPr>
      </xdr:nvSpPr>
      <xdr:spPr bwMode="auto">
        <a:xfrm>
          <a:off x="6276975" y="2676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136071</xdr:rowOff>
    </xdr:to>
    <xdr:sp macro="" textlink="">
      <xdr:nvSpPr>
        <xdr:cNvPr id="671194" name="Text Box 10"/>
        <xdr:cNvSpPr txBox="1">
          <a:spLocks noChangeArrowheads="1"/>
        </xdr:cNvSpPr>
      </xdr:nvSpPr>
      <xdr:spPr bwMode="auto">
        <a:xfrm>
          <a:off x="36861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136071</xdr:rowOff>
    </xdr:to>
    <xdr:sp macro="" textlink="">
      <xdr:nvSpPr>
        <xdr:cNvPr id="671195" name="Text Box 10"/>
        <xdr:cNvSpPr txBox="1">
          <a:spLocks noChangeArrowheads="1"/>
        </xdr:cNvSpPr>
      </xdr:nvSpPr>
      <xdr:spPr bwMode="auto">
        <a:xfrm>
          <a:off x="6276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196" name="Text Box 45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197" name="Text Box 85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136071</xdr:rowOff>
    </xdr:to>
    <xdr:sp macro="" textlink="">
      <xdr:nvSpPr>
        <xdr:cNvPr id="671198" name="Text Box 10"/>
        <xdr:cNvSpPr txBox="1">
          <a:spLocks noChangeArrowheads="1"/>
        </xdr:cNvSpPr>
      </xdr:nvSpPr>
      <xdr:spPr bwMode="auto">
        <a:xfrm>
          <a:off x="6276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199" name="Text Box 45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200" name="Text Box 85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201" name="Text Box 10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85726</xdr:rowOff>
    </xdr:to>
    <xdr:sp macro="" textlink="">
      <xdr:nvSpPr>
        <xdr:cNvPr id="671202" name="Text Box 10"/>
        <xdr:cNvSpPr txBox="1">
          <a:spLocks noChangeArrowheads="1"/>
        </xdr:cNvSpPr>
      </xdr:nvSpPr>
      <xdr:spPr bwMode="auto">
        <a:xfrm>
          <a:off x="6276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76199</xdr:rowOff>
    </xdr:to>
    <xdr:sp macro="" textlink="">
      <xdr:nvSpPr>
        <xdr:cNvPr id="671203" name="Text Box 45"/>
        <xdr:cNvSpPr txBox="1">
          <a:spLocks noChangeArrowheads="1"/>
        </xdr:cNvSpPr>
      </xdr:nvSpPr>
      <xdr:spPr bwMode="auto">
        <a:xfrm>
          <a:off x="36861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76199</xdr:rowOff>
    </xdr:to>
    <xdr:sp macro="" textlink="">
      <xdr:nvSpPr>
        <xdr:cNvPr id="671204" name="Text Box 85"/>
        <xdr:cNvSpPr txBox="1">
          <a:spLocks noChangeArrowheads="1"/>
        </xdr:cNvSpPr>
      </xdr:nvSpPr>
      <xdr:spPr bwMode="auto">
        <a:xfrm>
          <a:off x="36861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85726</xdr:rowOff>
    </xdr:to>
    <xdr:sp macro="" textlink="">
      <xdr:nvSpPr>
        <xdr:cNvPr id="671205" name="Text Box 10"/>
        <xdr:cNvSpPr txBox="1">
          <a:spLocks noChangeArrowheads="1"/>
        </xdr:cNvSpPr>
      </xdr:nvSpPr>
      <xdr:spPr bwMode="auto">
        <a:xfrm>
          <a:off x="6276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76199</xdr:rowOff>
    </xdr:to>
    <xdr:sp macro="" textlink="">
      <xdr:nvSpPr>
        <xdr:cNvPr id="671206" name="Text Box 45"/>
        <xdr:cNvSpPr txBox="1">
          <a:spLocks noChangeArrowheads="1"/>
        </xdr:cNvSpPr>
      </xdr:nvSpPr>
      <xdr:spPr bwMode="auto">
        <a:xfrm>
          <a:off x="36861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76199</xdr:rowOff>
    </xdr:to>
    <xdr:sp macro="" textlink="">
      <xdr:nvSpPr>
        <xdr:cNvPr id="671207" name="Text Box 85"/>
        <xdr:cNvSpPr txBox="1">
          <a:spLocks noChangeArrowheads="1"/>
        </xdr:cNvSpPr>
      </xdr:nvSpPr>
      <xdr:spPr bwMode="auto">
        <a:xfrm>
          <a:off x="36861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76199</xdr:rowOff>
    </xdr:to>
    <xdr:sp macro="" textlink="">
      <xdr:nvSpPr>
        <xdr:cNvPr id="671208" name="Text Box 10"/>
        <xdr:cNvSpPr txBox="1">
          <a:spLocks noChangeArrowheads="1"/>
        </xdr:cNvSpPr>
      </xdr:nvSpPr>
      <xdr:spPr bwMode="auto">
        <a:xfrm>
          <a:off x="36861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85724</xdr:rowOff>
    </xdr:to>
    <xdr:sp macro="" textlink="">
      <xdr:nvSpPr>
        <xdr:cNvPr id="671209" name="Text Box 10"/>
        <xdr:cNvSpPr txBox="1">
          <a:spLocks noChangeArrowheads="1"/>
        </xdr:cNvSpPr>
      </xdr:nvSpPr>
      <xdr:spPr bwMode="auto">
        <a:xfrm>
          <a:off x="6276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71210" name="Text Box 45"/>
        <xdr:cNvSpPr txBox="1">
          <a:spLocks noChangeArrowheads="1"/>
        </xdr:cNvSpPr>
      </xdr:nvSpPr>
      <xdr:spPr bwMode="auto">
        <a:xfrm>
          <a:off x="36861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71211" name="Text Box 85"/>
        <xdr:cNvSpPr txBox="1">
          <a:spLocks noChangeArrowheads="1"/>
        </xdr:cNvSpPr>
      </xdr:nvSpPr>
      <xdr:spPr bwMode="auto">
        <a:xfrm>
          <a:off x="36861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85724</xdr:rowOff>
    </xdr:to>
    <xdr:sp macro="" textlink="">
      <xdr:nvSpPr>
        <xdr:cNvPr id="671212" name="Text Box 10"/>
        <xdr:cNvSpPr txBox="1">
          <a:spLocks noChangeArrowheads="1"/>
        </xdr:cNvSpPr>
      </xdr:nvSpPr>
      <xdr:spPr bwMode="auto">
        <a:xfrm>
          <a:off x="6276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71213" name="Text Box 45"/>
        <xdr:cNvSpPr txBox="1">
          <a:spLocks noChangeArrowheads="1"/>
        </xdr:cNvSpPr>
      </xdr:nvSpPr>
      <xdr:spPr bwMode="auto">
        <a:xfrm>
          <a:off x="36861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71214" name="Text Box 85"/>
        <xdr:cNvSpPr txBox="1">
          <a:spLocks noChangeArrowheads="1"/>
        </xdr:cNvSpPr>
      </xdr:nvSpPr>
      <xdr:spPr bwMode="auto">
        <a:xfrm>
          <a:off x="36861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71215" name="Text Box 10"/>
        <xdr:cNvSpPr txBox="1">
          <a:spLocks noChangeArrowheads="1"/>
        </xdr:cNvSpPr>
      </xdr:nvSpPr>
      <xdr:spPr bwMode="auto">
        <a:xfrm>
          <a:off x="36861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71216" name="Text Box 10"/>
        <xdr:cNvSpPr txBox="1">
          <a:spLocks noChangeArrowheads="1"/>
        </xdr:cNvSpPr>
      </xdr:nvSpPr>
      <xdr:spPr bwMode="auto">
        <a:xfrm>
          <a:off x="6276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71217" name="Text Box 45"/>
        <xdr:cNvSpPr txBox="1">
          <a:spLocks noChangeArrowheads="1"/>
        </xdr:cNvSpPr>
      </xdr:nvSpPr>
      <xdr:spPr bwMode="auto">
        <a:xfrm>
          <a:off x="36861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71218" name="Text Box 85"/>
        <xdr:cNvSpPr txBox="1">
          <a:spLocks noChangeArrowheads="1"/>
        </xdr:cNvSpPr>
      </xdr:nvSpPr>
      <xdr:spPr bwMode="auto">
        <a:xfrm>
          <a:off x="36861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71219" name="Text Box 10"/>
        <xdr:cNvSpPr txBox="1">
          <a:spLocks noChangeArrowheads="1"/>
        </xdr:cNvSpPr>
      </xdr:nvSpPr>
      <xdr:spPr bwMode="auto">
        <a:xfrm>
          <a:off x="6276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71220" name="Text Box 45"/>
        <xdr:cNvSpPr txBox="1">
          <a:spLocks noChangeArrowheads="1"/>
        </xdr:cNvSpPr>
      </xdr:nvSpPr>
      <xdr:spPr bwMode="auto">
        <a:xfrm>
          <a:off x="36861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71221" name="Text Box 85"/>
        <xdr:cNvSpPr txBox="1">
          <a:spLocks noChangeArrowheads="1"/>
        </xdr:cNvSpPr>
      </xdr:nvSpPr>
      <xdr:spPr bwMode="auto">
        <a:xfrm>
          <a:off x="36861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71222" name="Text Box 10"/>
        <xdr:cNvSpPr txBox="1">
          <a:spLocks noChangeArrowheads="1"/>
        </xdr:cNvSpPr>
      </xdr:nvSpPr>
      <xdr:spPr bwMode="auto">
        <a:xfrm>
          <a:off x="36861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85725</xdr:rowOff>
    </xdr:to>
    <xdr:sp macro="" textlink="">
      <xdr:nvSpPr>
        <xdr:cNvPr id="671223" name="Text Box 10"/>
        <xdr:cNvSpPr txBox="1">
          <a:spLocks noChangeArrowheads="1"/>
        </xdr:cNvSpPr>
      </xdr:nvSpPr>
      <xdr:spPr bwMode="auto">
        <a:xfrm>
          <a:off x="6276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71224" name="Text Box 45"/>
        <xdr:cNvSpPr txBox="1">
          <a:spLocks noChangeArrowheads="1"/>
        </xdr:cNvSpPr>
      </xdr:nvSpPr>
      <xdr:spPr bwMode="auto">
        <a:xfrm>
          <a:off x="368617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71225" name="Text Box 85"/>
        <xdr:cNvSpPr txBox="1">
          <a:spLocks noChangeArrowheads="1"/>
        </xdr:cNvSpPr>
      </xdr:nvSpPr>
      <xdr:spPr bwMode="auto">
        <a:xfrm>
          <a:off x="368617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85725</xdr:rowOff>
    </xdr:to>
    <xdr:sp macro="" textlink="">
      <xdr:nvSpPr>
        <xdr:cNvPr id="671226" name="Text Box 10"/>
        <xdr:cNvSpPr txBox="1">
          <a:spLocks noChangeArrowheads="1"/>
        </xdr:cNvSpPr>
      </xdr:nvSpPr>
      <xdr:spPr bwMode="auto">
        <a:xfrm>
          <a:off x="6276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71227" name="Text Box 45"/>
        <xdr:cNvSpPr txBox="1">
          <a:spLocks noChangeArrowheads="1"/>
        </xdr:cNvSpPr>
      </xdr:nvSpPr>
      <xdr:spPr bwMode="auto">
        <a:xfrm>
          <a:off x="368617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71228" name="Text Box 85"/>
        <xdr:cNvSpPr txBox="1">
          <a:spLocks noChangeArrowheads="1"/>
        </xdr:cNvSpPr>
      </xdr:nvSpPr>
      <xdr:spPr bwMode="auto">
        <a:xfrm>
          <a:off x="368617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71229" name="Text Box 10"/>
        <xdr:cNvSpPr txBox="1">
          <a:spLocks noChangeArrowheads="1"/>
        </xdr:cNvSpPr>
      </xdr:nvSpPr>
      <xdr:spPr bwMode="auto">
        <a:xfrm>
          <a:off x="368617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71230" name="Text Box 10"/>
        <xdr:cNvSpPr txBox="1">
          <a:spLocks noChangeArrowheads="1"/>
        </xdr:cNvSpPr>
      </xdr:nvSpPr>
      <xdr:spPr bwMode="auto">
        <a:xfrm>
          <a:off x="6276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71231" name="Text Box 45"/>
        <xdr:cNvSpPr txBox="1">
          <a:spLocks noChangeArrowheads="1"/>
        </xdr:cNvSpPr>
      </xdr:nvSpPr>
      <xdr:spPr bwMode="auto">
        <a:xfrm>
          <a:off x="368617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71232" name="Text Box 85"/>
        <xdr:cNvSpPr txBox="1">
          <a:spLocks noChangeArrowheads="1"/>
        </xdr:cNvSpPr>
      </xdr:nvSpPr>
      <xdr:spPr bwMode="auto">
        <a:xfrm>
          <a:off x="368617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71233" name="Text Box 10"/>
        <xdr:cNvSpPr txBox="1">
          <a:spLocks noChangeArrowheads="1"/>
        </xdr:cNvSpPr>
      </xdr:nvSpPr>
      <xdr:spPr bwMode="auto">
        <a:xfrm>
          <a:off x="6276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71234" name="Text Box 45"/>
        <xdr:cNvSpPr txBox="1">
          <a:spLocks noChangeArrowheads="1"/>
        </xdr:cNvSpPr>
      </xdr:nvSpPr>
      <xdr:spPr bwMode="auto">
        <a:xfrm>
          <a:off x="368617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71235" name="Text Box 85"/>
        <xdr:cNvSpPr txBox="1">
          <a:spLocks noChangeArrowheads="1"/>
        </xdr:cNvSpPr>
      </xdr:nvSpPr>
      <xdr:spPr bwMode="auto">
        <a:xfrm>
          <a:off x="368617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71236" name="Text Box 10"/>
        <xdr:cNvSpPr txBox="1">
          <a:spLocks noChangeArrowheads="1"/>
        </xdr:cNvSpPr>
      </xdr:nvSpPr>
      <xdr:spPr bwMode="auto">
        <a:xfrm>
          <a:off x="368617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71237" name="Text Box 10"/>
        <xdr:cNvSpPr txBox="1">
          <a:spLocks noChangeArrowheads="1"/>
        </xdr:cNvSpPr>
      </xdr:nvSpPr>
      <xdr:spPr bwMode="auto">
        <a:xfrm>
          <a:off x="6276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680</xdr:rowOff>
    </xdr:to>
    <xdr:sp macro="" textlink="">
      <xdr:nvSpPr>
        <xdr:cNvPr id="671238" name="Text Box 45"/>
        <xdr:cNvSpPr txBox="1">
          <a:spLocks noChangeArrowheads="1"/>
        </xdr:cNvSpPr>
      </xdr:nvSpPr>
      <xdr:spPr bwMode="auto">
        <a:xfrm>
          <a:off x="368617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680</xdr:rowOff>
    </xdr:to>
    <xdr:sp macro="" textlink="">
      <xdr:nvSpPr>
        <xdr:cNvPr id="671239" name="Text Box 85"/>
        <xdr:cNvSpPr txBox="1">
          <a:spLocks noChangeArrowheads="1"/>
        </xdr:cNvSpPr>
      </xdr:nvSpPr>
      <xdr:spPr bwMode="auto">
        <a:xfrm>
          <a:off x="368617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71240" name="Text Box 10"/>
        <xdr:cNvSpPr txBox="1">
          <a:spLocks noChangeArrowheads="1"/>
        </xdr:cNvSpPr>
      </xdr:nvSpPr>
      <xdr:spPr bwMode="auto">
        <a:xfrm>
          <a:off x="6276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680</xdr:rowOff>
    </xdr:to>
    <xdr:sp macro="" textlink="">
      <xdr:nvSpPr>
        <xdr:cNvPr id="671241" name="Text Box 45"/>
        <xdr:cNvSpPr txBox="1">
          <a:spLocks noChangeArrowheads="1"/>
        </xdr:cNvSpPr>
      </xdr:nvSpPr>
      <xdr:spPr bwMode="auto">
        <a:xfrm>
          <a:off x="368617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680</xdr:rowOff>
    </xdr:to>
    <xdr:sp macro="" textlink="">
      <xdr:nvSpPr>
        <xdr:cNvPr id="671242" name="Text Box 85"/>
        <xdr:cNvSpPr txBox="1">
          <a:spLocks noChangeArrowheads="1"/>
        </xdr:cNvSpPr>
      </xdr:nvSpPr>
      <xdr:spPr bwMode="auto">
        <a:xfrm>
          <a:off x="368617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680</xdr:rowOff>
    </xdr:to>
    <xdr:sp macro="" textlink="">
      <xdr:nvSpPr>
        <xdr:cNvPr id="671243" name="Text Box 10"/>
        <xdr:cNvSpPr txBox="1">
          <a:spLocks noChangeArrowheads="1"/>
        </xdr:cNvSpPr>
      </xdr:nvSpPr>
      <xdr:spPr bwMode="auto">
        <a:xfrm>
          <a:off x="368617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680</xdr:rowOff>
    </xdr:to>
    <xdr:sp macro="" textlink="">
      <xdr:nvSpPr>
        <xdr:cNvPr id="671244" name="Text Box 10"/>
        <xdr:cNvSpPr txBox="1">
          <a:spLocks noChangeArrowheads="1"/>
        </xdr:cNvSpPr>
      </xdr:nvSpPr>
      <xdr:spPr bwMode="auto">
        <a:xfrm>
          <a:off x="6276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71245" name="Text Box 45"/>
        <xdr:cNvSpPr txBox="1">
          <a:spLocks noChangeArrowheads="1"/>
        </xdr:cNvSpPr>
      </xdr:nvSpPr>
      <xdr:spPr bwMode="auto">
        <a:xfrm>
          <a:off x="368617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71246" name="Text Box 85"/>
        <xdr:cNvSpPr txBox="1">
          <a:spLocks noChangeArrowheads="1"/>
        </xdr:cNvSpPr>
      </xdr:nvSpPr>
      <xdr:spPr bwMode="auto">
        <a:xfrm>
          <a:off x="368617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680</xdr:rowOff>
    </xdr:to>
    <xdr:sp macro="" textlink="">
      <xdr:nvSpPr>
        <xdr:cNvPr id="671247" name="Text Box 10"/>
        <xdr:cNvSpPr txBox="1">
          <a:spLocks noChangeArrowheads="1"/>
        </xdr:cNvSpPr>
      </xdr:nvSpPr>
      <xdr:spPr bwMode="auto">
        <a:xfrm>
          <a:off x="6276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71248" name="Text Box 45"/>
        <xdr:cNvSpPr txBox="1">
          <a:spLocks noChangeArrowheads="1"/>
        </xdr:cNvSpPr>
      </xdr:nvSpPr>
      <xdr:spPr bwMode="auto">
        <a:xfrm>
          <a:off x="368617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71249" name="Text Box 85"/>
        <xdr:cNvSpPr txBox="1">
          <a:spLocks noChangeArrowheads="1"/>
        </xdr:cNvSpPr>
      </xdr:nvSpPr>
      <xdr:spPr bwMode="auto">
        <a:xfrm>
          <a:off x="368617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71250" name="Text Box 10"/>
        <xdr:cNvSpPr txBox="1">
          <a:spLocks noChangeArrowheads="1"/>
        </xdr:cNvSpPr>
      </xdr:nvSpPr>
      <xdr:spPr bwMode="auto">
        <a:xfrm>
          <a:off x="368617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85726</xdr:rowOff>
    </xdr:to>
    <xdr:sp macro="" textlink="">
      <xdr:nvSpPr>
        <xdr:cNvPr id="671251" name="Text Box 10"/>
        <xdr:cNvSpPr txBox="1">
          <a:spLocks noChangeArrowheads="1"/>
        </xdr:cNvSpPr>
      </xdr:nvSpPr>
      <xdr:spPr bwMode="auto">
        <a:xfrm>
          <a:off x="6276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71252" name="Text Box 45"/>
        <xdr:cNvSpPr txBox="1">
          <a:spLocks noChangeArrowheads="1"/>
        </xdr:cNvSpPr>
      </xdr:nvSpPr>
      <xdr:spPr bwMode="auto">
        <a:xfrm>
          <a:off x="36861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71253" name="Text Box 85"/>
        <xdr:cNvSpPr txBox="1">
          <a:spLocks noChangeArrowheads="1"/>
        </xdr:cNvSpPr>
      </xdr:nvSpPr>
      <xdr:spPr bwMode="auto">
        <a:xfrm>
          <a:off x="36861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85726</xdr:rowOff>
    </xdr:to>
    <xdr:sp macro="" textlink="">
      <xdr:nvSpPr>
        <xdr:cNvPr id="671254" name="Text Box 10"/>
        <xdr:cNvSpPr txBox="1">
          <a:spLocks noChangeArrowheads="1"/>
        </xdr:cNvSpPr>
      </xdr:nvSpPr>
      <xdr:spPr bwMode="auto">
        <a:xfrm>
          <a:off x="6276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71255" name="Text Box 45"/>
        <xdr:cNvSpPr txBox="1">
          <a:spLocks noChangeArrowheads="1"/>
        </xdr:cNvSpPr>
      </xdr:nvSpPr>
      <xdr:spPr bwMode="auto">
        <a:xfrm>
          <a:off x="36861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71256" name="Text Box 85"/>
        <xdr:cNvSpPr txBox="1">
          <a:spLocks noChangeArrowheads="1"/>
        </xdr:cNvSpPr>
      </xdr:nvSpPr>
      <xdr:spPr bwMode="auto">
        <a:xfrm>
          <a:off x="36861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71257" name="Text Box 10"/>
        <xdr:cNvSpPr txBox="1">
          <a:spLocks noChangeArrowheads="1"/>
        </xdr:cNvSpPr>
      </xdr:nvSpPr>
      <xdr:spPr bwMode="auto">
        <a:xfrm>
          <a:off x="36861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85725</xdr:rowOff>
    </xdr:to>
    <xdr:sp macro="" textlink="">
      <xdr:nvSpPr>
        <xdr:cNvPr id="671258" name="Text Box 10"/>
        <xdr:cNvSpPr txBox="1">
          <a:spLocks noChangeArrowheads="1"/>
        </xdr:cNvSpPr>
      </xdr:nvSpPr>
      <xdr:spPr bwMode="auto">
        <a:xfrm>
          <a:off x="6276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114300</xdr:rowOff>
    </xdr:to>
    <xdr:sp macro="" textlink="">
      <xdr:nvSpPr>
        <xdr:cNvPr id="671259" name="Text Box 45"/>
        <xdr:cNvSpPr txBox="1">
          <a:spLocks noChangeArrowheads="1"/>
        </xdr:cNvSpPr>
      </xdr:nvSpPr>
      <xdr:spPr bwMode="auto">
        <a:xfrm>
          <a:off x="36861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114300</xdr:rowOff>
    </xdr:to>
    <xdr:sp macro="" textlink="">
      <xdr:nvSpPr>
        <xdr:cNvPr id="671260" name="Text Box 85"/>
        <xdr:cNvSpPr txBox="1">
          <a:spLocks noChangeArrowheads="1"/>
        </xdr:cNvSpPr>
      </xdr:nvSpPr>
      <xdr:spPr bwMode="auto">
        <a:xfrm>
          <a:off x="36861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85725</xdr:rowOff>
    </xdr:to>
    <xdr:sp macro="" textlink="">
      <xdr:nvSpPr>
        <xdr:cNvPr id="671261" name="Text Box 10"/>
        <xdr:cNvSpPr txBox="1">
          <a:spLocks noChangeArrowheads="1"/>
        </xdr:cNvSpPr>
      </xdr:nvSpPr>
      <xdr:spPr bwMode="auto">
        <a:xfrm>
          <a:off x="6276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114300</xdr:rowOff>
    </xdr:to>
    <xdr:sp macro="" textlink="">
      <xdr:nvSpPr>
        <xdr:cNvPr id="671262" name="Text Box 45"/>
        <xdr:cNvSpPr txBox="1">
          <a:spLocks noChangeArrowheads="1"/>
        </xdr:cNvSpPr>
      </xdr:nvSpPr>
      <xdr:spPr bwMode="auto">
        <a:xfrm>
          <a:off x="36861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114300</xdr:rowOff>
    </xdr:to>
    <xdr:sp macro="" textlink="">
      <xdr:nvSpPr>
        <xdr:cNvPr id="671263" name="Text Box 85"/>
        <xdr:cNvSpPr txBox="1">
          <a:spLocks noChangeArrowheads="1"/>
        </xdr:cNvSpPr>
      </xdr:nvSpPr>
      <xdr:spPr bwMode="auto">
        <a:xfrm>
          <a:off x="36861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114300</xdr:rowOff>
    </xdr:to>
    <xdr:sp macro="" textlink="">
      <xdr:nvSpPr>
        <xdr:cNvPr id="671264" name="Text Box 10"/>
        <xdr:cNvSpPr txBox="1">
          <a:spLocks noChangeArrowheads="1"/>
        </xdr:cNvSpPr>
      </xdr:nvSpPr>
      <xdr:spPr bwMode="auto">
        <a:xfrm>
          <a:off x="36861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133350</xdr:rowOff>
    </xdr:to>
    <xdr:sp macro="" textlink="">
      <xdr:nvSpPr>
        <xdr:cNvPr id="671265" name="Text Box 10"/>
        <xdr:cNvSpPr txBox="1">
          <a:spLocks noChangeArrowheads="1"/>
        </xdr:cNvSpPr>
      </xdr:nvSpPr>
      <xdr:spPr bwMode="auto">
        <a:xfrm>
          <a:off x="6276975" y="4010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190500</xdr:rowOff>
    </xdr:from>
    <xdr:to>
      <xdr:col>6</xdr:col>
      <xdr:colOff>104775</xdr:colOff>
      <xdr:row>32</xdr:row>
      <xdr:rowOff>219074</xdr:rowOff>
    </xdr:to>
    <xdr:sp macro="" textlink="">
      <xdr:nvSpPr>
        <xdr:cNvPr id="671266" name="Text Box 45"/>
        <xdr:cNvSpPr txBox="1">
          <a:spLocks noChangeArrowheads="1"/>
        </xdr:cNvSpPr>
      </xdr:nvSpPr>
      <xdr:spPr bwMode="auto">
        <a:xfrm>
          <a:off x="3686175" y="4324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190500</xdr:rowOff>
    </xdr:from>
    <xdr:to>
      <xdr:col>6</xdr:col>
      <xdr:colOff>104775</xdr:colOff>
      <xdr:row>32</xdr:row>
      <xdr:rowOff>219074</xdr:rowOff>
    </xdr:to>
    <xdr:sp macro="" textlink="">
      <xdr:nvSpPr>
        <xdr:cNvPr id="671267" name="Text Box 85"/>
        <xdr:cNvSpPr txBox="1">
          <a:spLocks noChangeArrowheads="1"/>
        </xdr:cNvSpPr>
      </xdr:nvSpPr>
      <xdr:spPr bwMode="auto">
        <a:xfrm>
          <a:off x="3686175" y="4324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133350</xdr:rowOff>
    </xdr:to>
    <xdr:sp macro="" textlink="">
      <xdr:nvSpPr>
        <xdr:cNvPr id="671268" name="Text Box 10"/>
        <xdr:cNvSpPr txBox="1">
          <a:spLocks noChangeArrowheads="1"/>
        </xdr:cNvSpPr>
      </xdr:nvSpPr>
      <xdr:spPr bwMode="auto">
        <a:xfrm>
          <a:off x="6276975" y="4010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190500</xdr:rowOff>
    </xdr:from>
    <xdr:to>
      <xdr:col>6</xdr:col>
      <xdr:colOff>104775</xdr:colOff>
      <xdr:row>32</xdr:row>
      <xdr:rowOff>219074</xdr:rowOff>
    </xdr:to>
    <xdr:sp macro="" textlink="">
      <xdr:nvSpPr>
        <xdr:cNvPr id="671269" name="Text Box 45"/>
        <xdr:cNvSpPr txBox="1">
          <a:spLocks noChangeArrowheads="1"/>
        </xdr:cNvSpPr>
      </xdr:nvSpPr>
      <xdr:spPr bwMode="auto">
        <a:xfrm>
          <a:off x="3686175" y="4324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190500</xdr:rowOff>
    </xdr:from>
    <xdr:to>
      <xdr:col>6</xdr:col>
      <xdr:colOff>104775</xdr:colOff>
      <xdr:row>32</xdr:row>
      <xdr:rowOff>219074</xdr:rowOff>
    </xdr:to>
    <xdr:sp macro="" textlink="">
      <xdr:nvSpPr>
        <xdr:cNvPr id="671270" name="Text Box 85"/>
        <xdr:cNvSpPr txBox="1">
          <a:spLocks noChangeArrowheads="1"/>
        </xdr:cNvSpPr>
      </xdr:nvSpPr>
      <xdr:spPr bwMode="auto">
        <a:xfrm>
          <a:off x="3686175" y="4324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190500</xdr:rowOff>
    </xdr:from>
    <xdr:to>
      <xdr:col>6</xdr:col>
      <xdr:colOff>104775</xdr:colOff>
      <xdr:row>32</xdr:row>
      <xdr:rowOff>219074</xdr:rowOff>
    </xdr:to>
    <xdr:sp macro="" textlink="">
      <xdr:nvSpPr>
        <xdr:cNvPr id="671271" name="Text Box 10"/>
        <xdr:cNvSpPr txBox="1">
          <a:spLocks noChangeArrowheads="1"/>
        </xdr:cNvSpPr>
      </xdr:nvSpPr>
      <xdr:spPr bwMode="auto">
        <a:xfrm>
          <a:off x="3686175" y="4324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219075</xdr:rowOff>
    </xdr:from>
    <xdr:to>
      <xdr:col>7</xdr:col>
      <xdr:colOff>1609725</xdr:colOff>
      <xdr:row>32</xdr:row>
      <xdr:rowOff>228599</xdr:rowOff>
    </xdr:to>
    <xdr:sp macro="" textlink="">
      <xdr:nvSpPr>
        <xdr:cNvPr id="671272" name="Text Box 10"/>
        <xdr:cNvSpPr txBox="1">
          <a:spLocks noChangeArrowheads="1"/>
        </xdr:cNvSpPr>
      </xdr:nvSpPr>
      <xdr:spPr bwMode="auto">
        <a:xfrm>
          <a:off x="6276975" y="4352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71273" name="Text Box 45"/>
        <xdr:cNvSpPr txBox="1">
          <a:spLocks noChangeArrowheads="1"/>
        </xdr:cNvSpPr>
      </xdr:nvSpPr>
      <xdr:spPr bwMode="auto">
        <a:xfrm>
          <a:off x="36861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71274" name="Text Box 85"/>
        <xdr:cNvSpPr txBox="1">
          <a:spLocks noChangeArrowheads="1"/>
        </xdr:cNvSpPr>
      </xdr:nvSpPr>
      <xdr:spPr bwMode="auto">
        <a:xfrm>
          <a:off x="36861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219075</xdr:rowOff>
    </xdr:from>
    <xdr:to>
      <xdr:col>7</xdr:col>
      <xdr:colOff>1609725</xdr:colOff>
      <xdr:row>32</xdr:row>
      <xdr:rowOff>228599</xdr:rowOff>
    </xdr:to>
    <xdr:sp macro="" textlink="">
      <xdr:nvSpPr>
        <xdr:cNvPr id="671275" name="Text Box 10"/>
        <xdr:cNvSpPr txBox="1">
          <a:spLocks noChangeArrowheads="1"/>
        </xdr:cNvSpPr>
      </xdr:nvSpPr>
      <xdr:spPr bwMode="auto">
        <a:xfrm>
          <a:off x="6276975" y="4352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71276" name="Text Box 45"/>
        <xdr:cNvSpPr txBox="1">
          <a:spLocks noChangeArrowheads="1"/>
        </xdr:cNvSpPr>
      </xdr:nvSpPr>
      <xdr:spPr bwMode="auto">
        <a:xfrm>
          <a:off x="36861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71277" name="Text Box 85"/>
        <xdr:cNvSpPr txBox="1">
          <a:spLocks noChangeArrowheads="1"/>
        </xdr:cNvSpPr>
      </xdr:nvSpPr>
      <xdr:spPr bwMode="auto">
        <a:xfrm>
          <a:off x="36861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71278" name="Text Box 10"/>
        <xdr:cNvSpPr txBox="1">
          <a:spLocks noChangeArrowheads="1"/>
        </xdr:cNvSpPr>
      </xdr:nvSpPr>
      <xdr:spPr bwMode="auto">
        <a:xfrm>
          <a:off x="36861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71279" name="Text Box 10"/>
        <xdr:cNvSpPr txBox="1">
          <a:spLocks noChangeArrowheads="1"/>
        </xdr:cNvSpPr>
      </xdr:nvSpPr>
      <xdr:spPr bwMode="auto">
        <a:xfrm>
          <a:off x="6276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71280" name="Text Box 45"/>
        <xdr:cNvSpPr txBox="1">
          <a:spLocks noChangeArrowheads="1"/>
        </xdr:cNvSpPr>
      </xdr:nvSpPr>
      <xdr:spPr bwMode="auto">
        <a:xfrm>
          <a:off x="36861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71281" name="Text Box 85"/>
        <xdr:cNvSpPr txBox="1">
          <a:spLocks noChangeArrowheads="1"/>
        </xdr:cNvSpPr>
      </xdr:nvSpPr>
      <xdr:spPr bwMode="auto">
        <a:xfrm>
          <a:off x="36861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71282" name="Text Box 10"/>
        <xdr:cNvSpPr txBox="1">
          <a:spLocks noChangeArrowheads="1"/>
        </xdr:cNvSpPr>
      </xdr:nvSpPr>
      <xdr:spPr bwMode="auto">
        <a:xfrm>
          <a:off x="6276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71283" name="Text Box 45"/>
        <xdr:cNvSpPr txBox="1">
          <a:spLocks noChangeArrowheads="1"/>
        </xdr:cNvSpPr>
      </xdr:nvSpPr>
      <xdr:spPr bwMode="auto">
        <a:xfrm>
          <a:off x="36861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71284" name="Text Box 85"/>
        <xdr:cNvSpPr txBox="1">
          <a:spLocks noChangeArrowheads="1"/>
        </xdr:cNvSpPr>
      </xdr:nvSpPr>
      <xdr:spPr bwMode="auto">
        <a:xfrm>
          <a:off x="36861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71285" name="Text Box 10"/>
        <xdr:cNvSpPr txBox="1">
          <a:spLocks noChangeArrowheads="1"/>
        </xdr:cNvSpPr>
      </xdr:nvSpPr>
      <xdr:spPr bwMode="auto">
        <a:xfrm>
          <a:off x="36861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71286" name="Text Box 10"/>
        <xdr:cNvSpPr txBox="1">
          <a:spLocks noChangeArrowheads="1"/>
        </xdr:cNvSpPr>
      </xdr:nvSpPr>
      <xdr:spPr bwMode="auto">
        <a:xfrm>
          <a:off x="6276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71287" name="Text Box 45"/>
        <xdr:cNvSpPr txBox="1">
          <a:spLocks noChangeArrowheads="1"/>
        </xdr:cNvSpPr>
      </xdr:nvSpPr>
      <xdr:spPr bwMode="auto">
        <a:xfrm>
          <a:off x="36861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71288" name="Text Box 85"/>
        <xdr:cNvSpPr txBox="1">
          <a:spLocks noChangeArrowheads="1"/>
        </xdr:cNvSpPr>
      </xdr:nvSpPr>
      <xdr:spPr bwMode="auto">
        <a:xfrm>
          <a:off x="36861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71289" name="Text Box 10"/>
        <xdr:cNvSpPr txBox="1">
          <a:spLocks noChangeArrowheads="1"/>
        </xdr:cNvSpPr>
      </xdr:nvSpPr>
      <xdr:spPr bwMode="auto">
        <a:xfrm>
          <a:off x="6276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71290" name="Text Box 45"/>
        <xdr:cNvSpPr txBox="1">
          <a:spLocks noChangeArrowheads="1"/>
        </xdr:cNvSpPr>
      </xdr:nvSpPr>
      <xdr:spPr bwMode="auto">
        <a:xfrm>
          <a:off x="36861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71291" name="Text Box 85"/>
        <xdr:cNvSpPr txBox="1">
          <a:spLocks noChangeArrowheads="1"/>
        </xdr:cNvSpPr>
      </xdr:nvSpPr>
      <xdr:spPr bwMode="auto">
        <a:xfrm>
          <a:off x="36861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71292" name="Text Box 10"/>
        <xdr:cNvSpPr txBox="1">
          <a:spLocks noChangeArrowheads="1"/>
        </xdr:cNvSpPr>
      </xdr:nvSpPr>
      <xdr:spPr bwMode="auto">
        <a:xfrm>
          <a:off x="36861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71293" name="Text Box 10"/>
        <xdr:cNvSpPr txBox="1">
          <a:spLocks noChangeArrowheads="1"/>
        </xdr:cNvSpPr>
      </xdr:nvSpPr>
      <xdr:spPr bwMode="auto">
        <a:xfrm>
          <a:off x="6276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71294" name="Text Box 45"/>
        <xdr:cNvSpPr txBox="1">
          <a:spLocks noChangeArrowheads="1"/>
        </xdr:cNvSpPr>
      </xdr:nvSpPr>
      <xdr:spPr bwMode="auto">
        <a:xfrm>
          <a:off x="36861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71295" name="Text Box 85"/>
        <xdr:cNvSpPr txBox="1">
          <a:spLocks noChangeArrowheads="1"/>
        </xdr:cNvSpPr>
      </xdr:nvSpPr>
      <xdr:spPr bwMode="auto">
        <a:xfrm>
          <a:off x="36861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71296" name="Text Box 10"/>
        <xdr:cNvSpPr txBox="1">
          <a:spLocks noChangeArrowheads="1"/>
        </xdr:cNvSpPr>
      </xdr:nvSpPr>
      <xdr:spPr bwMode="auto">
        <a:xfrm>
          <a:off x="6276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71297" name="Text Box 45"/>
        <xdr:cNvSpPr txBox="1">
          <a:spLocks noChangeArrowheads="1"/>
        </xdr:cNvSpPr>
      </xdr:nvSpPr>
      <xdr:spPr bwMode="auto">
        <a:xfrm>
          <a:off x="36861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71298" name="Text Box 85"/>
        <xdr:cNvSpPr txBox="1">
          <a:spLocks noChangeArrowheads="1"/>
        </xdr:cNvSpPr>
      </xdr:nvSpPr>
      <xdr:spPr bwMode="auto">
        <a:xfrm>
          <a:off x="36861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71299" name="Text Box 10"/>
        <xdr:cNvSpPr txBox="1">
          <a:spLocks noChangeArrowheads="1"/>
        </xdr:cNvSpPr>
      </xdr:nvSpPr>
      <xdr:spPr bwMode="auto">
        <a:xfrm>
          <a:off x="36861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85726</xdr:rowOff>
    </xdr:to>
    <xdr:sp macro="" textlink="">
      <xdr:nvSpPr>
        <xdr:cNvPr id="671300" name="Text Box 10"/>
        <xdr:cNvSpPr txBox="1">
          <a:spLocks noChangeArrowheads="1"/>
        </xdr:cNvSpPr>
      </xdr:nvSpPr>
      <xdr:spPr bwMode="auto">
        <a:xfrm>
          <a:off x="6276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76200</xdr:rowOff>
    </xdr:to>
    <xdr:sp macro="" textlink="">
      <xdr:nvSpPr>
        <xdr:cNvPr id="671301" name="Text Box 45"/>
        <xdr:cNvSpPr txBox="1">
          <a:spLocks noChangeArrowheads="1"/>
        </xdr:cNvSpPr>
      </xdr:nvSpPr>
      <xdr:spPr bwMode="auto">
        <a:xfrm>
          <a:off x="36861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76200</xdr:rowOff>
    </xdr:to>
    <xdr:sp macro="" textlink="">
      <xdr:nvSpPr>
        <xdr:cNvPr id="671302" name="Text Box 85"/>
        <xdr:cNvSpPr txBox="1">
          <a:spLocks noChangeArrowheads="1"/>
        </xdr:cNvSpPr>
      </xdr:nvSpPr>
      <xdr:spPr bwMode="auto">
        <a:xfrm>
          <a:off x="36861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85726</xdr:rowOff>
    </xdr:to>
    <xdr:sp macro="" textlink="">
      <xdr:nvSpPr>
        <xdr:cNvPr id="671303" name="Text Box 10"/>
        <xdr:cNvSpPr txBox="1">
          <a:spLocks noChangeArrowheads="1"/>
        </xdr:cNvSpPr>
      </xdr:nvSpPr>
      <xdr:spPr bwMode="auto">
        <a:xfrm>
          <a:off x="6276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76200</xdr:rowOff>
    </xdr:to>
    <xdr:sp macro="" textlink="">
      <xdr:nvSpPr>
        <xdr:cNvPr id="671304" name="Text Box 45"/>
        <xdr:cNvSpPr txBox="1">
          <a:spLocks noChangeArrowheads="1"/>
        </xdr:cNvSpPr>
      </xdr:nvSpPr>
      <xdr:spPr bwMode="auto">
        <a:xfrm>
          <a:off x="36861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76200</xdr:rowOff>
    </xdr:to>
    <xdr:sp macro="" textlink="">
      <xdr:nvSpPr>
        <xdr:cNvPr id="671305" name="Text Box 85"/>
        <xdr:cNvSpPr txBox="1">
          <a:spLocks noChangeArrowheads="1"/>
        </xdr:cNvSpPr>
      </xdr:nvSpPr>
      <xdr:spPr bwMode="auto">
        <a:xfrm>
          <a:off x="36861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76200</xdr:rowOff>
    </xdr:to>
    <xdr:sp macro="" textlink="">
      <xdr:nvSpPr>
        <xdr:cNvPr id="671306" name="Text Box 10"/>
        <xdr:cNvSpPr txBox="1">
          <a:spLocks noChangeArrowheads="1"/>
        </xdr:cNvSpPr>
      </xdr:nvSpPr>
      <xdr:spPr bwMode="auto">
        <a:xfrm>
          <a:off x="36861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85725</xdr:rowOff>
    </xdr:to>
    <xdr:sp macro="" textlink="">
      <xdr:nvSpPr>
        <xdr:cNvPr id="671307" name="Text Box 10"/>
        <xdr:cNvSpPr txBox="1">
          <a:spLocks noChangeArrowheads="1"/>
        </xdr:cNvSpPr>
      </xdr:nvSpPr>
      <xdr:spPr bwMode="auto">
        <a:xfrm>
          <a:off x="6276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76201</xdr:rowOff>
    </xdr:to>
    <xdr:sp macro="" textlink="">
      <xdr:nvSpPr>
        <xdr:cNvPr id="671308" name="Text Box 45"/>
        <xdr:cNvSpPr txBox="1">
          <a:spLocks noChangeArrowheads="1"/>
        </xdr:cNvSpPr>
      </xdr:nvSpPr>
      <xdr:spPr bwMode="auto">
        <a:xfrm>
          <a:off x="368617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76201</xdr:rowOff>
    </xdr:to>
    <xdr:sp macro="" textlink="">
      <xdr:nvSpPr>
        <xdr:cNvPr id="671309" name="Text Box 85"/>
        <xdr:cNvSpPr txBox="1">
          <a:spLocks noChangeArrowheads="1"/>
        </xdr:cNvSpPr>
      </xdr:nvSpPr>
      <xdr:spPr bwMode="auto">
        <a:xfrm>
          <a:off x="368617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85725</xdr:rowOff>
    </xdr:to>
    <xdr:sp macro="" textlink="">
      <xdr:nvSpPr>
        <xdr:cNvPr id="671310" name="Text Box 10"/>
        <xdr:cNvSpPr txBox="1">
          <a:spLocks noChangeArrowheads="1"/>
        </xdr:cNvSpPr>
      </xdr:nvSpPr>
      <xdr:spPr bwMode="auto">
        <a:xfrm>
          <a:off x="6276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76201</xdr:rowOff>
    </xdr:to>
    <xdr:sp macro="" textlink="">
      <xdr:nvSpPr>
        <xdr:cNvPr id="671311" name="Text Box 45"/>
        <xdr:cNvSpPr txBox="1">
          <a:spLocks noChangeArrowheads="1"/>
        </xdr:cNvSpPr>
      </xdr:nvSpPr>
      <xdr:spPr bwMode="auto">
        <a:xfrm>
          <a:off x="368617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76201</xdr:rowOff>
    </xdr:to>
    <xdr:sp macro="" textlink="">
      <xdr:nvSpPr>
        <xdr:cNvPr id="671312" name="Text Box 85"/>
        <xdr:cNvSpPr txBox="1">
          <a:spLocks noChangeArrowheads="1"/>
        </xdr:cNvSpPr>
      </xdr:nvSpPr>
      <xdr:spPr bwMode="auto">
        <a:xfrm>
          <a:off x="368617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76201</xdr:rowOff>
    </xdr:to>
    <xdr:sp macro="" textlink="">
      <xdr:nvSpPr>
        <xdr:cNvPr id="671313" name="Text Box 10"/>
        <xdr:cNvSpPr txBox="1">
          <a:spLocks noChangeArrowheads="1"/>
        </xdr:cNvSpPr>
      </xdr:nvSpPr>
      <xdr:spPr bwMode="auto">
        <a:xfrm>
          <a:off x="368617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85726</xdr:rowOff>
    </xdr:to>
    <xdr:sp macro="" textlink="">
      <xdr:nvSpPr>
        <xdr:cNvPr id="671314" name="Text Box 10"/>
        <xdr:cNvSpPr txBox="1">
          <a:spLocks noChangeArrowheads="1"/>
        </xdr:cNvSpPr>
      </xdr:nvSpPr>
      <xdr:spPr bwMode="auto">
        <a:xfrm>
          <a:off x="6276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76198</xdr:rowOff>
    </xdr:to>
    <xdr:sp macro="" textlink="">
      <xdr:nvSpPr>
        <xdr:cNvPr id="671315" name="Text Box 45"/>
        <xdr:cNvSpPr txBox="1">
          <a:spLocks noChangeArrowheads="1"/>
        </xdr:cNvSpPr>
      </xdr:nvSpPr>
      <xdr:spPr bwMode="auto">
        <a:xfrm>
          <a:off x="368617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76198</xdr:rowOff>
    </xdr:to>
    <xdr:sp macro="" textlink="">
      <xdr:nvSpPr>
        <xdr:cNvPr id="671316" name="Text Box 85"/>
        <xdr:cNvSpPr txBox="1">
          <a:spLocks noChangeArrowheads="1"/>
        </xdr:cNvSpPr>
      </xdr:nvSpPr>
      <xdr:spPr bwMode="auto">
        <a:xfrm>
          <a:off x="368617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85726</xdr:rowOff>
    </xdr:to>
    <xdr:sp macro="" textlink="">
      <xdr:nvSpPr>
        <xdr:cNvPr id="671317" name="Text Box 10"/>
        <xdr:cNvSpPr txBox="1">
          <a:spLocks noChangeArrowheads="1"/>
        </xdr:cNvSpPr>
      </xdr:nvSpPr>
      <xdr:spPr bwMode="auto">
        <a:xfrm>
          <a:off x="6276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76198</xdr:rowOff>
    </xdr:to>
    <xdr:sp macro="" textlink="">
      <xdr:nvSpPr>
        <xdr:cNvPr id="671318" name="Text Box 45"/>
        <xdr:cNvSpPr txBox="1">
          <a:spLocks noChangeArrowheads="1"/>
        </xdr:cNvSpPr>
      </xdr:nvSpPr>
      <xdr:spPr bwMode="auto">
        <a:xfrm>
          <a:off x="368617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76198</xdr:rowOff>
    </xdr:to>
    <xdr:sp macro="" textlink="">
      <xdr:nvSpPr>
        <xdr:cNvPr id="671319" name="Text Box 85"/>
        <xdr:cNvSpPr txBox="1">
          <a:spLocks noChangeArrowheads="1"/>
        </xdr:cNvSpPr>
      </xdr:nvSpPr>
      <xdr:spPr bwMode="auto">
        <a:xfrm>
          <a:off x="368617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76198</xdr:rowOff>
    </xdr:to>
    <xdr:sp macro="" textlink="">
      <xdr:nvSpPr>
        <xdr:cNvPr id="671320" name="Text Box 10"/>
        <xdr:cNvSpPr txBox="1">
          <a:spLocks noChangeArrowheads="1"/>
        </xdr:cNvSpPr>
      </xdr:nvSpPr>
      <xdr:spPr bwMode="auto">
        <a:xfrm>
          <a:off x="368617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136071</xdr:rowOff>
    </xdr:to>
    <xdr:sp macro="" textlink="">
      <xdr:nvSpPr>
        <xdr:cNvPr id="671321" name="Text Box 10"/>
        <xdr:cNvSpPr txBox="1">
          <a:spLocks noChangeArrowheads="1"/>
        </xdr:cNvSpPr>
      </xdr:nvSpPr>
      <xdr:spPr bwMode="auto">
        <a:xfrm>
          <a:off x="36861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136071</xdr:rowOff>
    </xdr:to>
    <xdr:sp macro="" textlink="">
      <xdr:nvSpPr>
        <xdr:cNvPr id="671322" name="Text Box 10"/>
        <xdr:cNvSpPr txBox="1">
          <a:spLocks noChangeArrowheads="1"/>
        </xdr:cNvSpPr>
      </xdr:nvSpPr>
      <xdr:spPr bwMode="auto">
        <a:xfrm>
          <a:off x="6276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323" name="Text Box 45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324" name="Text Box 85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136071</xdr:rowOff>
    </xdr:to>
    <xdr:sp macro="" textlink="">
      <xdr:nvSpPr>
        <xdr:cNvPr id="671325" name="Text Box 10"/>
        <xdr:cNvSpPr txBox="1">
          <a:spLocks noChangeArrowheads="1"/>
        </xdr:cNvSpPr>
      </xdr:nvSpPr>
      <xdr:spPr bwMode="auto">
        <a:xfrm>
          <a:off x="6276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326" name="Text Box 45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327" name="Text Box 85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328" name="Text Box 10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85726</xdr:rowOff>
    </xdr:to>
    <xdr:sp macro="" textlink="">
      <xdr:nvSpPr>
        <xdr:cNvPr id="671329" name="Text Box 10"/>
        <xdr:cNvSpPr txBox="1">
          <a:spLocks noChangeArrowheads="1"/>
        </xdr:cNvSpPr>
      </xdr:nvSpPr>
      <xdr:spPr bwMode="auto">
        <a:xfrm>
          <a:off x="6276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85726</xdr:rowOff>
    </xdr:to>
    <xdr:sp macro="" textlink="">
      <xdr:nvSpPr>
        <xdr:cNvPr id="671330" name="Text Box 10"/>
        <xdr:cNvSpPr txBox="1">
          <a:spLocks noChangeArrowheads="1"/>
        </xdr:cNvSpPr>
      </xdr:nvSpPr>
      <xdr:spPr bwMode="auto">
        <a:xfrm>
          <a:off x="6276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76201</xdr:rowOff>
    </xdr:to>
    <xdr:sp macro="" textlink="">
      <xdr:nvSpPr>
        <xdr:cNvPr id="671331" name="Text Box 10"/>
        <xdr:cNvSpPr txBox="1">
          <a:spLocks noChangeArrowheads="1"/>
        </xdr:cNvSpPr>
      </xdr:nvSpPr>
      <xdr:spPr bwMode="auto">
        <a:xfrm>
          <a:off x="36861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85726</xdr:rowOff>
    </xdr:to>
    <xdr:sp macro="" textlink="">
      <xdr:nvSpPr>
        <xdr:cNvPr id="671332" name="Text Box 10"/>
        <xdr:cNvSpPr txBox="1">
          <a:spLocks noChangeArrowheads="1"/>
        </xdr:cNvSpPr>
      </xdr:nvSpPr>
      <xdr:spPr bwMode="auto">
        <a:xfrm>
          <a:off x="6276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76199</xdr:rowOff>
    </xdr:to>
    <xdr:sp macro="" textlink="">
      <xdr:nvSpPr>
        <xdr:cNvPr id="671333" name="Text Box 45"/>
        <xdr:cNvSpPr txBox="1">
          <a:spLocks noChangeArrowheads="1"/>
        </xdr:cNvSpPr>
      </xdr:nvSpPr>
      <xdr:spPr bwMode="auto">
        <a:xfrm>
          <a:off x="36861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76199</xdr:rowOff>
    </xdr:to>
    <xdr:sp macro="" textlink="">
      <xdr:nvSpPr>
        <xdr:cNvPr id="671334" name="Text Box 85"/>
        <xdr:cNvSpPr txBox="1">
          <a:spLocks noChangeArrowheads="1"/>
        </xdr:cNvSpPr>
      </xdr:nvSpPr>
      <xdr:spPr bwMode="auto">
        <a:xfrm>
          <a:off x="36861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85726</xdr:rowOff>
    </xdr:to>
    <xdr:sp macro="" textlink="">
      <xdr:nvSpPr>
        <xdr:cNvPr id="671335" name="Text Box 10"/>
        <xdr:cNvSpPr txBox="1">
          <a:spLocks noChangeArrowheads="1"/>
        </xdr:cNvSpPr>
      </xdr:nvSpPr>
      <xdr:spPr bwMode="auto">
        <a:xfrm>
          <a:off x="6276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76199</xdr:rowOff>
    </xdr:to>
    <xdr:sp macro="" textlink="">
      <xdr:nvSpPr>
        <xdr:cNvPr id="671336" name="Text Box 45"/>
        <xdr:cNvSpPr txBox="1">
          <a:spLocks noChangeArrowheads="1"/>
        </xdr:cNvSpPr>
      </xdr:nvSpPr>
      <xdr:spPr bwMode="auto">
        <a:xfrm>
          <a:off x="36861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76199</xdr:rowOff>
    </xdr:to>
    <xdr:sp macro="" textlink="">
      <xdr:nvSpPr>
        <xdr:cNvPr id="671337" name="Text Box 85"/>
        <xdr:cNvSpPr txBox="1">
          <a:spLocks noChangeArrowheads="1"/>
        </xdr:cNvSpPr>
      </xdr:nvSpPr>
      <xdr:spPr bwMode="auto">
        <a:xfrm>
          <a:off x="36861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76199</xdr:rowOff>
    </xdr:to>
    <xdr:sp macro="" textlink="">
      <xdr:nvSpPr>
        <xdr:cNvPr id="671338" name="Text Box 10"/>
        <xdr:cNvSpPr txBox="1">
          <a:spLocks noChangeArrowheads="1"/>
        </xdr:cNvSpPr>
      </xdr:nvSpPr>
      <xdr:spPr bwMode="auto">
        <a:xfrm>
          <a:off x="36861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85724</xdr:rowOff>
    </xdr:to>
    <xdr:sp macro="" textlink="">
      <xdr:nvSpPr>
        <xdr:cNvPr id="671339" name="Text Box 10"/>
        <xdr:cNvSpPr txBox="1">
          <a:spLocks noChangeArrowheads="1"/>
        </xdr:cNvSpPr>
      </xdr:nvSpPr>
      <xdr:spPr bwMode="auto">
        <a:xfrm>
          <a:off x="6276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85724</xdr:rowOff>
    </xdr:to>
    <xdr:sp macro="" textlink="">
      <xdr:nvSpPr>
        <xdr:cNvPr id="671340" name="Text Box 10"/>
        <xdr:cNvSpPr txBox="1">
          <a:spLocks noChangeArrowheads="1"/>
        </xdr:cNvSpPr>
      </xdr:nvSpPr>
      <xdr:spPr bwMode="auto">
        <a:xfrm>
          <a:off x="6276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76199</xdr:rowOff>
    </xdr:to>
    <xdr:sp macro="" textlink="">
      <xdr:nvSpPr>
        <xdr:cNvPr id="671341" name="Text Box 10"/>
        <xdr:cNvSpPr txBox="1">
          <a:spLocks noChangeArrowheads="1"/>
        </xdr:cNvSpPr>
      </xdr:nvSpPr>
      <xdr:spPr bwMode="auto">
        <a:xfrm>
          <a:off x="36861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85724</xdr:rowOff>
    </xdr:to>
    <xdr:sp macro="" textlink="">
      <xdr:nvSpPr>
        <xdr:cNvPr id="671342" name="Text Box 10"/>
        <xdr:cNvSpPr txBox="1">
          <a:spLocks noChangeArrowheads="1"/>
        </xdr:cNvSpPr>
      </xdr:nvSpPr>
      <xdr:spPr bwMode="auto">
        <a:xfrm>
          <a:off x="6276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71343" name="Text Box 45"/>
        <xdr:cNvSpPr txBox="1">
          <a:spLocks noChangeArrowheads="1"/>
        </xdr:cNvSpPr>
      </xdr:nvSpPr>
      <xdr:spPr bwMode="auto">
        <a:xfrm>
          <a:off x="36861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71344" name="Text Box 85"/>
        <xdr:cNvSpPr txBox="1">
          <a:spLocks noChangeArrowheads="1"/>
        </xdr:cNvSpPr>
      </xdr:nvSpPr>
      <xdr:spPr bwMode="auto">
        <a:xfrm>
          <a:off x="36861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85724</xdr:rowOff>
    </xdr:to>
    <xdr:sp macro="" textlink="">
      <xdr:nvSpPr>
        <xdr:cNvPr id="671345" name="Text Box 10"/>
        <xdr:cNvSpPr txBox="1">
          <a:spLocks noChangeArrowheads="1"/>
        </xdr:cNvSpPr>
      </xdr:nvSpPr>
      <xdr:spPr bwMode="auto">
        <a:xfrm>
          <a:off x="6276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71346" name="Text Box 45"/>
        <xdr:cNvSpPr txBox="1">
          <a:spLocks noChangeArrowheads="1"/>
        </xdr:cNvSpPr>
      </xdr:nvSpPr>
      <xdr:spPr bwMode="auto">
        <a:xfrm>
          <a:off x="36861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71347" name="Text Box 85"/>
        <xdr:cNvSpPr txBox="1">
          <a:spLocks noChangeArrowheads="1"/>
        </xdr:cNvSpPr>
      </xdr:nvSpPr>
      <xdr:spPr bwMode="auto">
        <a:xfrm>
          <a:off x="36861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71348" name="Text Box 10"/>
        <xdr:cNvSpPr txBox="1">
          <a:spLocks noChangeArrowheads="1"/>
        </xdr:cNvSpPr>
      </xdr:nvSpPr>
      <xdr:spPr bwMode="auto">
        <a:xfrm>
          <a:off x="36861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71349" name="Text Box 10"/>
        <xdr:cNvSpPr txBox="1">
          <a:spLocks noChangeArrowheads="1"/>
        </xdr:cNvSpPr>
      </xdr:nvSpPr>
      <xdr:spPr bwMode="auto">
        <a:xfrm>
          <a:off x="6276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71350" name="Text Box 10"/>
        <xdr:cNvSpPr txBox="1">
          <a:spLocks noChangeArrowheads="1"/>
        </xdr:cNvSpPr>
      </xdr:nvSpPr>
      <xdr:spPr bwMode="auto">
        <a:xfrm>
          <a:off x="6276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71351" name="Text Box 10"/>
        <xdr:cNvSpPr txBox="1">
          <a:spLocks noChangeArrowheads="1"/>
        </xdr:cNvSpPr>
      </xdr:nvSpPr>
      <xdr:spPr bwMode="auto">
        <a:xfrm>
          <a:off x="36861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71352" name="Text Box 10"/>
        <xdr:cNvSpPr txBox="1">
          <a:spLocks noChangeArrowheads="1"/>
        </xdr:cNvSpPr>
      </xdr:nvSpPr>
      <xdr:spPr bwMode="auto">
        <a:xfrm>
          <a:off x="6276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71353" name="Text Box 45"/>
        <xdr:cNvSpPr txBox="1">
          <a:spLocks noChangeArrowheads="1"/>
        </xdr:cNvSpPr>
      </xdr:nvSpPr>
      <xdr:spPr bwMode="auto">
        <a:xfrm>
          <a:off x="36861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71354" name="Text Box 85"/>
        <xdr:cNvSpPr txBox="1">
          <a:spLocks noChangeArrowheads="1"/>
        </xdr:cNvSpPr>
      </xdr:nvSpPr>
      <xdr:spPr bwMode="auto">
        <a:xfrm>
          <a:off x="36861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71355" name="Text Box 10"/>
        <xdr:cNvSpPr txBox="1">
          <a:spLocks noChangeArrowheads="1"/>
        </xdr:cNvSpPr>
      </xdr:nvSpPr>
      <xdr:spPr bwMode="auto">
        <a:xfrm>
          <a:off x="6276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71356" name="Text Box 45"/>
        <xdr:cNvSpPr txBox="1">
          <a:spLocks noChangeArrowheads="1"/>
        </xdr:cNvSpPr>
      </xdr:nvSpPr>
      <xdr:spPr bwMode="auto">
        <a:xfrm>
          <a:off x="36861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71357" name="Text Box 85"/>
        <xdr:cNvSpPr txBox="1">
          <a:spLocks noChangeArrowheads="1"/>
        </xdr:cNvSpPr>
      </xdr:nvSpPr>
      <xdr:spPr bwMode="auto">
        <a:xfrm>
          <a:off x="36861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71358" name="Text Box 10"/>
        <xdr:cNvSpPr txBox="1">
          <a:spLocks noChangeArrowheads="1"/>
        </xdr:cNvSpPr>
      </xdr:nvSpPr>
      <xdr:spPr bwMode="auto">
        <a:xfrm>
          <a:off x="36861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85725</xdr:rowOff>
    </xdr:to>
    <xdr:sp macro="" textlink="">
      <xdr:nvSpPr>
        <xdr:cNvPr id="671359" name="Text Box 10"/>
        <xdr:cNvSpPr txBox="1">
          <a:spLocks noChangeArrowheads="1"/>
        </xdr:cNvSpPr>
      </xdr:nvSpPr>
      <xdr:spPr bwMode="auto">
        <a:xfrm>
          <a:off x="6276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85725</xdr:rowOff>
    </xdr:to>
    <xdr:sp macro="" textlink="">
      <xdr:nvSpPr>
        <xdr:cNvPr id="671360" name="Text Box 10"/>
        <xdr:cNvSpPr txBox="1">
          <a:spLocks noChangeArrowheads="1"/>
        </xdr:cNvSpPr>
      </xdr:nvSpPr>
      <xdr:spPr bwMode="auto">
        <a:xfrm>
          <a:off x="6276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71361" name="Text Box 10"/>
        <xdr:cNvSpPr txBox="1">
          <a:spLocks noChangeArrowheads="1"/>
        </xdr:cNvSpPr>
      </xdr:nvSpPr>
      <xdr:spPr bwMode="auto">
        <a:xfrm>
          <a:off x="36861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85725</xdr:rowOff>
    </xdr:to>
    <xdr:sp macro="" textlink="">
      <xdr:nvSpPr>
        <xdr:cNvPr id="671362" name="Text Box 10"/>
        <xdr:cNvSpPr txBox="1">
          <a:spLocks noChangeArrowheads="1"/>
        </xdr:cNvSpPr>
      </xdr:nvSpPr>
      <xdr:spPr bwMode="auto">
        <a:xfrm>
          <a:off x="6276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71363" name="Text Box 45"/>
        <xdr:cNvSpPr txBox="1">
          <a:spLocks noChangeArrowheads="1"/>
        </xdr:cNvSpPr>
      </xdr:nvSpPr>
      <xdr:spPr bwMode="auto">
        <a:xfrm>
          <a:off x="368617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71364" name="Text Box 85"/>
        <xdr:cNvSpPr txBox="1">
          <a:spLocks noChangeArrowheads="1"/>
        </xdr:cNvSpPr>
      </xdr:nvSpPr>
      <xdr:spPr bwMode="auto">
        <a:xfrm>
          <a:off x="368617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85725</xdr:rowOff>
    </xdr:to>
    <xdr:sp macro="" textlink="">
      <xdr:nvSpPr>
        <xdr:cNvPr id="671365" name="Text Box 10"/>
        <xdr:cNvSpPr txBox="1">
          <a:spLocks noChangeArrowheads="1"/>
        </xdr:cNvSpPr>
      </xdr:nvSpPr>
      <xdr:spPr bwMode="auto">
        <a:xfrm>
          <a:off x="6276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71366" name="Text Box 45"/>
        <xdr:cNvSpPr txBox="1">
          <a:spLocks noChangeArrowheads="1"/>
        </xdr:cNvSpPr>
      </xdr:nvSpPr>
      <xdr:spPr bwMode="auto">
        <a:xfrm>
          <a:off x="368617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71367" name="Text Box 85"/>
        <xdr:cNvSpPr txBox="1">
          <a:spLocks noChangeArrowheads="1"/>
        </xdr:cNvSpPr>
      </xdr:nvSpPr>
      <xdr:spPr bwMode="auto">
        <a:xfrm>
          <a:off x="368617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71368" name="Text Box 10"/>
        <xdr:cNvSpPr txBox="1">
          <a:spLocks noChangeArrowheads="1"/>
        </xdr:cNvSpPr>
      </xdr:nvSpPr>
      <xdr:spPr bwMode="auto">
        <a:xfrm>
          <a:off x="368617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71369" name="Text Box 10"/>
        <xdr:cNvSpPr txBox="1">
          <a:spLocks noChangeArrowheads="1"/>
        </xdr:cNvSpPr>
      </xdr:nvSpPr>
      <xdr:spPr bwMode="auto">
        <a:xfrm>
          <a:off x="6276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71370" name="Text Box 10"/>
        <xdr:cNvSpPr txBox="1">
          <a:spLocks noChangeArrowheads="1"/>
        </xdr:cNvSpPr>
      </xdr:nvSpPr>
      <xdr:spPr bwMode="auto">
        <a:xfrm>
          <a:off x="6276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71371" name="Text Box 10"/>
        <xdr:cNvSpPr txBox="1">
          <a:spLocks noChangeArrowheads="1"/>
        </xdr:cNvSpPr>
      </xdr:nvSpPr>
      <xdr:spPr bwMode="auto">
        <a:xfrm>
          <a:off x="3686175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71372" name="Text Box 10"/>
        <xdr:cNvSpPr txBox="1">
          <a:spLocks noChangeArrowheads="1"/>
        </xdr:cNvSpPr>
      </xdr:nvSpPr>
      <xdr:spPr bwMode="auto">
        <a:xfrm>
          <a:off x="6276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71373" name="Text Box 45"/>
        <xdr:cNvSpPr txBox="1">
          <a:spLocks noChangeArrowheads="1"/>
        </xdr:cNvSpPr>
      </xdr:nvSpPr>
      <xdr:spPr bwMode="auto">
        <a:xfrm>
          <a:off x="368617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71374" name="Text Box 85"/>
        <xdr:cNvSpPr txBox="1">
          <a:spLocks noChangeArrowheads="1"/>
        </xdr:cNvSpPr>
      </xdr:nvSpPr>
      <xdr:spPr bwMode="auto">
        <a:xfrm>
          <a:off x="368617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71375" name="Text Box 10"/>
        <xdr:cNvSpPr txBox="1">
          <a:spLocks noChangeArrowheads="1"/>
        </xdr:cNvSpPr>
      </xdr:nvSpPr>
      <xdr:spPr bwMode="auto">
        <a:xfrm>
          <a:off x="6276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71376" name="Text Box 45"/>
        <xdr:cNvSpPr txBox="1">
          <a:spLocks noChangeArrowheads="1"/>
        </xdr:cNvSpPr>
      </xdr:nvSpPr>
      <xdr:spPr bwMode="auto">
        <a:xfrm>
          <a:off x="368617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71377" name="Text Box 85"/>
        <xdr:cNvSpPr txBox="1">
          <a:spLocks noChangeArrowheads="1"/>
        </xdr:cNvSpPr>
      </xdr:nvSpPr>
      <xdr:spPr bwMode="auto">
        <a:xfrm>
          <a:off x="368617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71378" name="Text Box 10"/>
        <xdr:cNvSpPr txBox="1">
          <a:spLocks noChangeArrowheads="1"/>
        </xdr:cNvSpPr>
      </xdr:nvSpPr>
      <xdr:spPr bwMode="auto">
        <a:xfrm>
          <a:off x="368617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71379" name="Text Box 10"/>
        <xdr:cNvSpPr txBox="1">
          <a:spLocks noChangeArrowheads="1"/>
        </xdr:cNvSpPr>
      </xdr:nvSpPr>
      <xdr:spPr bwMode="auto">
        <a:xfrm>
          <a:off x="6276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71380" name="Text Box 10"/>
        <xdr:cNvSpPr txBox="1">
          <a:spLocks noChangeArrowheads="1"/>
        </xdr:cNvSpPr>
      </xdr:nvSpPr>
      <xdr:spPr bwMode="auto">
        <a:xfrm>
          <a:off x="6276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71381" name="Text Box 10"/>
        <xdr:cNvSpPr txBox="1">
          <a:spLocks noChangeArrowheads="1"/>
        </xdr:cNvSpPr>
      </xdr:nvSpPr>
      <xdr:spPr bwMode="auto">
        <a:xfrm>
          <a:off x="3686175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71382" name="Text Box 10"/>
        <xdr:cNvSpPr txBox="1">
          <a:spLocks noChangeArrowheads="1"/>
        </xdr:cNvSpPr>
      </xdr:nvSpPr>
      <xdr:spPr bwMode="auto">
        <a:xfrm>
          <a:off x="6276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680</xdr:rowOff>
    </xdr:to>
    <xdr:sp macro="" textlink="">
      <xdr:nvSpPr>
        <xdr:cNvPr id="671383" name="Text Box 45"/>
        <xdr:cNvSpPr txBox="1">
          <a:spLocks noChangeArrowheads="1"/>
        </xdr:cNvSpPr>
      </xdr:nvSpPr>
      <xdr:spPr bwMode="auto">
        <a:xfrm>
          <a:off x="368617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680</xdr:rowOff>
    </xdr:to>
    <xdr:sp macro="" textlink="">
      <xdr:nvSpPr>
        <xdr:cNvPr id="671384" name="Text Box 85"/>
        <xdr:cNvSpPr txBox="1">
          <a:spLocks noChangeArrowheads="1"/>
        </xdr:cNvSpPr>
      </xdr:nvSpPr>
      <xdr:spPr bwMode="auto">
        <a:xfrm>
          <a:off x="368617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71385" name="Text Box 10"/>
        <xdr:cNvSpPr txBox="1">
          <a:spLocks noChangeArrowheads="1"/>
        </xdr:cNvSpPr>
      </xdr:nvSpPr>
      <xdr:spPr bwMode="auto">
        <a:xfrm>
          <a:off x="6276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680</xdr:rowOff>
    </xdr:to>
    <xdr:sp macro="" textlink="">
      <xdr:nvSpPr>
        <xdr:cNvPr id="671386" name="Text Box 45"/>
        <xdr:cNvSpPr txBox="1">
          <a:spLocks noChangeArrowheads="1"/>
        </xdr:cNvSpPr>
      </xdr:nvSpPr>
      <xdr:spPr bwMode="auto">
        <a:xfrm>
          <a:off x="368617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680</xdr:rowOff>
    </xdr:to>
    <xdr:sp macro="" textlink="">
      <xdr:nvSpPr>
        <xdr:cNvPr id="671387" name="Text Box 85"/>
        <xdr:cNvSpPr txBox="1">
          <a:spLocks noChangeArrowheads="1"/>
        </xdr:cNvSpPr>
      </xdr:nvSpPr>
      <xdr:spPr bwMode="auto">
        <a:xfrm>
          <a:off x="368617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680</xdr:rowOff>
    </xdr:to>
    <xdr:sp macro="" textlink="">
      <xdr:nvSpPr>
        <xdr:cNvPr id="671388" name="Text Box 10"/>
        <xdr:cNvSpPr txBox="1">
          <a:spLocks noChangeArrowheads="1"/>
        </xdr:cNvSpPr>
      </xdr:nvSpPr>
      <xdr:spPr bwMode="auto">
        <a:xfrm>
          <a:off x="368617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680</xdr:rowOff>
    </xdr:to>
    <xdr:sp macro="" textlink="">
      <xdr:nvSpPr>
        <xdr:cNvPr id="671389" name="Text Box 10"/>
        <xdr:cNvSpPr txBox="1">
          <a:spLocks noChangeArrowheads="1"/>
        </xdr:cNvSpPr>
      </xdr:nvSpPr>
      <xdr:spPr bwMode="auto">
        <a:xfrm>
          <a:off x="6276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680</xdr:rowOff>
    </xdr:to>
    <xdr:sp macro="" textlink="">
      <xdr:nvSpPr>
        <xdr:cNvPr id="671390" name="Text Box 10"/>
        <xdr:cNvSpPr txBox="1">
          <a:spLocks noChangeArrowheads="1"/>
        </xdr:cNvSpPr>
      </xdr:nvSpPr>
      <xdr:spPr bwMode="auto">
        <a:xfrm>
          <a:off x="6276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680</xdr:rowOff>
    </xdr:to>
    <xdr:sp macro="" textlink="">
      <xdr:nvSpPr>
        <xdr:cNvPr id="671391" name="Text Box 10"/>
        <xdr:cNvSpPr txBox="1">
          <a:spLocks noChangeArrowheads="1"/>
        </xdr:cNvSpPr>
      </xdr:nvSpPr>
      <xdr:spPr bwMode="auto">
        <a:xfrm>
          <a:off x="3686175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680</xdr:rowOff>
    </xdr:to>
    <xdr:sp macro="" textlink="">
      <xdr:nvSpPr>
        <xdr:cNvPr id="671392" name="Text Box 10"/>
        <xdr:cNvSpPr txBox="1">
          <a:spLocks noChangeArrowheads="1"/>
        </xdr:cNvSpPr>
      </xdr:nvSpPr>
      <xdr:spPr bwMode="auto">
        <a:xfrm>
          <a:off x="6276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71393" name="Text Box 45"/>
        <xdr:cNvSpPr txBox="1">
          <a:spLocks noChangeArrowheads="1"/>
        </xdr:cNvSpPr>
      </xdr:nvSpPr>
      <xdr:spPr bwMode="auto">
        <a:xfrm>
          <a:off x="368617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71394" name="Text Box 85"/>
        <xdr:cNvSpPr txBox="1">
          <a:spLocks noChangeArrowheads="1"/>
        </xdr:cNvSpPr>
      </xdr:nvSpPr>
      <xdr:spPr bwMode="auto">
        <a:xfrm>
          <a:off x="368617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680</xdr:rowOff>
    </xdr:to>
    <xdr:sp macro="" textlink="">
      <xdr:nvSpPr>
        <xdr:cNvPr id="671395" name="Text Box 10"/>
        <xdr:cNvSpPr txBox="1">
          <a:spLocks noChangeArrowheads="1"/>
        </xdr:cNvSpPr>
      </xdr:nvSpPr>
      <xdr:spPr bwMode="auto">
        <a:xfrm>
          <a:off x="6276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71396" name="Text Box 45"/>
        <xdr:cNvSpPr txBox="1">
          <a:spLocks noChangeArrowheads="1"/>
        </xdr:cNvSpPr>
      </xdr:nvSpPr>
      <xdr:spPr bwMode="auto">
        <a:xfrm>
          <a:off x="368617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71397" name="Text Box 85"/>
        <xdr:cNvSpPr txBox="1">
          <a:spLocks noChangeArrowheads="1"/>
        </xdr:cNvSpPr>
      </xdr:nvSpPr>
      <xdr:spPr bwMode="auto">
        <a:xfrm>
          <a:off x="368617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71398" name="Text Box 10"/>
        <xdr:cNvSpPr txBox="1">
          <a:spLocks noChangeArrowheads="1"/>
        </xdr:cNvSpPr>
      </xdr:nvSpPr>
      <xdr:spPr bwMode="auto">
        <a:xfrm>
          <a:off x="368617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85726</xdr:rowOff>
    </xdr:to>
    <xdr:sp macro="" textlink="">
      <xdr:nvSpPr>
        <xdr:cNvPr id="671399" name="Text Box 10"/>
        <xdr:cNvSpPr txBox="1">
          <a:spLocks noChangeArrowheads="1"/>
        </xdr:cNvSpPr>
      </xdr:nvSpPr>
      <xdr:spPr bwMode="auto">
        <a:xfrm>
          <a:off x="6276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85726</xdr:rowOff>
    </xdr:to>
    <xdr:sp macro="" textlink="">
      <xdr:nvSpPr>
        <xdr:cNvPr id="671400" name="Text Box 10"/>
        <xdr:cNvSpPr txBox="1">
          <a:spLocks noChangeArrowheads="1"/>
        </xdr:cNvSpPr>
      </xdr:nvSpPr>
      <xdr:spPr bwMode="auto">
        <a:xfrm>
          <a:off x="6276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76201</xdr:rowOff>
    </xdr:to>
    <xdr:sp macro="" textlink="">
      <xdr:nvSpPr>
        <xdr:cNvPr id="671401" name="Text Box 10"/>
        <xdr:cNvSpPr txBox="1">
          <a:spLocks noChangeArrowheads="1"/>
        </xdr:cNvSpPr>
      </xdr:nvSpPr>
      <xdr:spPr bwMode="auto">
        <a:xfrm>
          <a:off x="3686175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85726</xdr:rowOff>
    </xdr:to>
    <xdr:sp macro="" textlink="">
      <xdr:nvSpPr>
        <xdr:cNvPr id="671402" name="Text Box 10"/>
        <xdr:cNvSpPr txBox="1">
          <a:spLocks noChangeArrowheads="1"/>
        </xdr:cNvSpPr>
      </xdr:nvSpPr>
      <xdr:spPr bwMode="auto">
        <a:xfrm>
          <a:off x="6276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71403" name="Text Box 45"/>
        <xdr:cNvSpPr txBox="1">
          <a:spLocks noChangeArrowheads="1"/>
        </xdr:cNvSpPr>
      </xdr:nvSpPr>
      <xdr:spPr bwMode="auto">
        <a:xfrm>
          <a:off x="36861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71404" name="Text Box 85"/>
        <xdr:cNvSpPr txBox="1">
          <a:spLocks noChangeArrowheads="1"/>
        </xdr:cNvSpPr>
      </xdr:nvSpPr>
      <xdr:spPr bwMode="auto">
        <a:xfrm>
          <a:off x="36861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85726</xdr:rowOff>
    </xdr:to>
    <xdr:sp macro="" textlink="">
      <xdr:nvSpPr>
        <xdr:cNvPr id="671405" name="Text Box 10"/>
        <xdr:cNvSpPr txBox="1">
          <a:spLocks noChangeArrowheads="1"/>
        </xdr:cNvSpPr>
      </xdr:nvSpPr>
      <xdr:spPr bwMode="auto">
        <a:xfrm>
          <a:off x="6276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71406" name="Text Box 45"/>
        <xdr:cNvSpPr txBox="1">
          <a:spLocks noChangeArrowheads="1"/>
        </xdr:cNvSpPr>
      </xdr:nvSpPr>
      <xdr:spPr bwMode="auto">
        <a:xfrm>
          <a:off x="36861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71407" name="Text Box 85"/>
        <xdr:cNvSpPr txBox="1">
          <a:spLocks noChangeArrowheads="1"/>
        </xdr:cNvSpPr>
      </xdr:nvSpPr>
      <xdr:spPr bwMode="auto">
        <a:xfrm>
          <a:off x="36861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71408" name="Text Box 10"/>
        <xdr:cNvSpPr txBox="1">
          <a:spLocks noChangeArrowheads="1"/>
        </xdr:cNvSpPr>
      </xdr:nvSpPr>
      <xdr:spPr bwMode="auto">
        <a:xfrm>
          <a:off x="36861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85725</xdr:rowOff>
    </xdr:to>
    <xdr:sp macro="" textlink="">
      <xdr:nvSpPr>
        <xdr:cNvPr id="671409" name="Text Box 10"/>
        <xdr:cNvSpPr txBox="1">
          <a:spLocks noChangeArrowheads="1"/>
        </xdr:cNvSpPr>
      </xdr:nvSpPr>
      <xdr:spPr bwMode="auto">
        <a:xfrm>
          <a:off x="6276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85725</xdr:rowOff>
    </xdr:to>
    <xdr:sp macro="" textlink="">
      <xdr:nvSpPr>
        <xdr:cNvPr id="671410" name="Text Box 10"/>
        <xdr:cNvSpPr txBox="1">
          <a:spLocks noChangeArrowheads="1"/>
        </xdr:cNvSpPr>
      </xdr:nvSpPr>
      <xdr:spPr bwMode="auto">
        <a:xfrm>
          <a:off x="6276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71411" name="Text Box 10"/>
        <xdr:cNvSpPr txBox="1">
          <a:spLocks noChangeArrowheads="1"/>
        </xdr:cNvSpPr>
      </xdr:nvSpPr>
      <xdr:spPr bwMode="auto">
        <a:xfrm>
          <a:off x="36861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85725</xdr:rowOff>
    </xdr:to>
    <xdr:sp macro="" textlink="">
      <xdr:nvSpPr>
        <xdr:cNvPr id="671412" name="Text Box 10"/>
        <xdr:cNvSpPr txBox="1">
          <a:spLocks noChangeArrowheads="1"/>
        </xdr:cNvSpPr>
      </xdr:nvSpPr>
      <xdr:spPr bwMode="auto">
        <a:xfrm>
          <a:off x="6276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114300</xdr:rowOff>
    </xdr:to>
    <xdr:sp macro="" textlink="">
      <xdr:nvSpPr>
        <xdr:cNvPr id="671413" name="Text Box 45"/>
        <xdr:cNvSpPr txBox="1">
          <a:spLocks noChangeArrowheads="1"/>
        </xdr:cNvSpPr>
      </xdr:nvSpPr>
      <xdr:spPr bwMode="auto">
        <a:xfrm>
          <a:off x="36861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114300</xdr:rowOff>
    </xdr:to>
    <xdr:sp macro="" textlink="">
      <xdr:nvSpPr>
        <xdr:cNvPr id="671414" name="Text Box 85"/>
        <xdr:cNvSpPr txBox="1">
          <a:spLocks noChangeArrowheads="1"/>
        </xdr:cNvSpPr>
      </xdr:nvSpPr>
      <xdr:spPr bwMode="auto">
        <a:xfrm>
          <a:off x="36861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85725</xdr:rowOff>
    </xdr:to>
    <xdr:sp macro="" textlink="">
      <xdr:nvSpPr>
        <xdr:cNvPr id="671415" name="Text Box 10"/>
        <xdr:cNvSpPr txBox="1">
          <a:spLocks noChangeArrowheads="1"/>
        </xdr:cNvSpPr>
      </xdr:nvSpPr>
      <xdr:spPr bwMode="auto">
        <a:xfrm>
          <a:off x="6276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114300</xdr:rowOff>
    </xdr:to>
    <xdr:sp macro="" textlink="">
      <xdr:nvSpPr>
        <xdr:cNvPr id="671416" name="Text Box 45"/>
        <xdr:cNvSpPr txBox="1">
          <a:spLocks noChangeArrowheads="1"/>
        </xdr:cNvSpPr>
      </xdr:nvSpPr>
      <xdr:spPr bwMode="auto">
        <a:xfrm>
          <a:off x="36861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114300</xdr:rowOff>
    </xdr:to>
    <xdr:sp macro="" textlink="">
      <xdr:nvSpPr>
        <xdr:cNvPr id="671417" name="Text Box 85"/>
        <xdr:cNvSpPr txBox="1">
          <a:spLocks noChangeArrowheads="1"/>
        </xdr:cNvSpPr>
      </xdr:nvSpPr>
      <xdr:spPr bwMode="auto">
        <a:xfrm>
          <a:off x="36861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114300</xdr:rowOff>
    </xdr:to>
    <xdr:sp macro="" textlink="">
      <xdr:nvSpPr>
        <xdr:cNvPr id="671418" name="Text Box 10"/>
        <xdr:cNvSpPr txBox="1">
          <a:spLocks noChangeArrowheads="1"/>
        </xdr:cNvSpPr>
      </xdr:nvSpPr>
      <xdr:spPr bwMode="auto">
        <a:xfrm>
          <a:off x="36861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133350</xdr:rowOff>
    </xdr:to>
    <xdr:sp macro="" textlink="">
      <xdr:nvSpPr>
        <xdr:cNvPr id="671419" name="Text Box 10"/>
        <xdr:cNvSpPr txBox="1">
          <a:spLocks noChangeArrowheads="1"/>
        </xdr:cNvSpPr>
      </xdr:nvSpPr>
      <xdr:spPr bwMode="auto">
        <a:xfrm>
          <a:off x="6276975" y="4010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133350</xdr:rowOff>
    </xdr:to>
    <xdr:sp macro="" textlink="">
      <xdr:nvSpPr>
        <xdr:cNvPr id="671420" name="Text Box 10"/>
        <xdr:cNvSpPr txBox="1">
          <a:spLocks noChangeArrowheads="1"/>
        </xdr:cNvSpPr>
      </xdr:nvSpPr>
      <xdr:spPr bwMode="auto">
        <a:xfrm>
          <a:off x="6276975" y="4010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114300</xdr:rowOff>
    </xdr:to>
    <xdr:sp macro="" textlink="">
      <xdr:nvSpPr>
        <xdr:cNvPr id="671421" name="Text Box 10"/>
        <xdr:cNvSpPr txBox="1">
          <a:spLocks noChangeArrowheads="1"/>
        </xdr:cNvSpPr>
      </xdr:nvSpPr>
      <xdr:spPr bwMode="auto">
        <a:xfrm>
          <a:off x="36861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133350</xdr:rowOff>
    </xdr:to>
    <xdr:sp macro="" textlink="">
      <xdr:nvSpPr>
        <xdr:cNvPr id="671422" name="Text Box 10"/>
        <xdr:cNvSpPr txBox="1">
          <a:spLocks noChangeArrowheads="1"/>
        </xdr:cNvSpPr>
      </xdr:nvSpPr>
      <xdr:spPr bwMode="auto">
        <a:xfrm>
          <a:off x="6276975" y="4010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190500</xdr:rowOff>
    </xdr:from>
    <xdr:to>
      <xdr:col>6</xdr:col>
      <xdr:colOff>104775</xdr:colOff>
      <xdr:row>32</xdr:row>
      <xdr:rowOff>219074</xdr:rowOff>
    </xdr:to>
    <xdr:sp macro="" textlink="">
      <xdr:nvSpPr>
        <xdr:cNvPr id="671423" name="Text Box 45"/>
        <xdr:cNvSpPr txBox="1">
          <a:spLocks noChangeArrowheads="1"/>
        </xdr:cNvSpPr>
      </xdr:nvSpPr>
      <xdr:spPr bwMode="auto">
        <a:xfrm>
          <a:off x="3686175" y="4324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190500</xdr:rowOff>
    </xdr:from>
    <xdr:to>
      <xdr:col>6</xdr:col>
      <xdr:colOff>104775</xdr:colOff>
      <xdr:row>32</xdr:row>
      <xdr:rowOff>219074</xdr:rowOff>
    </xdr:to>
    <xdr:sp macro="" textlink="">
      <xdr:nvSpPr>
        <xdr:cNvPr id="671424" name="Text Box 85"/>
        <xdr:cNvSpPr txBox="1">
          <a:spLocks noChangeArrowheads="1"/>
        </xdr:cNvSpPr>
      </xdr:nvSpPr>
      <xdr:spPr bwMode="auto">
        <a:xfrm>
          <a:off x="3686175" y="4324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133350</xdr:rowOff>
    </xdr:to>
    <xdr:sp macro="" textlink="">
      <xdr:nvSpPr>
        <xdr:cNvPr id="671425" name="Text Box 10"/>
        <xdr:cNvSpPr txBox="1">
          <a:spLocks noChangeArrowheads="1"/>
        </xdr:cNvSpPr>
      </xdr:nvSpPr>
      <xdr:spPr bwMode="auto">
        <a:xfrm>
          <a:off x="6276975" y="4010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190500</xdr:rowOff>
    </xdr:from>
    <xdr:to>
      <xdr:col>6</xdr:col>
      <xdr:colOff>104775</xdr:colOff>
      <xdr:row>32</xdr:row>
      <xdr:rowOff>219074</xdr:rowOff>
    </xdr:to>
    <xdr:sp macro="" textlink="">
      <xdr:nvSpPr>
        <xdr:cNvPr id="671426" name="Text Box 45"/>
        <xdr:cNvSpPr txBox="1">
          <a:spLocks noChangeArrowheads="1"/>
        </xdr:cNvSpPr>
      </xdr:nvSpPr>
      <xdr:spPr bwMode="auto">
        <a:xfrm>
          <a:off x="3686175" y="4324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190500</xdr:rowOff>
    </xdr:from>
    <xdr:to>
      <xdr:col>6</xdr:col>
      <xdr:colOff>104775</xdr:colOff>
      <xdr:row>32</xdr:row>
      <xdr:rowOff>219074</xdr:rowOff>
    </xdr:to>
    <xdr:sp macro="" textlink="">
      <xdr:nvSpPr>
        <xdr:cNvPr id="671427" name="Text Box 85"/>
        <xdr:cNvSpPr txBox="1">
          <a:spLocks noChangeArrowheads="1"/>
        </xdr:cNvSpPr>
      </xdr:nvSpPr>
      <xdr:spPr bwMode="auto">
        <a:xfrm>
          <a:off x="3686175" y="4324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190500</xdr:rowOff>
    </xdr:from>
    <xdr:to>
      <xdr:col>6</xdr:col>
      <xdr:colOff>104775</xdr:colOff>
      <xdr:row>32</xdr:row>
      <xdr:rowOff>219074</xdr:rowOff>
    </xdr:to>
    <xdr:sp macro="" textlink="">
      <xdr:nvSpPr>
        <xdr:cNvPr id="671428" name="Text Box 10"/>
        <xdr:cNvSpPr txBox="1">
          <a:spLocks noChangeArrowheads="1"/>
        </xdr:cNvSpPr>
      </xdr:nvSpPr>
      <xdr:spPr bwMode="auto">
        <a:xfrm>
          <a:off x="3686175" y="4324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219075</xdr:rowOff>
    </xdr:from>
    <xdr:to>
      <xdr:col>7</xdr:col>
      <xdr:colOff>1609725</xdr:colOff>
      <xdr:row>32</xdr:row>
      <xdr:rowOff>228599</xdr:rowOff>
    </xdr:to>
    <xdr:sp macro="" textlink="">
      <xdr:nvSpPr>
        <xdr:cNvPr id="671429" name="Text Box 10"/>
        <xdr:cNvSpPr txBox="1">
          <a:spLocks noChangeArrowheads="1"/>
        </xdr:cNvSpPr>
      </xdr:nvSpPr>
      <xdr:spPr bwMode="auto">
        <a:xfrm>
          <a:off x="6276975" y="4352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219075</xdr:rowOff>
    </xdr:from>
    <xdr:to>
      <xdr:col>7</xdr:col>
      <xdr:colOff>1609725</xdr:colOff>
      <xdr:row>32</xdr:row>
      <xdr:rowOff>228599</xdr:rowOff>
    </xdr:to>
    <xdr:sp macro="" textlink="">
      <xdr:nvSpPr>
        <xdr:cNvPr id="671430" name="Text Box 10"/>
        <xdr:cNvSpPr txBox="1">
          <a:spLocks noChangeArrowheads="1"/>
        </xdr:cNvSpPr>
      </xdr:nvSpPr>
      <xdr:spPr bwMode="auto">
        <a:xfrm>
          <a:off x="6276975" y="4352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190500</xdr:rowOff>
    </xdr:from>
    <xdr:to>
      <xdr:col>6</xdr:col>
      <xdr:colOff>104775</xdr:colOff>
      <xdr:row>32</xdr:row>
      <xdr:rowOff>219074</xdr:rowOff>
    </xdr:to>
    <xdr:sp macro="" textlink="">
      <xdr:nvSpPr>
        <xdr:cNvPr id="671431" name="Text Box 10"/>
        <xdr:cNvSpPr txBox="1">
          <a:spLocks noChangeArrowheads="1"/>
        </xdr:cNvSpPr>
      </xdr:nvSpPr>
      <xdr:spPr bwMode="auto">
        <a:xfrm>
          <a:off x="3686175" y="4324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219075</xdr:rowOff>
    </xdr:from>
    <xdr:to>
      <xdr:col>7</xdr:col>
      <xdr:colOff>1609725</xdr:colOff>
      <xdr:row>32</xdr:row>
      <xdr:rowOff>228599</xdr:rowOff>
    </xdr:to>
    <xdr:sp macro="" textlink="">
      <xdr:nvSpPr>
        <xdr:cNvPr id="671432" name="Text Box 10"/>
        <xdr:cNvSpPr txBox="1">
          <a:spLocks noChangeArrowheads="1"/>
        </xdr:cNvSpPr>
      </xdr:nvSpPr>
      <xdr:spPr bwMode="auto">
        <a:xfrm>
          <a:off x="6276975" y="4352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71433" name="Text Box 45"/>
        <xdr:cNvSpPr txBox="1">
          <a:spLocks noChangeArrowheads="1"/>
        </xdr:cNvSpPr>
      </xdr:nvSpPr>
      <xdr:spPr bwMode="auto">
        <a:xfrm>
          <a:off x="36861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71434" name="Text Box 85"/>
        <xdr:cNvSpPr txBox="1">
          <a:spLocks noChangeArrowheads="1"/>
        </xdr:cNvSpPr>
      </xdr:nvSpPr>
      <xdr:spPr bwMode="auto">
        <a:xfrm>
          <a:off x="36861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219075</xdr:rowOff>
    </xdr:from>
    <xdr:to>
      <xdr:col>7</xdr:col>
      <xdr:colOff>1609725</xdr:colOff>
      <xdr:row>32</xdr:row>
      <xdr:rowOff>228599</xdr:rowOff>
    </xdr:to>
    <xdr:sp macro="" textlink="">
      <xdr:nvSpPr>
        <xdr:cNvPr id="671435" name="Text Box 10"/>
        <xdr:cNvSpPr txBox="1">
          <a:spLocks noChangeArrowheads="1"/>
        </xdr:cNvSpPr>
      </xdr:nvSpPr>
      <xdr:spPr bwMode="auto">
        <a:xfrm>
          <a:off x="6276975" y="4352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71436" name="Text Box 45"/>
        <xdr:cNvSpPr txBox="1">
          <a:spLocks noChangeArrowheads="1"/>
        </xdr:cNvSpPr>
      </xdr:nvSpPr>
      <xdr:spPr bwMode="auto">
        <a:xfrm>
          <a:off x="36861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71437" name="Text Box 85"/>
        <xdr:cNvSpPr txBox="1">
          <a:spLocks noChangeArrowheads="1"/>
        </xdr:cNvSpPr>
      </xdr:nvSpPr>
      <xdr:spPr bwMode="auto">
        <a:xfrm>
          <a:off x="36861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71438" name="Text Box 10"/>
        <xdr:cNvSpPr txBox="1">
          <a:spLocks noChangeArrowheads="1"/>
        </xdr:cNvSpPr>
      </xdr:nvSpPr>
      <xdr:spPr bwMode="auto">
        <a:xfrm>
          <a:off x="36861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71439" name="Text Box 10"/>
        <xdr:cNvSpPr txBox="1">
          <a:spLocks noChangeArrowheads="1"/>
        </xdr:cNvSpPr>
      </xdr:nvSpPr>
      <xdr:spPr bwMode="auto">
        <a:xfrm>
          <a:off x="6276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71440" name="Text Box 10"/>
        <xdr:cNvSpPr txBox="1">
          <a:spLocks noChangeArrowheads="1"/>
        </xdr:cNvSpPr>
      </xdr:nvSpPr>
      <xdr:spPr bwMode="auto">
        <a:xfrm>
          <a:off x="6276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71441" name="Text Box 10"/>
        <xdr:cNvSpPr txBox="1">
          <a:spLocks noChangeArrowheads="1"/>
        </xdr:cNvSpPr>
      </xdr:nvSpPr>
      <xdr:spPr bwMode="auto">
        <a:xfrm>
          <a:off x="36861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71442" name="Text Box 10"/>
        <xdr:cNvSpPr txBox="1">
          <a:spLocks noChangeArrowheads="1"/>
        </xdr:cNvSpPr>
      </xdr:nvSpPr>
      <xdr:spPr bwMode="auto">
        <a:xfrm>
          <a:off x="6276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71443" name="Text Box 45"/>
        <xdr:cNvSpPr txBox="1">
          <a:spLocks noChangeArrowheads="1"/>
        </xdr:cNvSpPr>
      </xdr:nvSpPr>
      <xdr:spPr bwMode="auto">
        <a:xfrm>
          <a:off x="36861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71444" name="Text Box 85"/>
        <xdr:cNvSpPr txBox="1">
          <a:spLocks noChangeArrowheads="1"/>
        </xdr:cNvSpPr>
      </xdr:nvSpPr>
      <xdr:spPr bwMode="auto">
        <a:xfrm>
          <a:off x="36861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71445" name="Text Box 10"/>
        <xdr:cNvSpPr txBox="1">
          <a:spLocks noChangeArrowheads="1"/>
        </xdr:cNvSpPr>
      </xdr:nvSpPr>
      <xdr:spPr bwMode="auto">
        <a:xfrm>
          <a:off x="6276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71446" name="Text Box 45"/>
        <xdr:cNvSpPr txBox="1">
          <a:spLocks noChangeArrowheads="1"/>
        </xdr:cNvSpPr>
      </xdr:nvSpPr>
      <xdr:spPr bwMode="auto">
        <a:xfrm>
          <a:off x="36861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71447" name="Text Box 85"/>
        <xdr:cNvSpPr txBox="1">
          <a:spLocks noChangeArrowheads="1"/>
        </xdr:cNvSpPr>
      </xdr:nvSpPr>
      <xdr:spPr bwMode="auto">
        <a:xfrm>
          <a:off x="36861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71448" name="Text Box 10"/>
        <xdr:cNvSpPr txBox="1">
          <a:spLocks noChangeArrowheads="1"/>
        </xdr:cNvSpPr>
      </xdr:nvSpPr>
      <xdr:spPr bwMode="auto">
        <a:xfrm>
          <a:off x="36861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71449" name="Text Box 10"/>
        <xdr:cNvSpPr txBox="1">
          <a:spLocks noChangeArrowheads="1"/>
        </xdr:cNvSpPr>
      </xdr:nvSpPr>
      <xdr:spPr bwMode="auto">
        <a:xfrm>
          <a:off x="6276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71450" name="Text Box 10"/>
        <xdr:cNvSpPr txBox="1">
          <a:spLocks noChangeArrowheads="1"/>
        </xdr:cNvSpPr>
      </xdr:nvSpPr>
      <xdr:spPr bwMode="auto">
        <a:xfrm>
          <a:off x="6276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71451" name="Text Box 10"/>
        <xdr:cNvSpPr txBox="1">
          <a:spLocks noChangeArrowheads="1"/>
        </xdr:cNvSpPr>
      </xdr:nvSpPr>
      <xdr:spPr bwMode="auto">
        <a:xfrm>
          <a:off x="36861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71452" name="Text Box 10"/>
        <xdr:cNvSpPr txBox="1">
          <a:spLocks noChangeArrowheads="1"/>
        </xdr:cNvSpPr>
      </xdr:nvSpPr>
      <xdr:spPr bwMode="auto">
        <a:xfrm>
          <a:off x="6276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71453" name="Text Box 45"/>
        <xdr:cNvSpPr txBox="1">
          <a:spLocks noChangeArrowheads="1"/>
        </xdr:cNvSpPr>
      </xdr:nvSpPr>
      <xdr:spPr bwMode="auto">
        <a:xfrm>
          <a:off x="36861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71454" name="Text Box 85"/>
        <xdr:cNvSpPr txBox="1">
          <a:spLocks noChangeArrowheads="1"/>
        </xdr:cNvSpPr>
      </xdr:nvSpPr>
      <xdr:spPr bwMode="auto">
        <a:xfrm>
          <a:off x="36861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71455" name="Text Box 10"/>
        <xdr:cNvSpPr txBox="1">
          <a:spLocks noChangeArrowheads="1"/>
        </xdr:cNvSpPr>
      </xdr:nvSpPr>
      <xdr:spPr bwMode="auto">
        <a:xfrm>
          <a:off x="6276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71456" name="Text Box 45"/>
        <xdr:cNvSpPr txBox="1">
          <a:spLocks noChangeArrowheads="1"/>
        </xdr:cNvSpPr>
      </xdr:nvSpPr>
      <xdr:spPr bwMode="auto">
        <a:xfrm>
          <a:off x="36861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71457" name="Text Box 85"/>
        <xdr:cNvSpPr txBox="1">
          <a:spLocks noChangeArrowheads="1"/>
        </xdr:cNvSpPr>
      </xdr:nvSpPr>
      <xdr:spPr bwMode="auto">
        <a:xfrm>
          <a:off x="36861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71458" name="Text Box 10"/>
        <xdr:cNvSpPr txBox="1">
          <a:spLocks noChangeArrowheads="1"/>
        </xdr:cNvSpPr>
      </xdr:nvSpPr>
      <xdr:spPr bwMode="auto">
        <a:xfrm>
          <a:off x="36861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71459" name="Text Box 10"/>
        <xdr:cNvSpPr txBox="1">
          <a:spLocks noChangeArrowheads="1"/>
        </xdr:cNvSpPr>
      </xdr:nvSpPr>
      <xdr:spPr bwMode="auto">
        <a:xfrm>
          <a:off x="6276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71460" name="Text Box 10"/>
        <xdr:cNvSpPr txBox="1">
          <a:spLocks noChangeArrowheads="1"/>
        </xdr:cNvSpPr>
      </xdr:nvSpPr>
      <xdr:spPr bwMode="auto">
        <a:xfrm>
          <a:off x="6276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71461" name="Text Box 10"/>
        <xdr:cNvSpPr txBox="1">
          <a:spLocks noChangeArrowheads="1"/>
        </xdr:cNvSpPr>
      </xdr:nvSpPr>
      <xdr:spPr bwMode="auto">
        <a:xfrm>
          <a:off x="36861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71462" name="Text Box 10"/>
        <xdr:cNvSpPr txBox="1">
          <a:spLocks noChangeArrowheads="1"/>
        </xdr:cNvSpPr>
      </xdr:nvSpPr>
      <xdr:spPr bwMode="auto">
        <a:xfrm>
          <a:off x="6276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71463" name="Text Box 45"/>
        <xdr:cNvSpPr txBox="1">
          <a:spLocks noChangeArrowheads="1"/>
        </xdr:cNvSpPr>
      </xdr:nvSpPr>
      <xdr:spPr bwMode="auto">
        <a:xfrm>
          <a:off x="36861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71464" name="Text Box 85"/>
        <xdr:cNvSpPr txBox="1">
          <a:spLocks noChangeArrowheads="1"/>
        </xdr:cNvSpPr>
      </xdr:nvSpPr>
      <xdr:spPr bwMode="auto">
        <a:xfrm>
          <a:off x="36861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71465" name="Text Box 10"/>
        <xdr:cNvSpPr txBox="1">
          <a:spLocks noChangeArrowheads="1"/>
        </xdr:cNvSpPr>
      </xdr:nvSpPr>
      <xdr:spPr bwMode="auto">
        <a:xfrm>
          <a:off x="6276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71466" name="Text Box 45"/>
        <xdr:cNvSpPr txBox="1">
          <a:spLocks noChangeArrowheads="1"/>
        </xdr:cNvSpPr>
      </xdr:nvSpPr>
      <xdr:spPr bwMode="auto">
        <a:xfrm>
          <a:off x="36861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71467" name="Text Box 85"/>
        <xdr:cNvSpPr txBox="1">
          <a:spLocks noChangeArrowheads="1"/>
        </xdr:cNvSpPr>
      </xdr:nvSpPr>
      <xdr:spPr bwMode="auto">
        <a:xfrm>
          <a:off x="36861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71468" name="Text Box 10"/>
        <xdr:cNvSpPr txBox="1">
          <a:spLocks noChangeArrowheads="1"/>
        </xdr:cNvSpPr>
      </xdr:nvSpPr>
      <xdr:spPr bwMode="auto">
        <a:xfrm>
          <a:off x="36861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85726</xdr:rowOff>
    </xdr:to>
    <xdr:sp macro="" textlink="">
      <xdr:nvSpPr>
        <xdr:cNvPr id="671469" name="Text Box 10"/>
        <xdr:cNvSpPr txBox="1">
          <a:spLocks noChangeArrowheads="1"/>
        </xdr:cNvSpPr>
      </xdr:nvSpPr>
      <xdr:spPr bwMode="auto">
        <a:xfrm>
          <a:off x="6276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85726</xdr:rowOff>
    </xdr:to>
    <xdr:sp macro="" textlink="">
      <xdr:nvSpPr>
        <xdr:cNvPr id="671470" name="Text Box 10"/>
        <xdr:cNvSpPr txBox="1">
          <a:spLocks noChangeArrowheads="1"/>
        </xdr:cNvSpPr>
      </xdr:nvSpPr>
      <xdr:spPr bwMode="auto">
        <a:xfrm>
          <a:off x="6276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71471" name="Text Box 10"/>
        <xdr:cNvSpPr txBox="1">
          <a:spLocks noChangeArrowheads="1"/>
        </xdr:cNvSpPr>
      </xdr:nvSpPr>
      <xdr:spPr bwMode="auto">
        <a:xfrm>
          <a:off x="36861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85726</xdr:rowOff>
    </xdr:to>
    <xdr:sp macro="" textlink="">
      <xdr:nvSpPr>
        <xdr:cNvPr id="671472" name="Text Box 10"/>
        <xdr:cNvSpPr txBox="1">
          <a:spLocks noChangeArrowheads="1"/>
        </xdr:cNvSpPr>
      </xdr:nvSpPr>
      <xdr:spPr bwMode="auto">
        <a:xfrm>
          <a:off x="6276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76200</xdr:rowOff>
    </xdr:to>
    <xdr:sp macro="" textlink="">
      <xdr:nvSpPr>
        <xdr:cNvPr id="671473" name="Text Box 45"/>
        <xdr:cNvSpPr txBox="1">
          <a:spLocks noChangeArrowheads="1"/>
        </xdr:cNvSpPr>
      </xdr:nvSpPr>
      <xdr:spPr bwMode="auto">
        <a:xfrm>
          <a:off x="36861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76200</xdr:rowOff>
    </xdr:to>
    <xdr:sp macro="" textlink="">
      <xdr:nvSpPr>
        <xdr:cNvPr id="671474" name="Text Box 85"/>
        <xdr:cNvSpPr txBox="1">
          <a:spLocks noChangeArrowheads="1"/>
        </xdr:cNvSpPr>
      </xdr:nvSpPr>
      <xdr:spPr bwMode="auto">
        <a:xfrm>
          <a:off x="36861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85726</xdr:rowOff>
    </xdr:to>
    <xdr:sp macro="" textlink="">
      <xdr:nvSpPr>
        <xdr:cNvPr id="671475" name="Text Box 10"/>
        <xdr:cNvSpPr txBox="1">
          <a:spLocks noChangeArrowheads="1"/>
        </xdr:cNvSpPr>
      </xdr:nvSpPr>
      <xdr:spPr bwMode="auto">
        <a:xfrm>
          <a:off x="6276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76200</xdr:rowOff>
    </xdr:to>
    <xdr:sp macro="" textlink="">
      <xdr:nvSpPr>
        <xdr:cNvPr id="671476" name="Text Box 45"/>
        <xdr:cNvSpPr txBox="1">
          <a:spLocks noChangeArrowheads="1"/>
        </xdr:cNvSpPr>
      </xdr:nvSpPr>
      <xdr:spPr bwMode="auto">
        <a:xfrm>
          <a:off x="36861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76200</xdr:rowOff>
    </xdr:to>
    <xdr:sp macro="" textlink="">
      <xdr:nvSpPr>
        <xdr:cNvPr id="671477" name="Text Box 85"/>
        <xdr:cNvSpPr txBox="1">
          <a:spLocks noChangeArrowheads="1"/>
        </xdr:cNvSpPr>
      </xdr:nvSpPr>
      <xdr:spPr bwMode="auto">
        <a:xfrm>
          <a:off x="36861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76200</xdr:rowOff>
    </xdr:to>
    <xdr:sp macro="" textlink="">
      <xdr:nvSpPr>
        <xdr:cNvPr id="671478" name="Text Box 10"/>
        <xdr:cNvSpPr txBox="1">
          <a:spLocks noChangeArrowheads="1"/>
        </xdr:cNvSpPr>
      </xdr:nvSpPr>
      <xdr:spPr bwMode="auto">
        <a:xfrm>
          <a:off x="36861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85725</xdr:rowOff>
    </xdr:to>
    <xdr:sp macro="" textlink="">
      <xdr:nvSpPr>
        <xdr:cNvPr id="671479" name="Text Box 10"/>
        <xdr:cNvSpPr txBox="1">
          <a:spLocks noChangeArrowheads="1"/>
        </xdr:cNvSpPr>
      </xdr:nvSpPr>
      <xdr:spPr bwMode="auto">
        <a:xfrm>
          <a:off x="6276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85725</xdr:rowOff>
    </xdr:to>
    <xdr:sp macro="" textlink="">
      <xdr:nvSpPr>
        <xdr:cNvPr id="671480" name="Text Box 10"/>
        <xdr:cNvSpPr txBox="1">
          <a:spLocks noChangeArrowheads="1"/>
        </xdr:cNvSpPr>
      </xdr:nvSpPr>
      <xdr:spPr bwMode="auto">
        <a:xfrm>
          <a:off x="6276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76200</xdr:rowOff>
    </xdr:to>
    <xdr:sp macro="" textlink="">
      <xdr:nvSpPr>
        <xdr:cNvPr id="671481" name="Text Box 10"/>
        <xdr:cNvSpPr txBox="1">
          <a:spLocks noChangeArrowheads="1"/>
        </xdr:cNvSpPr>
      </xdr:nvSpPr>
      <xdr:spPr bwMode="auto">
        <a:xfrm>
          <a:off x="36861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85725</xdr:rowOff>
    </xdr:to>
    <xdr:sp macro="" textlink="">
      <xdr:nvSpPr>
        <xdr:cNvPr id="671482" name="Text Box 10"/>
        <xdr:cNvSpPr txBox="1">
          <a:spLocks noChangeArrowheads="1"/>
        </xdr:cNvSpPr>
      </xdr:nvSpPr>
      <xdr:spPr bwMode="auto">
        <a:xfrm>
          <a:off x="6276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76201</xdr:rowOff>
    </xdr:to>
    <xdr:sp macro="" textlink="">
      <xdr:nvSpPr>
        <xdr:cNvPr id="671483" name="Text Box 45"/>
        <xdr:cNvSpPr txBox="1">
          <a:spLocks noChangeArrowheads="1"/>
        </xdr:cNvSpPr>
      </xdr:nvSpPr>
      <xdr:spPr bwMode="auto">
        <a:xfrm>
          <a:off x="368617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76201</xdr:rowOff>
    </xdr:to>
    <xdr:sp macro="" textlink="">
      <xdr:nvSpPr>
        <xdr:cNvPr id="671484" name="Text Box 85"/>
        <xdr:cNvSpPr txBox="1">
          <a:spLocks noChangeArrowheads="1"/>
        </xdr:cNvSpPr>
      </xdr:nvSpPr>
      <xdr:spPr bwMode="auto">
        <a:xfrm>
          <a:off x="368617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85725</xdr:rowOff>
    </xdr:to>
    <xdr:sp macro="" textlink="">
      <xdr:nvSpPr>
        <xdr:cNvPr id="671485" name="Text Box 10"/>
        <xdr:cNvSpPr txBox="1">
          <a:spLocks noChangeArrowheads="1"/>
        </xdr:cNvSpPr>
      </xdr:nvSpPr>
      <xdr:spPr bwMode="auto">
        <a:xfrm>
          <a:off x="6276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76201</xdr:rowOff>
    </xdr:to>
    <xdr:sp macro="" textlink="">
      <xdr:nvSpPr>
        <xdr:cNvPr id="671486" name="Text Box 45"/>
        <xdr:cNvSpPr txBox="1">
          <a:spLocks noChangeArrowheads="1"/>
        </xdr:cNvSpPr>
      </xdr:nvSpPr>
      <xdr:spPr bwMode="auto">
        <a:xfrm>
          <a:off x="368617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76201</xdr:rowOff>
    </xdr:to>
    <xdr:sp macro="" textlink="">
      <xdr:nvSpPr>
        <xdr:cNvPr id="671487" name="Text Box 85"/>
        <xdr:cNvSpPr txBox="1">
          <a:spLocks noChangeArrowheads="1"/>
        </xdr:cNvSpPr>
      </xdr:nvSpPr>
      <xdr:spPr bwMode="auto">
        <a:xfrm>
          <a:off x="368617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76201</xdr:rowOff>
    </xdr:to>
    <xdr:sp macro="" textlink="">
      <xdr:nvSpPr>
        <xdr:cNvPr id="671488" name="Text Box 10"/>
        <xdr:cNvSpPr txBox="1">
          <a:spLocks noChangeArrowheads="1"/>
        </xdr:cNvSpPr>
      </xdr:nvSpPr>
      <xdr:spPr bwMode="auto">
        <a:xfrm>
          <a:off x="368617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85726</xdr:rowOff>
    </xdr:to>
    <xdr:sp macro="" textlink="">
      <xdr:nvSpPr>
        <xdr:cNvPr id="671489" name="Text Box 10"/>
        <xdr:cNvSpPr txBox="1">
          <a:spLocks noChangeArrowheads="1"/>
        </xdr:cNvSpPr>
      </xdr:nvSpPr>
      <xdr:spPr bwMode="auto">
        <a:xfrm>
          <a:off x="6276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85726</xdr:rowOff>
    </xdr:to>
    <xdr:sp macro="" textlink="">
      <xdr:nvSpPr>
        <xdr:cNvPr id="671490" name="Text Box 10"/>
        <xdr:cNvSpPr txBox="1">
          <a:spLocks noChangeArrowheads="1"/>
        </xdr:cNvSpPr>
      </xdr:nvSpPr>
      <xdr:spPr bwMode="auto">
        <a:xfrm>
          <a:off x="6276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76201</xdr:rowOff>
    </xdr:to>
    <xdr:sp macro="" textlink="">
      <xdr:nvSpPr>
        <xdr:cNvPr id="671491" name="Text Box 10"/>
        <xdr:cNvSpPr txBox="1">
          <a:spLocks noChangeArrowheads="1"/>
        </xdr:cNvSpPr>
      </xdr:nvSpPr>
      <xdr:spPr bwMode="auto">
        <a:xfrm>
          <a:off x="3686175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85726</xdr:rowOff>
    </xdr:to>
    <xdr:sp macro="" textlink="">
      <xdr:nvSpPr>
        <xdr:cNvPr id="671492" name="Text Box 10"/>
        <xdr:cNvSpPr txBox="1">
          <a:spLocks noChangeArrowheads="1"/>
        </xdr:cNvSpPr>
      </xdr:nvSpPr>
      <xdr:spPr bwMode="auto">
        <a:xfrm>
          <a:off x="6276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76198</xdr:rowOff>
    </xdr:to>
    <xdr:sp macro="" textlink="">
      <xdr:nvSpPr>
        <xdr:cNvPr id="671493" name="Text Box 45"/>
        <xdr:cNvSpPr txBox="1">
          <a:spLocks noChangeArrowheads="1"/>
        </xdr:cNvSpPr>
      </xdr:nvSpPr>
      <xdr:spPr bwMode="auto">
        <a:xfrm>
          <a:off x="368617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76198</xdr:rowOff>
    </xdr:to>
    <xdr:sp macro="" textlink="">
      <xdr:nvSpPr>
        <xdr:cNvPr id="671494" name="Text Box 85"/>
        <xdr:cNvSpPr txBox="1">
          <a:spLocks noChangeArrowheads="1"/>
        </xdr:cNvSpPr>
      </xdr:nvSpPr>
      <xdr:spPr bwMode="auto">
        <a:xfrm>
          <a:off x="368617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85726</xdr:rowOff>
    </xdr:to>
    <xdr:sp macro="" textlink="">
      <xdr:nvSpPr>
        <xdr:cNvPr id="671495" name="Text Box 10"/>
        <xdr:cNvSpPr txBox="1">
          <a:spLocks noChangeArrowheads="1"/>
        </xdr:cNvSpPr>
      </xdr:nvSpPr>
      <xdr:spPr bwMode="auto">
        <a:xfrm>
          <a:off x="6276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76198</xdr:rowOff>
    </xdr:to>
    <xdr:sp macro="" textlink="">
      <xdr:nvSpPr>
        <xdr:cNvPr id="671496" name="Text Box 45"/>
        <xdr:cNvSpPr txBox="1">
          <a:spLocks noChangeArrowheads="1"/>
        </xdr:cNvSpPr>
      </xdr:nvSpPr>
      <xdr:spPr bwMode="auto">
        <a:xfrm>
          <a:off x="368617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76198</xdr:rowOff>
    </xdr:to>
    <xdr:sp macro="" textlink="">
      <xdr:nvSpPr>
        <xdr:cNvPr id="671497" name="Text Box 85"/>
        <xdr:cNvSpPr txBox="1">
          <a:spLocks noChangeArrowheads="1"/>
        </xdr:cNvSpPr>
      </xdr:nvSpPr>
      <xdr:spPr bwMode="auto">
        <a:xfrm>
          <a:off x="368617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76198</xdr:rowOff>
    </xdr:to>
    <xdr:sp macro="" textlink="">
      <xdr:nvSpPr>
        <xdr:cNvPr id="671498" name="Text Box 10"/>
        <xdr:cNvSpPr txBox="1">
          <a:spLocks noChangeArrowheads="1"/>
        </xdr:cNvSpPr>
      </xdr:nvSpPr>
      <xdr:spPr bwMode="auto">
        <a:xfrm>
          <a:off x="368617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85723</xdr:rowOff>
    </xdr:to>
    <xdr:sp macro="" textlink="">
      <xdr:nvSpPr>
        <xdr:cNvPr id="671499" name="Text Box 10"/>
        <xdr:cNvSpPr txBox="1">
          <a:spLocks noChangeArrowheads="1"/>
        </xdr:cNvSpPr>
      </xdr:nvSpPr>
      <xdr:spPr bwMode="auto">
        <a:xfrm>
          <a:off x="6276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85723</xdr:rowOff>
    </xdr:to>
    <xdr:sp macro="" textlink="">
      <xdr:nvSpPr>
        <xdr:cNvPr id="671500" name="Text Box 10"/>
        <xdr:cNvSpPr txBox="1">
          <a:spLocks noChangeArrowheads="1"/>
        </xdr:cNvSpPr>
      </xdr:nvSpPr>
      <xdr:spPr bwMode="auto">
        <a:xfrm>
          <a:off x="6276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76198</xdr:rowOff>
    </xdr:to>
    <xdr:sp macro="" textlink="">
      <xdr:nvSpPr>
        <xdr:cNvPr id="671501" name="Text Box 10"/>
        <xdr:cNvSpPr txBox="1">
          <a:spLocks noChangeArrowheads="1"/>
        </xdr:cNvSpPr>
      </xdr:nvSpPr>
      <xdr:spPr bwMode="auto">
        <a:xfrm>
          <a:off x="3686175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1514475</xdr:colOff>
      <xdr:row>20</xdr:row>
      <xdr:rowOff>142875</xdr:rowOff>
    </xdr:from>
    <xdr:ext cx="95250" cy="204421"/>
    <xdr:sp macro="" textlink="">
      <xdr:nvSpPr>
        <xdr:cNvPr id="362" name="Text Box 10"/>
        <xdr:cNvSpPr txBox="1">
          <a:spLocks noChangeArrowheads="1"/>
        </xdr:cNvSpPr>
      </xdr:nvSpPr>
      <xdr:spPr bwMode="auto">
        <a:xfrm>
          <a:off x="6276975" y="1168644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123825</xdr:rowOff>
    </xdr:from>
    <xdr:ext cx="104775" cy="216145"/>
    <xdr:sp macro="" textlink="">
      <xdr:nvSpPr>
        <xdr:cNvPr id="363" name="Text Box 4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123825</xdr:rowOff>
    </xdr:from>
    <xdr:ext cx="104775" cy="216145"/>
    <xdr:sp macro="" textlink="">
      <xdr:nvSpPr>
        <xdr:cNvPr id="364" name="Text Box 8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20</xdr:row>
      <xdr:rowOff>142875</xdr:rowOff>
    </xdr:from>
    <xdr:ext cx="95250" cy="204421"/>
    <xdr:sp macro="" textlink="">
      <xdr:nvSpPr>
        <xdr:cNvPr id="365" name="Text Box 10"/>
        <xdr:cNvSpPr txBox="1">
          <a:spLocks noChangeArrowheads="1"/>
        </xdr:cNvSpPr>
      </xdr:nvSpPr>
      <xdr:spPr bwMode="auto">
        <a:xfrm>
          <a:off x="6276975" y="1168644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123825</xdr:rowOff>
    </xdr:from>
    <xdr:ext cx="104775" cy="216145"/>
    <xdr:sp macro="" textlink="">
      <xdr:nvSpPr>
        <xdr:cNvPr id="366" name="Text Box 4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123825</xdr:rowOff>
    </xdr:from>
    <xdr:ext cx="104775" cy="216145"/>
    <xdr:sp macro="" textlink="">
      <xdr:nvSpPr>
        <xdr:cNvPr id="367" name="Text Box 8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123825</xdr:rowOff>
    </xdr:from>
    <xdr:ext cx="104775" cy="216145"/>
    <xdr:sp macro="" textlink="">
      <xdr:nvSpPr>
        <xdr:cNvPr id="368" name="Text Box 10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21</xdr:row>
      <xdr:rowOff>142875</xdr:rowOff>
    </xdr:from>
    <xdr:ext cx="95250" cy="206620"/>
    <xdr:sp macro="" textlink="">
      <xdr:nvSpPr>
        <xdr:cNvPr id="369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21</xdr:row>
      <xdr:rowOff>142875</xdr:rowOff>
    </xdr:from>
    <xdr:ext cx="95250" cy="206620"/>
    <xdr:sp macro="" textlink="">
      <xdr:nvSpPr>
        <xdr:cNvPr id="370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123825</xdr:rowOff>
    </xdr:from>
    <xdr:ext cx="104775" cy="216145"/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21</xdr:row>
      <xdr:rowOff>142875</xdr:rowOff>
    </xdr:from>
    <xdr:ext cx="95250" cy="206620"/>
    <xdr:sp macro="" textlink="">
      <xdr:nvSpPr>
        <xdr:cNvPr id="372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21</xdr:row>
      <xdr:rowOff>142875</xdr:rowOff>
    </xdr:from>
    <xdr:ext cx="95250" cy="206620"/>
    <xdr:sp macro="" textlink="">
      <xdr:nvSpPr>
        <xdr:cNvPr id="373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21</xdr:row>
      <xdr:rowOff>142875</xdr:rowOff>
    </xdr:from>
    <xdr:ext cx="95250" cy="204421"/>
    <xdr:sp macro="" textlink="">
      <xdr:nvSpPr>
        <xdr:cNvPr id="374" name="Text Box 10"/>
        <xdr:cNvSpPr txBox="1">
          <a:spLocks noChangeArrowheads="1"/>
        </xdr:cNvSpPr>
      </xdr:nvSpPr>
      <xdr:spPr bwMode="auto">
        <a:xfrm>
          <a:off x="6276975" y="1168644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123825</xdr:rowOff>
    </xdr:from>
    <xdr:ext cx="104775" cy="216145"/>
    <xdr:sp macro="" textlink="">
      <xdr:nvSpPr>
        <xdr:cNvPr id="375" name="Text Box 4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76" name="Text Box 48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123825</xdr:rowOff>
    </xdr:from>
    <xdr:ext cx="104775" cy="216145"/>
    <xdr:sp macro="" textlink="">
      <xdr:nvSpPr>
        <xdr:cNvPr id="377" name="Text Box 8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78" name="Text Box 86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21</xdr:row>
      <xdr:rowOff>142875</xdr:rowOff>
    </xdr:from>
    <xdr:ext cx="95250" cy="204421"/>
    <xdr:sp macro="" textlink="">
      <xdr:nvSpPr>
        <xdr:cNvPr id="379" name="Text Box 10"/>
        <xdr:cNvSpPr txBox="1">
          <a:spLocks noChangeArrowheads="1"/>
        </xdr:cNvSpPr>
      </xdr:nvSpPr>
      <xdr:spPr bwMode="auto">
        <a:xfrm>
          <a:off x="6276975" y="1168644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123825</xdr:rowOff>
    </xdr:from>
    <xdr:ext cx="104775" cy="216145"/>
    <xdr:sp macro="" textlink="">
      <xdr:nvSpPr>
        <xdr:cNvPr id="380" name="Text Box 4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81" name="Text Box 48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123825</xdr:rowOff>
    </xdr:from>
    <xdr:ext cx="104775" cy="216145"/>
    <xdr:sp macro="" textlink="">
      <xdr:nvSpPr>
        <xdr:cNvPr id="382" name="Text Box 8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83" name="Text Box 86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123825</xdr:rowOff>
    </xdr:from>
    <xdr:ext cx="104775" cy="216145"/>
    <xdr:sp macro="" textlink="">
      <xdr:nvSpPr>
        <xdr:cNvPr id="384" name="Text Box 10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22</xdr:row>
      <xdr:rowOff>142875</xdr:rowOff>
    </xdr:from>
    <xdr:ext cx="95250" cy="206620"/>
    <xdr:sp macro="" textlink="">
      <xdr:nvSpPr>
        <xdr:cNvPr id="385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87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22</xdr:row>
      <xdr:rowOff>142875</xdr:rowOff>
    </xdr:from>
    <xdr:ext cx="95250" cy="206620"/>
    <xdr:sp macro="" textlink="">
      <xdr:nvSpPr>
        <xdr:cNvPr id="388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89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90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91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6619"/>
    <xdr:sp macro="" textlink="">
      <xdr:nvSpPr>
        <xdr:cNvPr id="392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6619"/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123825</xdr:rowOff>
    </xdr:from>
    <xdr:ext cx="104775" cy="216145"/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22</xdr:row>
      <xdr:rowOff>142875</xdr:rowOff>
    </xdr:from>
    <xdr:ext cx="95250" cy="206620"/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96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97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22</xdr:row>
      <xdr:rowOff>142875</xdr:rowOff>
    </xdr:from>
    <xdr:ext cx="95250" cy="206620"/>
    <xdr:sp macro="" textlink="">
      <xdr:nvSpPr>
        <xdr:cNvPr id="398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399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400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401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6619"/>
    <xdr:sp macro="" textlink="">
      <xdr:nvSpPr>
        <xdr:cNvPr id="402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6619"/>
    <xdr:sp macro="" textlink="">
      <xdr:nvSpPr>
        <xdr:cNvPr id="403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4"/>
    <xdr:sp macro="" textlink="">
      <xdr:nvSpPr>
        <xdr:cNvPr id="404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6619"/>
    <xdr:sp macro="" textlink="">
      <xdr:nvSpPr>
        <xdr:cNvPr id="405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6619"/>
    <xdr:sp macro="" textlink="">
      <xdr:nvSpPr>
        <xdr:cNvPr id="406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22</xdr:row>
      <xdr:rowOff>142875</xdr:rowOff>
    </xdr:from>
    <xdr:ext cx="95250" cy="204421"/>
    <xdr:sp macro="" textlink="">
      <xdr:nvSpPr>
        <xdr:cNvPr id="407" name="Text Box 10"/>
        <xdr:cNvSpPr txBox="1">
          <a:spLocks noChangeArrowheads="1"/>
        </xdr:cNvSpPr>
      </xdr:nvSpPr>
      <xdr:spPr bwMode="auto">
        <a:xfrm>
          <a:off x="6276975" y="1344490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5"/>
    <xdr:sp macro="" textlink="">
      <xdr:nvSpPr>
        <xdr:cNvPr id="408" name="Text Box 4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5"/>
    <xdr:sp macro="" textlink="">
      <xdr:nvSpPr>
        <xdr:cNvPr id="409" name="Text Box 8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22</xdr:row>
      <xdr:rowOff>142875</xdr:rowOff>
    </xdr:from>
    <xdr:ext cx="95250" cy="204421"/>
    <xdr:sp macro="" textlink="">
      <xdr:nvSpPr>
        <xdr:cNvPr id="410" name="Text Box 10"/>
        <xdr:cNvSpPr txBox="1">
          <a:spLocks noChangeArrowheads="1"/>
        </xdr:cNvSpPr>
      </xdr:nvSpPr>
      <xdr:spPr bwMode="auto">
        <a:xfrm>
          <a:off x="6276975" y="1344490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5"/>
    <xdr:sp macro="" textlink="">
      <xdr:nvSpPr>
        <xdr:cNvPr id="411" name="Text Box 4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5"/>
    <xdr:sp macro="" textlink="">
      <xdr:nvSpPr>
        <xdr:cNvPr id="412" name="Text Box 8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5"/>
    <xdr:sp macro="" textlink="">
      <xdr:nvSpPr>
        <xdr:cNvPr id="413" name="Text Box 10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6620"/>
    <xdr:sp macro="" textlink="">
      <xdr:nvSpPr>
        <xdr:cNvPr id="414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6620"/>
    <xdr:sp macro="" textlink="">
      <xdr:nvSpPr>
        <xdr:cNvPr id="415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123825</xdr:rowOff>
    </xdr:from>
    <xdr:ext cx="104775" cy="216145"/>
    <xdr:sp macro="" textlink="">
      <xdr:nvSpPr>
        <xdr:cNvPr id="416" name="Text Box 10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6620"/>
    <xdr:sp macro="" textlink="">
      <xdr:nvSpPr>
        <xdr:cNvPr id="417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6620"/>
    <xdr:sp macro="" textlink="">
      <xdr:nvSpPr>
        <xdr:cNvPr id="418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4421"/>
    <xdr:sp macro="" textlink="">
      <xdr:nvSpPr>
        <xdr:cNvPr id="419" name="Text Box 10"/>
        <xdr:cNvSpPr txBox="1">
          <a:spLocks noChangeArrowheads="1"/>
        </xdr:cNvSpPr>
      </xdr:nvSpPr>
      <xdr:spPr bwMode="auto">
        <a:xfrm>
          <a:off x="6276975" y="1168644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123825</xdr:rowOff>
    </xdr:from>
    <xdr:ext cx="104775" cy="216145"/>
    <xdr:sp macro="" textlink="">
      <xdr:nvSpPr>
        <xdr:cNvPr id="420" name="Text Box 4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21" name="Text Box 48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123825</xdr:rowOff>
    </xdr:from>
    <xdr:ext cx="104775" cy="216145"/>
    <xdr:sp macro="" textlink="">
      <xdr:nvSpPr>
        <xdr:cNvPr id="422" name="Text Box 8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23" name="Text Box 86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23</xdr:row>
      <xdr:rowOff>142875</xdr:rowOff>
    </xdr:from>
    <xdr:ext cx="95250" cy="204421"/>
    <xdr:sp macro="" textlink="">
      <xdr:nvSpPr>
        <xdr:cNvPr id="424" name="Text Box 10"/>
        <xdr:cNvSpPr txBox="1">
          <a:spLocks noChangeArrowheads="1"/>
        </xdr:cNvSpPr>
      </xdr:nvSpPr>
      <xdr:spPr bwMode="auto">
        <a:xfrm>
          <a:off x="6276975" y="1168644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123825</xdr:rowOff>
    </xdr:from>
    <xdr:ext cx="104775" cy="216145"/>
    <xdr:sp macro="" textlink="">
      <xdr:nvSpPr>
        <xdr:cNvPr id="425" name="Text Box 4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26" name="Text Box 48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123825</xdr:rowOff>
    </xdr:from>
    <xdr:ext cx="104775" cy="216145"/>
    <xdr:sp macro="" textlink="">
      <xdr:nvSpPr>
        <xdr:cNvPr id="427" name="Text Box 8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28" name="Text Box 86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123825</xdr:rowOff>
    </xdr:from>
    <xdr:ext cx="104775" cy="216145"/>
    <xdr:sp macro="" textlink="">
      <xdr:nvSpPr>
        <xdr:cNvPr id="429" name="Text Box 10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24</xdr:row>
      <xdr:rowOff>142875</xdr:rowOff>
    </xdr:from>
    <xdr:ext cx="95250" cy="206620"/>
    <xdr:sp macro="" textlink="">
      <xdr:nvSpPr>
        <xdr:cNvPr id="430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31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32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24</xdr:row>
      <xdr:rowOff>142875</xdr:rowOff>
    </xdr:from>
    <xdr:ext cx="95250" cy="206620"/>
    <xdr:sp macro="" textlink="">
      <xdr:nvSpPr>
        <xdr:cNvPr id="433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34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35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36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6619"/>
    <xdr:sp macro="" textlink="">
      <xdr:nvSpPr>
        <xdr:cNvPr id="437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6619"/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123825</xdr:rowOff>
    </xdr:from>
    <xdr:ext cx="104775" cy="216145"/>
    <xdr:sp macro="" textlink="">
      <xdr:nvSpPr>
        <xdr:cNvPr id="439" name="Text Box 10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24</xdr:row>
      <xdr:rowOff>142875</xdr:rowOff>
    </xdr:from>
    <xdr:ext cx="95250" cy="206620"/>
    <xdr:sp macro="" textlink="">
      <xdr:nvSpPr>
        <xdr:cNvPr id="440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41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42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24</xdr:row>
      <xdr:rowOff>142875</xdr:rowOff>
    </xdr:from>
    <xdr:ext cx="95250" cy="206620"/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44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45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46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6619"/>
    <xdr:sp macro="" textlink="">
      <xdr:nvSpPr>
        <xdr:cNvPr id="447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6619"/>
    <xdr:sp macro="" textlink="">
      <xdr:nvSpPr>
        <xdr:cNvPr id="448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4"/>
    <xdr:sp macro="" textlink="">
      <xdr:nvSpPr>
        <xdr:cNvPr id="449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6619"/>
    <xdr:sp macro="" textlink="">
      <xdr:nvSpPr>
        <xdr:cNvPr id="450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6619"/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24</xdr:row>
      <xdr:rowOff>142875</xdr:rowOff>
    </xdr:from>
    <xdr:ext cx="95250" cy="204421"/>
    <xdr:sp macro="" textlink="">
      <xdr:nvSpPr>
        <xdr:cNvPr id="452" name="Text Box 10"/>
        <xdr:cNvSpPr txBox="1">
          <a:spLocks noChangeArrowheads="1"/>
        </xdr:cNvSpPr>
      </xdr:nvSpPr>
      <xdr:spPr bwMode="auto">
        <a:xfrm>
          <a:off x="6276975" y="1344490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5"/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5"/>
    <xdr:sp macro="" textlink="">
      <xdr:nvSpPr>
        <xdr:cNvPr id="454" name="Text Box 8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24</xdr:row>
      <xdr:rowOff>142875</xdr:rowOff>
    </xdr:from>
    <xdr:ext cx="95250" cy="204421"/>
    <xdr:sp macro="" textlink="">
      <xdr:nvSpPr>
        <xdr:cNvPr id="455" name="Text Box 10"/>
        <xdr:cNvSpPr txBox="1">
          <a:spLocks noChangeArrowheads="1"/>
        </xdr:cNvSpPr>
      </xdr:nvSpPr>
      <xdr:spPr bwMode="auto">
        <a:xfrm>
          <a:off x="6276975" y="1344490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5"/>
    <xdr:sp macro="" textlink="">
      <xdr:nvSpPr>
        <xdr:cNvPr id="456" name="Text Box 4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5"/>
    <xdr:sp macro="" textlink="">
      <xdr:nvSpPr>
        <xdr:cNvPr id="457" name="Text Box 8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5"/>
    <xdr:sp macro="" textlink="">
      <xdr:nvSpPr>
        <xdr:cNvPr id="458" name="Text Box 10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6620"/>
    <xdr:sp macro="" textlink="">
      <xdr:nvSpPr>
        <xdr:cNvPr id="459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6620"/>
    <xdr:sp macro="" textlink="">
      <xdr:nvSpPr>
        <xdr:cNvPr id="460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123825</xdr:rowOff>
    </xdr:from>
    <xdr:ext cx="104775" cy="216145"/>
    <xdr:sp macro="" textlink="">
      <xdr:nvSpPr>
        <xdr:cNvPr id="461" name="Text Box 10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6620"/>
    <xdr:sp macro="" textlink="">
      <xdr:nvSpPr>
        <xdr:cNvPr id="462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6620"/>
    <xdr:sp macro="" textlink="">
      <xdr:nvSpPr>
        <xdr:cNvPr id="463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4421"/>
    <xdr:sp macro="" textlink="">
      <xdr:nvSpPr>
        <xdr:cNvPr id="464" name="Text Box 10"/>
        <xdr:cNvSpPr txBox="1">
          <a:spLocks noChangeArrowheads="1"/>
        </xdr:cNvSpPr>
      </xdr:nvSpPr>
      <xdr:spPr bwMode="auto">
        <a:xfrm>
          <a:off x="6276975" y="1754798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4421"/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6276975" y="1754798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4421"/>
    <xdr:sp macro="" textlink="">
      <xdr:nvSpPr>
        <xdr:cNvPr id="466" name="Text Box 10"/>
        <xdr:cNvSpPr txBox="1">
          <a:spLocks noChangeArrowheads="1"/>
        </xdr:cNvSpPr>
      </xdr:nvSpPr>
      <xdr:spPr bwMode="auto">
        <a:xfrm>
          <a:off x="6276975" y="1168644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123825</xdr:rowOff>
    </xdr:from>
    <xdr:ext cx="104775" cy="216145"/>
    <xdr:sp macro="" textlink="">
      <xdr:nvSpPr>
        <xdr:cNvPr id="467" name="Text Box 4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68" name="Text Box 48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123825</xdr:rowOff>
    </xdr:from>
    <xdr:ext cx="104775" cy="216145"/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25</xdr:row>
      <xdr:rowOff>142875</xdr:rowOff>
    </xdr:from>
    <xdr:ext cx="95250" cy="204421"/>
    <xdr:sp macro="" textlink="">
      <xdr:nvSpPr>
        <xdr:cNvPr id="471" name="Text Box 10"/>
        <xdr:cNvSpPr txBox="1">
          <a:spLocks noChangeArrowheads="1"/>
        </xdr:cNvSpPr>
      </xdr:nvSpPr>
      <xdr:spPr bwMode="auto">
        <a:xfrm>
          <a:off x="6276975" y="1168644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123825</xdr:rowOff>
    </xdr:from>
    <xdr:ext cx="104775" cy="216145"/>
    <xdr:sp macro="" textlink="">
      <xdr:nvSpPr>
        <xdr:cNvPr id="472" name="Text Box 4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73" name="Text Box 48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123825</xdr:rowOff>
    </xdr:from>
    <xdr:ext cx="104775" cy="216145"/>
    <xdr:sp macro="" textlink="">
      <xdr:nvSpPr>
        <xdr:cNvPr id="474" name="Text Box 8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75" name="Text Box 86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123825</xdr:rowOff>
    </xdr:from>
    <xdr:ext cx="104775" cy="216145"/>
    <xdr:sp macro="" textlink="">
      <xdr:nvSpPr>
        <xdr:cNvPr id="476" name="Text Box 10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26</xdr:row>
      <xdr:rowOff>142875</xdr:rowOff>
    </xdr:from>
    <xdr:ext cx="95250" cy="206620"/>
    <xdr:sp macro="" textlink="">
      <xdr:nvSpPr>
        <xdr:cNvPr id="477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78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79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26</xdr:row>
      <xdr:rowOff>142875</xdr:rowOff>
    </xdr:from>
    <xdr:ext cx="95250" cy="206620"/>
    <xdr:sp macro="" textlink="">
      <xdr:nvSpPr>
        <xdr:cNvPr id="480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82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6619"/>
    <xdr:sp macro="" textlink="">
      <xdr:nvSpPr>
        <xdr:cNvPr id="484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6619"/>
    <xdr:sp macro="" textlink="">
      <xdr:nvSpPr>
        <xdr:cNvPr id="485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123825</xdr:rowOff>
    </xdr:from>
    <xdr:ext cx="104775" cy="216145"/>
    <xdr:sp macro="" textlink="">
      <xdr:nvSpPr>
        <xdr:cNvPr id="486" name="Text Box 10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26</xdr:row>
      <xdr:rowOff>142875</xdr:rowOff>
    </xdr:from>
    <xdr:ext cx="95250" cy="206620"/>
    <xdr:sp macro="" textlink="">
      <xdr:nvSpPr>
        <xdr:cNvPr id="487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88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89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26</xdr:row>
      <xdr:rowOff>142875</xdr:rowOff>
    </xdr:from>
    <xdr:ext cx="95250" cy="206620"/>
    <xdr:sp macro="" textlink="">
      <xdr:nvSpPr>
        <xdr:cNvPr id="490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91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92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93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6619"/>
    <xdr:sp macro="" textlink="">
      <xdr:nvSpPr>
        <xdr:cNvPr id="494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6619"/>
    <xdr:sp macro="" textlink="">
      <xdr:nvSpPr>
        <xdr:cNvPr id="495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4"/>
    <xdr:sp macro="" textlink="">
      <xdr:nvSpPr>
        <xdr:cNvPr id="496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6619"/>
    <xdr:sp macro="" textlink="">
      <xdr:nvSpPr>
        <xdr:cNvPr id="497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6619"/>
    <xdr:sp macro="" textlink="">
      <xdr:nvSpPr>
        <xdr:cNvPr id="498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26</xdr:row>
      <xdr:rowOff>142875</xdr:rowOff>
    </xdr:from>
    <xdr:ext cx="95250" cy="204421"/>
    <xdr:sp macro="" textlink="">
      <xdr:nvSpPr>
        <xdr:cNvPr id="499" name="Text Box 10"/>
        <xdr:cNvSpPr txBox="1">
          <a:spLocks noChangeArrowheads="1"/>
        </xdr:cNvSpPr>
      </xdr:nvSpPr>
      <xdr:spPr bwMode="auto">
        <a:xfrm>
          <a:off x="6276975" y="1344490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5"/>
    <xdr:sp macro="" textlink="">
      <xdr:nvSpPr>
        <xdr:cNvPr id="500" name="Text Box 4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5"/>
    <xdr:sp macro="" textlink="">
      <xdr:nvSpPr>
        <xdr:cNvPr id="501" name="Text Box 8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26</xdr:row>
      <xdr:rowOff>142875</xdr:rowOff>
    </xdr:from>
    <xdr:ext cx="95250" cy="204421"/>
    <xdr:sp macro="" textlink="">
      <xdr:nvSpPr>
        <xdr:cNvPr id="502" name="Text Box 10"/>
        <xdr:cNvSpPr txBox="1">
          <a:spLocks noChangeArrowheads="1"/>
        </xdr:cNvSpPr>
      </xdr:nvSpPr>
      <xdr:spPr bwMode="auto">
        <a:xfrm>
          <a:off x="6276975" y="1344490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5"/>
    <xdr:sp macro="" textlink="">
      <xdr:nvSpPr>
        <xdr:cNvPr id="503" name="Text Box 4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5"/>
    <xdr:sp macro="" textlink="">
      <xdr:nvSpPr>
        <xdr:cNvPr id="504" name="Text Box 8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5"/>
    <xdr:sp macro="" textlink="">
      <xdr:nvSpPr>
        <xdr:cNvPr id="505" name="Text Box 10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6620"/>
    <xdr:sp macro="" textlink="">
      <xdr:nvSpPr>
        <xdr:cNvPr id="506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6620"/>
    <xdr:sp macro="" textlink="">
      <xdr:nvSpPr>
        <xdr:cNvPr id="507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123825</xdr:rowOff>
    </xdr:from>
    <xdr:ext cx="104775" cy="216145"/>
    <xdr:sp macro="" textlink="">
      <xdr:nvSpPr>
        <xdr:cNvPr id="508" name="Text Box 10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6620"/>
    <xdr:sp macro="" textlink="">
      <xdr:nvSpPr>
        <xdr:cNvPr id="509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6620"/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4421"/>
    <xdr:sp macro="" textlink="">
      <xdr:nvSpPr>
        <xdr:cNvPr id="511" name="Text Box 10"/>
        <xdr:cNvSpPr txBox="1">
          <a:spLocks noChangeArrowheads="1"/>
        </xdr:cNvSpPr>
      </xdr:nvSpPr>
      <xdr:spPr bwMode="auto">
        <a:xfrm>
          <a:off x="6276975" y="1754798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4421"/>
    <xdr:sp macro="" textlink="">
      <xdr:nvSpPr>
        <xdr:cNvPr id="512" name="Text Box 10"/>
        <xdr:cNvSpPr txBox="1">
          <a:spLocks noChangeArrowheads="1"/>
        </xdr:cNvSpPr>
      </xdr:nvSpPr>
      <xdr:spPr bwMode="auto">
        <a:xfrm>
          <a:off x="6276975" y="1754798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4421"/>
    <xdr:sp macro="" textlink="">
      <xdr:nvSpPr>
        <xdr:cNvPr id="513" name="Text Box 10"/>
        <xdr:cNvSpPr txBox="1">
          <a:spLocks noChangeArrowheads="1"/>
        </xdr:cNvSpPr>
      </xdr:nvSpPr>
      <xdr:spPr bwMode="auto">
        <a:xfrm>
          <a:off x="6276975" y="1168644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123825</xdr:rowOff>
    </xdr:from>
    <xdr:ext cx="104775" cy="216145"/>
    <xdr:sp macro="" textlink="">
      <xdr:nvSpPr>
        <xdr:cNvPr id="514" name="Text Box 4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15" name="Text Box 48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123825</xdr:rowOff>
    </xdr:from>
    <xdr:ext cx="104775" cy="216145"/>
    <xdr:sp macro="" textlink="">
      <xdr:nvSpPr>
        <xdr:cNvPr id="516" name="Text Box 8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17" name="Text Box 86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27</xdr:row>
      <xdr:rowOff>142875</xdr:rowOff>
    </xdr:from>
    <xdr:ext cx="95250" cy="204421"/>
    <xdr:sp macro="" textlink="">
      <xdr:nvSpPr>
        <xdr:cNvPr id="518" name="Text Box 10"/>
        <xdr:cNvSpPr txBox="1">
          <a:spLocks noChangeArrowheads="1"/>
        </xdr:cNvSpPr>
      </xdr:nvSpPr>
      <xdr:spPr bwMode="auto">
        <a:xfrm>
          <a:off x="6276975" y="1168644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123825</xdr:rowOff>
    </xdr:from>
    <xdr:ext cx="104775" cy="216145"/>
    <xdr:sp macro="" textlink="">
      <xdr:nvSpPr>
        <xdr:cNvPr id="519" name="Text Box 4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20" name="Text Box 48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123825</xdr:rowOff>
    </xdr:from>
    <xdr:ext cx="104775" cy="216145"/>
    <xdr:sp macro="" textlink="">
      <xdr:nvSpPr>
        <xdr:cNvPr id="521" name="Text Box 85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22" name="Text Box 86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123825</xdr:rowOff>
    </xdr:from>
    <xdr:ext cx="104775" cy="216145"/>
    <xdr:sp macro="" textlink="">
      <xdr:nvSpPr>
        <xdr:cNvPr id="523" name="Text Box 10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28</xdr:row>
      <xdr:rowOff>142875</xdr:rowOff>
    </xdr:from>
    <xdr:ext cx="95250" cy="206620"/>
    <xdr:sp macro="" textlink="">
      <xdr:nvSpPr>
        <xdr:cNvPr id="524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25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26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28</xdr:row>
      <xdr:rowOff>142875</xdr:rowOff>
    </xdr:from>
    <xdr:ext cx="95250" cy="206620"/>
    <xdr:sp macro="" textlink="">
      <xdr:nvSpPr>
        <xdr:cNvPr id="527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28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29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30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6619"/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6619"/>
    <xdr:sp macro="" textlink="">
      <xdr:nvSpPr>
        <xdr:cNvPr id="532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123825</xdr:rowOff>
    </xdr:from>
    <xdr:ext cx="104775" cy="216145"/>
    <xdr:sp macro="" textlink="">
      <xdr:nvSpPr>
        <xdr:cNvPr id="533" name="Text Box 10"/>
        <xdr:cNvSpPr txBox="1">
          <a:spLocks noChangeArrowheads="1"/>
        </xdr:cNvSpPr>
      </xdr:nvSpPr>
      <xdr:spPr bwMode="auto">
        <a:xfrm>
          <a:off x="3692769" y="1325440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28</xdr:row>
      <xdr:rowOff>142875</xdr:rowOff>
    </xdr:from>
    <xdr:ext cx="95250" cy="206620"/>
    <xdr:sp macro="" textlink="">
      <xdr:nvSpPr>
        <xdr:cNvPr id="534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35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36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28</xdr:row>
      <xdr:rowOff>142875</xdr:rowOff>
    </xdr:from>
    <xdr:ext cx="95250" cy="206620"/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6276975" y="1344490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38" name="Text Box 4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39" name="Text Box 85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40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6619"/>
    <xdr:sp macro="" textlink="">
      <xdr:nvSpPr>
        <xdr:cNvPr id="541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6619"/>
    <xdr:sp macro="" textlink="">
      <xdr:nvSpPr>
        <xdr:cNvPr id="542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4"/>
    <xdr:sp macro="" textlink="">
      <xdr:nvSpPr>
        <xdr:cNvPr id="543" name="Text Box 10"/>
        <xdr:cNvSpPr txBox="1">
          <a:spLocks noChangeArrowheads="1"/>
        </xdr:cNvSpPr>
      </xdr:nvSpPr>
      <xdr:spPr bwMode="auto">
        <a:xfrm>
          <a:off x="3692769" y="1735748"/>
          <a:ext cx="104775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6619"/>
    <xdr:sp macro="" textlink="">
      <xdr:nvSpPr>
        <xdr:cNvPr id="544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6619"/>
    <xdr:sp macro="" textlink="">
      <xdr:nvSpPr>
        <xdr:cNvPr id="545" name="Text Box 10"/>
        <xdr:cNvSpPr txBox="1">
          <a:spLocks noChangeArrowheads="1"/>
        </xdr:cNvSpPr>
      </xdr:nvSpPr>
      <xdr:spPr bwMode="auto">
        <a:xfrm>
          <a:off x="6276975" y="1754798"/>
          <a:ext cx="9525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28</xdr:row>
      <xdr:rowOff>142875</xdr:rowOff>
    </xdr:from>
    <xdr:ext cx="95250" cy="204421"/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6276975" y="1344490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5"/>
    <xdr:sp macro="" textlink="">
      <xdr:nvSpPr>
        <xdr:cNvPr id="547" name="Text Box 4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5"/>
    <xdr:sp macro="" textlink="">
      <xdr:nvSpPr>
        <xdr:cNvPr id="548" name="Text Box 8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28</xdr:row>
      <xdr:rowOff>142875</xdr:rowOff>
    </xdr:from>
    <xdr:ext cx="95250" cy="204421"/>
    <xdr:sp macro="" textlink="">
      <xdr:nvSpPr>
        <xdr:cNvPr id="549" name="Text Box 10"/>
        <xdr:cNvSpPr txBox="1">
          <a:spLocks noChangeArrowheads="1"/>
        </xdr:cNvSpPr>
      </xdr:nvSpPr>
      <xdr:spPr bwMode="auto">
        <a:xfrm>
          <a:off x="6276975" y="1344490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5"/>
    <xdr:sp macro="" textlink="">
      <xdr:nvSpPr>
        <xdr:cNvPr id="550" name="Text Box 4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5"/>
    <xdr:sp macro="" textlink="">
      <xdr:nvSpPr>
        <xdr:cNvPr id="551" name="Text Box 85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5"/>
    <xdr:sp macro="" textlink="">
      <xdr:nvSpPr>
        <xdr:cNvPr id="552" name="Text Box 10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6620"/>
    <xdr:sp macro="" textlink="">
      <xdr:nvSpPr>
        <xdr:cNvPr id="553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6620"/>
    <xdr:sp macro="" textlink="">
      <xdr:nvSpPr>
        <xdr:cNvPr id="554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123825</xdr:rowOff>
    </xdr:from>
    <xdr:ext cx="104775" cy="216145"/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3692769" y="1735748"/>
          <a:ext cx="104775" cy="21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6620"/>
    <xdr:sp macro="" textlink="">
      <xdr:nvSpPr>
        <xdr:cNvPr id="556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6620"/>
    <xdr:sp macro="" textlink="">
      <xdr:nvSpPr>
        <xdr:cNvPr id="557" name="Text Box 10"/>
        <xdr:cNvSpPr txBox="1">
          <a:spLocks noChangeArrowheads="1"/>
        </xdr:cNvSpPr>
      </xdr:nvSpPr>
      <xdr:spPr bwMode="auto">
        <a:xfrm>
          <a:off x="6276975" y="1754798"/>
          <a:ext cx="95250" cy="2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4421"/>
    <xdr:sp macro="" textlink="">
      <xdr:nvSpPr>
        <xdr:cNvPr id="558" name="Text Box 10"/>
        <xdr:cNvSpPr txBox="1">
          <a:spLocks noChangeArrowheads="1"/>
        </xdr:cNvSpPr>
      </xdr:nvSpPr>
      <xdr:spPr bwMode="auto">
        <a:xfrm>
          <a:off x="6276975" y="1754798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1514475</xdr:colOff>
      <xdr:row>29</xdr:row>
      <xdr:rowOff>142875</xdr:rowOff>
    </xdr:from>
    <xdr:ext cx="95250" cy="204421"/>
    <xdr:sp macro="" textlink="">
      <xdr:nvSpPr>
        <xdr:cNvPr id="559" name="Text Box 10"/>
        <xdr:cNvSpPr txBox="1">
          <a:spLocks noChangeArrowheads="1"/>
        </xdr:cNvSpPr>
      </xdr:nvSpPr>
      <xdr:spPr bwMode="auto">
        <a:xfrm>
          <a:off x="6276975" y="1754798"/>
          <a:ext cx="95250" cy="20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556846</xdr:colOff>
      <xdr:row>17</xdr:row>
      <xdr:rowOff>58615</xdr:rowOff>
    </xdr:from>
    <xdr:to>
      <xdr:col>5</xdr:col>
      <xdr:colOff>217976</xdr:colOff>
      <xdr:row>18</xdr:row>
      <xdr:rowOff>388758</xdr:rowOff>
    </xdr:to>
    <xdr:pic>
      <xdr:nvPicPr>
        <xdr:cNvPr id="561" name="Image 56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06769" y="58615"/>
          <a:ext cx="833438" cy="784412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361950</xdr:colOff>
      <xdr:row>21</xdr:row>
      <xdr:rowOff>209550</xdr:rowOff>
    </xdr:to>
    <xdr:sp macro="" textlink="">
      <xdr:nvSpPr>
        <xdr:cNvPr id="560" name="Text Box 59"/>
        <xdr:cNvSpPr txBox="1">
          <a:spLocks noChangeArrowheads="1"/>
        </xdr:cNvSpPr>
      </xdr:nvSpPr>
      <xdr:spPr bwMode="auto">
        <a:xfrm>
          <a:off x="7886700" y="14668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361950</xdr:colOff>
      <xdr:row>21</xdr:row>
      <xdr:rowOff>209550</xdr:rowOff>
    </xdr:to>
    <xdr:sp macro="" textlink="">
      <xdr:nvSpPr>
        <xdr:cNvPr id="562" name="Text Box 59"/>
        <xdr:cNvSpPr txBox="1">
          <a:spLocks noChangeArrowheads="1"/>
        </xdr:cNvSpPr>
      </xdr:nvSpPr>
      <xdr:spPr bwMode="auto">
        <a:xfrm>
          <a:off x="7886700" y="14668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361950</xdr:colOff>
      <xdr:row>21</xdr:row>
      <xdr:rowOff>209550</xdr:rowOff>
    </xdr:to>
    <xdr:sp macro="" textlink="">
      <xdr:nvSpPr>
        <xdr:cNvPr id="563" name="Text Box 59"/>
        <xdr:cNvSpPr txBox="1">
          <a:spLocks noChangeArrowheads="1"/>
        </xdr:cNvSpPr>
      </xdr:nvSpPr>
      <xdr:spPr bwMode="auto">
        <a:xfrm>
          <a:off x="7886700" y="14668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6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63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41</xdr:row>
      <xdr:rowOff>9525</xdr:rowOff>
    </xdr:from>
    <xdr:to>
      <xdr:col>6</xdr:col>
      <xdr:colOff>180975</xdr:colOff>
      <xdr:row>41</xdr:row>
      <xdr:rowOff>219075</xdr:rowOff>
    </xdr:to>
    <xdr:sp macro="" textlink="">
      <xdr:nvSpPr>
        <xdr:cNvPr id="686343" name="Text Box 4"/>
        <xdr:cNvSpPr txBox="1">
          <a:spLocks noChangeArrowheads="1"/>
        </xdr:cNvSpPr>
      </xdr:nvSpPr>
      <xdr:spPr bwMode="auto">
        <a:xfrm>
          <a:off x="3619500" y="6810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701675</xdr:colOff>
      <xdr:row>51</xdr:row>
      <xdr:rowOff>3175</xdr:rowOff>
    </xdr:from>
    <xdr:to>
      <xdr:col>9</xdr:col>
      <xdr:colOff>241300</xdr:colOff>
      <xdr:row>54</xdr:row>
      <xdr:rowOff>31750</xdr:rowOff>
    </xdr:to>
    <xdr:sp macro="" textlink="">
      <xdr:nvSpPr>
        <xdr:cNvPr id="686344" name="Rectangle 7"/>
        <xdr:cNvSpPr>
          <a:spLocks noChangeArrowheads="1"/>
        </xdr:cNvSpPr>
      </xdr:nvSpPr>
      <xdr:spPr bwMode="auto">
        <a:xfrm>
          <a:off x="5083175" y="10020300"/>
          <a:ext cx="1778000" cy="631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66675</xdr:colOff>
      <xdr:row>51</xdr:row>
      <xdr:rowOff>0</xdr:rowOff>
    </xdr:from>
    <xdr:to>
      <xdr:col>20</xdr:col>
      <xdr:colOff>0</xdr:colOff>
      <xdr:row>54</xdr:row>
      <xdr:rowOff>28575</xdr:rowOff>
    </xdr:to>
    <xdr:sp macro="" textlink="">
      <xdr:nvSpPr>
        <xdr:cNvPr id="686346" name="Rectangle 9"/>
        <xdr:cNvSpPr>
          <a:spLocks noChangeArrowheads="1"/>
        </xdr:cNvSpPr>
      </xdr:nvSpPr>
      <xdr:spPr bwMode="auto">
        <a:xfrm>
          <a:off x="10782300" y="8896350"/>
          <a:ext cx="161925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962025</xdr:colOff>
      <xdr:row>22</xdr:row>
      <xdr:rowOff>247650</xdr:rowOff>
    </xdr:from>
    <xdr:to>
      <xdr:col>5</xdr:col>
      <xdr:colOff>1066800</xdr:colOff>
      <xdr:row>23</xdr:row>
      <xdr:rowOff>190500</xdr:rowOff>
    </xdr:to>
    <xdr:sp macro="" textlink="">
      <xdr:nvSpPr>
        <xdr:cNvPr id="686347" name="Text Box 10"/>
        <xdr:cNvSpPr txBox="1">
          <a:spLocks noChangeArrowheads="1"/>
        </xdr:cNvSpPr>
      </xdr:nvSpPr>
      <xdr:spPr bwMode="auto">
        <a:xfrm>
          <a:off x="2962275" y="1981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200025</xdr:rowOff>
    </xdr:to>
    <xdr:sp macro="" textlink="">
      <xdr:nvSpPr>
        <xdr:cNvPr id="686348" name="Text Box 11"/>
        <xdr:cNvSpPr txBox="1">
          <a:spLocks noChangeArrowheads="1"/>
        </xdr:cNvSpPr>
      </xdr:nvSpPr>
      <xdr:spPr bwMode="auto">
        <a:xfrm>
          <a:off x="3543300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923925</xdr:colOff>
      <xdr:row>51</xdr:row>
      <xdr:rowOff>34925</xdr:rowOff>
    </xdr:from>
    <xdr:to>
      <xdr:col>7</xdr:col>
      <xdr:colOff>234950</xdr:colOff>
      <xdr:row>54</xdr:row>
      <xdr:rowOff>63500</xdr:rowOff>
    </xdr:to>
    <xdr:sp macro="" textlink="">
      <xdr:nvSpPr>
        <xdr:cNvPr id="686349" name="Rectangle 12"/>
        <xdr:cNvSpPr>
          <a:spLocks noChangeArrowheads="1"/>
        </xdr:cNvSpPr>
      </xdr:nvSpPr>
      <xdr:spPr bwMode="auto">
        <a:xfrm>
          <a:off x="2924175" y="10052050"/>
          <a:ext cx="1692275" cy="631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981075</xdr:colOff>
      <xdr:row>22</xdr:row>
      <xdr:rowOff>238125</xdr:rowOff>
    </xdr:from>
    <xdr:to>
      <xdr:col>5</xdr:col>
      <xdr:colOff>1085850</xdr:colOff>
      <xdr:row>23</xdr:row>
      <xdr:rowOff>180975</xdr:rowOff>
    </xdr:to>
    <xdr:sp macro="" textlink="">
      <xdr:nvSpPr>
        <xdr:cNvPr id="686350" name="Text Box 13"/>
        <xdr:cNvSpPr txBox="1">
          <a:spLocks noChangeArrowheads="1"/>
        </xdr:cNvSpPr>
      </xdr:nvSpPr>
      <xdr:spPr bwMode="auto">
        <a:xfrm>
          <a:off x="2981325" y="1971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31</xdr:row>
      <xdr:rowOff>200025</xdr:rowOff>
    </xdr:to>
    <xdr:sp macro="" textlink="">
      <xdr:nvSpPr>
        <xdr:cNvPr id="686351" name="Text Box 14"/>
        <xdr:cNvSpPr txBox="1">
          <a:spLocks noChangeArrowheads="1"/>
        </xdr:cNvSpPr>
      </xdr:nvSpPr>
      <xdr:spPr bwMode="auto">
        <a:xfrm>
          <a:off x="3543300" y="4133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635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6353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41</xdr:row>
      <xdr:rowOff>9525</xdr:rowOff>
    </xdr:from>
    <xdr:to>
      <xdr:col>6</xdr:col>
      <xdr:colOff>180975</xdr:colOff>
      <xdr:row>41</xdr:row>
      <xdr:rowOff>219075</xdr:rowOff>
    </xdr:to>
    <xdr:sp macro="" textlink="">
      <xdr:nvSpPr>
        <xdr:cNvPr id="686355" name="Text Box 36"/>
        <xdr:cNvSpPr txBox="1">
          <a:spLocks noChangeArrowheads="1"/>
        </xdr:cNvSpPr>
      </xdr:nvSpPr>
      <xdr:spPr bwMode="auto">
        <a:xfrm>
          <a:off x="3619500" y="6810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603250</xdr:colOff>
      <xdr:row>45</xdr:row>
      <xdr:rowOff>28575</xdr:rowOff>
    </xdr:from>
    <xdr:to>
      <xdr:col>9</xdr:col>
      <xdr:colOff>565150</xdr:colOff>
      <xdr:row>47</xdr:row>
      <xdr:rowOff>123825</xdr:rowOff>
    </xdr:to>
    <xdr:sp macro="" textlink="">
      <xdr:nvSpPr>
        <xdr:cNvPr id="686356" name="Rectangle 37"/>
        <xdr:cNvSpPr>
          <a:spLocks noChangeArrowheads="1"/>
        </xdr:cNvSpPr>
      </xdr:nvSpPr>
      <xdr:spPr bwMode="auto">
        <a:xfrm>
          <a:off x="4984750" y="8855075"/>
          <a:ext cx="2200275" cy="555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314325</xdr:colOff>
      <xdr:row>45</xdr:row>
      <xdr:rowOff>76200</xdr:rowOff>
    </xdr:from>
    <xdr:to>
      <xdr:col>20</xdr:col>
      <xdr:colOff>0</xdr:colOff>
      <xdr:row>47</xdr:row>
      <xdr:rowOff>161925</xdr:rowOff>
    </xdr:to>
    <xdr:sp macro="" textlink="">
      <xdr:nvSpPr>
        <xdr:cNvPr id="686357" name="Rectangle 38"/>
        <xdr:cNvSpPr>
          <a:spLocks noChangeArrowheads="1"/>
        </xdr:cNvSpPr>
      </xdr:nvSpPr>
      <xdr:spPr bwMode="auto">
        <a:xfrm>
          <a:off x="11029950" y="7820025"/>
          <a:ext cx="13716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136525</xdr:colOff>
      <xdr:row>51</xdr:row>
      <xdr:rowOff>19050</xdr:rowOff>
    </xdr:from>
    <xdr:to>
      <xdr:col>14</xdr:col>
      <xdr:colOff>44450</xdr:colOff>
      <xdr:row>54</xdr:row>
      <xdr:rowOff>47625</xdr:rowOff>
    </xdr:to>
    <xdr:sp macro="" textlink="">
      <xdr:nvSpPr>
        <xdr:cNvPr id="686358" name="Rectangle 40"/>
        <xdr:cNvSpPr>
          <a:spLocks noChangeArrowheads="1"/>
        </xdr:cNvSpPr>
      </xdr:nvSpPr>
      <xdr:spPr bwMode="auto">
        <a:xfrm>
          <a:off x="7375525" y="10036175"/>
          <a:ext cx="1876425" cy="631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66675</xdr:colOff>
      <xdr:row>51</xdr:row>
      <xdr:rowOff>0</xdr:rowOff>
    </xdr:from>
    <xdr:to>
      <xdr:col>20</xdr:col>
      <xdr:colOff>0</xdr:colOff>
      <xdr:row>54</xdr:row>
      <xdr:rowOff>28575</xdr:rowOff>
    </xdr:to>
    <xdr:sp macro="" textlink="">
      <xdr:nvSpPr>
        <xdr:cNvPr id="686359" name="Rectangle 41"/>
        <xdr:cNvSpPr>
          <a:spLocks noChangeArrowheads="1"/>
        </xdr:cNvSpPr>
      </xdr:nvSpPr>
      <xdr:spPr bwMode="auto">
        <a:xfrm>
          <a:off x="10782300" y="8896350"/>
          <a:ext cx="161925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200025</xdr:rowOff>
    </xdr:to>
    <xdr:sp macro="" textlink="">
      <xdr:nvSpPr>
        <xdr:cNvPr id="686360" name="Text Box 43"/>
        <xdr:cNvSpPr txBox="1">
          <a:spLocks noChangeArrowheads="1"/>
        </xdr:cNvSpPr>
      </xdr:nvSpPr>
      <xdr:spPr bwMode="auto">
        <a:xfrm>
          <a:off x="3543300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952500</xdr:colOff>
      <xdr:row>25</xdr:row>
      <xdr:rowOff>161925</xdr:rowOff>
    </xdr:from>
    <xdr:to>
      <xdr:col>5</xdr:col>
      <xdr:colOff>1057275</xdr:colOff>
      <xdr:row>26</xdr:row>
      <xdr:rowOff>104775</xdr:rowOff>
    </xdr:to>
    <xdr:sp macro="" textlink="">
      <xdr:nvSpPr>
        <xdr:cNvPr id="686361" name="Text Box 45"/>
        <xdr:cNvSpPr txBox="1">
          <a:spLocks noChangeArrowheads="1"/>
        </xdr:cNvSpPr>
      </xdr:nvSpPr>
      <xdr:spPr bwMode="auto">
        <a:xfrm>
          <a:off x="295275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31</xdr:row>
      <xdr:rowOff>200025</xdr:rowOff>
    </xdr:to>
    <xdr:sp macro="" textlink="">
      <xdr:nvSpPr>
        <xdr:cNvPr id="686362" name="Text Box 46"/>
        <xdr:cNvSpPr txBox="1">
          <a:spLocks noChangeArrowheads="1"/>
        </xdr:cNvSpPr>
      </xdr:nvSpPr>
      <xdr:spPr bwMode="auto">
        <a:xfrm>
          <a:off x="3543300" y="4133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6363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6364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266700</xdr:colOff>
      <xdr:row>45</xdr:row>
      <xdr:rowOff>0</xdr:rowOff>
    </xdr:from>
    <xdr:to>
      <xdr:col>11</xdr:col>
      <xdr:colOff>371475</xdr:colOff>
      <xdr:row>45</xdr:row>
      <xdr:rowOff>200025</xdr:rowOff>
    </xdr:to>
    <xdr:sp macro="" textlink="">
      <xdr:nvSpPr>
        <xdr:cNvPr id="686366" name="Text Box 50"/>
        <xdr:cNvSpPr txBox="1">
          <a:spLocks noChangeArrowheads="1"/>
        </xdr:cNvSpPr>
      </xdr:nvSpPr>
      <xdr:spPr bwMode="auto">
        <a:xfrm>
          <a:off x="7953375" y="7743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266700</xdr:colOff>
      <xdr:row>38</xdr:row>
      <xdr:rowOff>142875</xdr:rowOff>
    </xdr:from>
    <xdr:to>
      <xdr:col>12</xdr:col>
      <xdr:colOff>371475</xdr:colOff>
      <xdr:row>39</xdr:row>
      <xdr:rowOff>76199</xdr:rowOff>
    </xdr:to>
    <xdr:sp macro="" textlink="">
      <xdr:nvSpPr>
        <xdr:cNvPr id="686367" name="Text Box 57"/>
        <xdr:cNvSpPr txBox="1">
          <a:spLocks noChangeArrowheads="1"/>
        </xdr:cNvSpPr>
      </xdr:nvSpPr>
      <xdr:spPr bwMode="auto">
        <a:xfrm>
          <a:off x="8458200" y="6143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104775</xdr:colOff>
      <xdr:row>30</xdr:row>
      <xdr:rowOff>200025</xdr:rowOff>
    </xdr:to>
    <xdr:sp macro="" textlink="">
      <xdr:nvSpPr>
        <xdr:cNvPr id="686368" name="Text Box 14"/>
        <xdr:cNvSpPr txBox="1">
          <a:spLocks noChangeArrowheads="1"/>
        </xdr:cNvSpPr>
      </xdr:nvSpPr>
      <xdr:spPr bwMode="auto">
        <a:xfrm>
          <a:off x="3543300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104775</xdr:colOff>
      <xdr:row>30</xdr:row>
      <xdr:rowOff>200025</xdr:rowOff>
    </xdr:to>
    <xdr:sp macro="" textlink="">
      <xdr:nvSpPr>
        <xdr:cNvPr id="686369" name="Text Box 46"/>
        <xdr:cNvSpPr txBox="1">
          <a:spLocks noChangeArrowheads="1"/>
        </xdr:cNvSpPr>
      </xdr:nvSpPr>
      <xdr:spPr bwMode="auto">
        <a:xfrm>
          <a:off x="3543300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20</xdr:row>
      <xdr:rowOff>123825</xdr:rowOff>
    </xdr:from>
    <xdr:to>
      <xdr:col>6</xdr:col>
      <xdr:colOff>390525</xdr:colOff>
      <xdr:row>21</xdr:row>
      <xdr:rowOff>28575</xdr:rowOff>
    </xdr:to>
    <xdr:sp macro="" textlink="">
      <xdr:nvSpPr>
        <xdr:cNvPr id="686370" name="Text Box 10"/>
        <xdr:cNvSpPr txBox="1">
          <a:spLocks noChangeArrowheads="1"/>
        </xdr:cNvSpPr>
      </xdr:nvSpPr>
      <xdr:spPr bwMode="auto">
        <a:xfrm flipH="1">
          <a:off x="3648075" y="13239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86371" name="Text Box 13"/>
        <xdr:cNvSpPr txBox="1">
          <a:spLocks noChangeArrowheads="1"/>
        </xdr:cNvSpPr>
      </xdr:nvSpPr>
      <xdr:spPr bwMode="auto">
        <a:xfrm>
          <a:off x="3543300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31</xdr:row>
      <xdr:rowOff>200025</xdr:rowOff>
    </xdr:to>
    <xdr:sp macro="" textlink="">
      <xdr:nvSpPr>
        <xdr:cNvPr id="686372" name="Text Box 14"/>
        <xdr:cNvSpPr txBox="1">
          <a:spLocks noChangeArrowheads="1"/>
        </xdr:cNvSpPr>
      </xdr:nvSpPr>
      <xdr:spPr bwMode="auto">
        <a:xfrm>
          <a:off x="3543300" y="4133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23</xdr:row>
      <xdr:rowOff>228600</xdr:rowOff>
    </xdr:from>
    <xdr:to>
      <xdr:col>6</xdr:col>
      <xdr:colOff>152400</xdr:colOff>
      <xdr:row>24</xdr:row>
      <xdr:rowOff>171450</xdr:rowOff>
    </xdr:to>
    <xdr:sp macro="" textlink="">
      <xdr:nvSpPr>
        <xdr:cNvPr id="686373" name="Text Box 42"/>
        <xdr:cNvSpPr txBox="1">
          <a:spLocks noChangeArrowheads="1"/>
        </xdr:cNvSpPr>
      </xdr:nvSpPr>
      <xdr:spPr bwMode="auto">
        <a:xfrm>
          <a:off x="3590925" y="2228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86374" name="Text Box 45"/>
        <xdr:cNvSpPr txBox="1">
          <a:spLocks noChangeArrowheads="1"/>
        </xdr:cNvSpPr>
      </xdr:nvSpPr>
      <xdr:spPr bwMode="auto">
        <a:xfrm>
          <a:off x="3543300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31</xdr:row>
      <xdr:rowOff>200025</xdr:rowOff>
    </xdr:to>
    <xdr:sp macro="" textlink="">
      <xdr:nvSpPr>
        <xdr:cNvPr id="686375" name="Text Box 46"/>
        <xdr:cNvSpPr txBox="1">
          <a:spLocks noChangeArrowheads="1"/>
        </xdr:cNvSpPr>
      </xdr:nvSpPr>
      <xdr:spPr bwMode="auto">
        <a:xfrm>
          <a:off x="3543300" y="4133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371475</xdr:colOff>
      <xdr:row>21</xdr:row>
      <xdr:rowOff>200025</xdr:rowOff>
    </xdr:to>
    <xdr:sp macro="" textlink="">
      <xdr:nvSpPr>
        <xdr:cNvPr id="686376" name="Text Box 56"/>
        <xdr:cNvSpPr txBox="1">
          <a:spLocks noChangeArrowheads="1"/>
        </xdr:cNvSpPr>
      </xdr:nvSpPr>
      <xdr:spPr bwMode="auto">
        <a:xfrm>
          <a:off x="7505700" y="1466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104775</xdr:colOff>
      <xdr:row>30</xdr:row>
      <xdr:rowOff>200025</xdr:rowOff>
    </xdr:to>
    <xdr:sp macro="" textlink="">
      <xdr:nvSpPr>
        <xdr:cNvPr id="686377" name="Text Box 14"/>
        <xdr:cNvSpPr txBox="1">
          <a:spLocks noChangeArrowheads="1"/>
        </xdr:cNvSpPr>
      </xdr:nvSpPr>
      <xdr:spPr bwMode="auto">
        <a:xfrm>
          <a:off x="3543300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104775</xdr:colOff>
      <xdr:row>30</xdr:row>
      <xdr:rowOff>200025</xdr:rowOff>
    </xdr:to>
    <xdr:sp macro="" textlink="">
      <xdr:nvSpPr>
        <xdr:cNvPr id="686378" name="Text Box 46"/>
        <xdr:cNvSpPr txBox="1">
          <a:spLocks noChangeArrowheads="1"/>
        </xdr:cNvSpPr>
      </xdr:nvSpPr>
      <xdr:spPr bwMode="auto">
        <a:xfrm>
          <a:off x="3543300" y="3867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1609725</xdr:colOff>
      <xdr:row>20</xdr:row>
      <xdr:rowOff>180975</xdr:rowOff>
    </xdr:to>
    <xdr:sp macro="" textlink="">
      <xdr:nvSpPr>
        <xdr:cNvPr id="686379" name="Text Box 10"/>
        <xdr:cNvSpPr txBox="1">
          <a:spLocks noChangeArrowheads="1"/>
        </xdr:cNvSpPr>
      </xdr:nvSpPr>
      <xdr:spPr bwMode="auto">
        <a:xfrm>
          <a:off x="5895975" y="1171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6380" name="Text Box 85"/>
        <xdr:cNvSpPr txBox="1">
          <a:spLocks noChangeArrowheads="1"/>
        </xdr:cNvSpPr>
      </xdr:nvSpPr>
      <xdr:spPr bwMode="auto">
        <a:xfrm>
          <a:off x="3543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1609725</xdr:colOff>
      <xdr:row>20</xdr:row>
      <xdr:rowOff>180975</xdr:rowOff>
    </xdr:to>
    <xdr:sp macro="" textlink="">
      <xdr:nvSpPr>
        <xdr:cNvPr id="686381" name="Text Box 10"/>
        <xdr:cNvSpPr txBox="1">
          <a:spLocks noChangeArrowheads="1"/>
        </xdr:cNvSpPr>
      </xdr:nvSpPr>
      <xdr:spPr bwMode="auto">
        <a:xfrm>
          <a:off x="5895975" y="1171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6382" name="Text Box 45"/>
        <xdr:cNvSpPr txBox="1">
          <a:spLocks noChangeArrowheads="1"/>
        </xdr:cNvSpPr>
      </xdr:nvSpPr>
      <xdr:spPr bwMode="auto">
        <a:xfrm>
          <a:off x="3543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6383" name="Text Box 85"/>
        <xdr:cNvSpPr txBox="1">
          <a:spLocks noChangeArrowheads="1"/>
        </xdr:cNvSpPr>
      </xdr:nvSpPr>
      <xdr:spPr bwMode="auto">
        <a:xfrm>
          <a:off x="3543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6384" name="Text Box 10"/>
        <xdr:cNvSpPr txBox="1">
          <a:spLocks noChangeArrowheads="1"/>
        </xdr:cNvSpPr>
      </xdr:nvSpPr>
      <xdr:spPr bwMode="auto">
        <a:xfrm>
          <a:off x="3543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6385" name="Text Box 10"/>
        <xdr:cNvSpPr txBox="1">
          <a:spLocks noChangeArrowheads="1"/>
        </xdr:cNvSpPr>
      </xdr:nvSpPr>
      <xdr:spPr bwMode="auto">
        <a:xfrm>
          <a:off x="5895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6386" name="Text Box 10"/>
        <xdr:cNvSpPr txBox="1">
          <a:spLocks noChangeArrowheads="1"/>
        </xdr:cNvSpPr>
      </xdr:nvSpPr>
      <xdr:spPr bwMode="auto">
        <a:xfrm>
          <a:off x="5895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1609725</xdr:colOff>
      <xdr:row>20</xdr:row>
      <xdr:rowOff>180975</xdr:rowOff>
    </xdr:to>
    <xdr:sp macro="" textlink="">
      <xdr:nvSpPr>
        <xdr:cNvPr id="686387" name="Text Box 10"/>
        <xdr:cNvSpPr txBox="1">
          <a:spLocks noChangeArrowheads="1"/>
        </xdr:cNvSpPr>
      </xdr:nvSpPr>
      <xdr:spPr bwMode="auto">
        <a:xfrm>
          <a:off x="5895975" y="1171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6388" name="Text Box 45"/>
        <xdr:cNvSpPr txBox="1">
          <a:spLocks noChangeArrowheads="1"/>
        </xdr:cNvSpPr>
      </xdr:nvSpPr>
      <xdr:spPr bwMode="auto">
        <a:xfrm>
          <a:off x="3543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6389" name="Text Box 85"/>
        <xdr:cNvSpPr txBox="1">
          <a:spLocks noChangeArrowheads="1"/>
        </xdr:cNvSpPr>
      </xdr:nvSpPr>
      <xdr:spPr bwMode="auto">
        <a:xfrm>
          <a:off x="3543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1609725</xdr:colOff>
      <xdr:row>20</xdr:row>
      <xdr:rowOff>180975</xdr:rowOff>
    </xdr:to>
    <xdr:sp macro="" textlink="">
      <xdr:nvSpPr>
        <xdr:cNvPr id="686390" name="Text Box 10"/>
        <xdr:cNvSpPr txBox="1">
          <a:spLocks noChangeArrowheads="1"/>
        </xdr:cNvSpPr>
      </xdr:nvSpPr>
      <xdr:spPr bwMode="auto">
        <a:xfrm>
          <a:off x="5895975" y="1171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6391" name="Text Box 45"/>
        <xdr:cNvSpPr txBox="1">
          <a:spLocks noChangeArrowheads="1"/>
        </xdr:cNvSpPr>
      </xdr:nvSpPr>
      <xdr:spPr bwMode="auto">
        <a:xfrm>
          <a:off x="3543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6392" name="Text Box 85"/>
        <xdr:cNvSpPr txBox="1">
          <a:spLocks noChangeArrowheads="1"/>
        </xdr:cNvSpPr>
      </xdr:nvSpPr>
      <xdr:spPr bwMode="auto">
        <a:xfrm>
          <a:off x="3543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6393" name="Text Box 10"/>
        <xdr:cNvSpPr txBox="1">
          <a:spLocks noChangeArrowheads="1"/>
        </xdr:cNvSpPr>
      </xdr:nvSpPr>
      <xdr:spPr bwMode="auto">
        <a:xfrm>
          <a:off x="3543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6394" name="Text Box 10"/>
        <xdr:cNvSpPr txBox="1">
          <a:spLocks noChangeArrowheads="1"/>
        </xdr:cNvSpPr>
      </xdr:nvSpPr>
      <xdr:spPr bwMode="auto">
        <a:xfrm>
          <a:off x="5895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6395" name="Text Box 10"/>
        <xdr:cNvSpPr txBox="1">
          <a:spLocks noChangeArrowheads="1"/>
        </xdr:cNvSpPr>
      </xdr:nvSpPr>
      <xdr:spPr bwMode="auto">
        <a:xfrm>
          <a:off x="5895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6396" name="Text Box 10"/>
        <xdr:cNvSpPr txBox="1">
          <a:spLocks noChangeArrowheads="1"/>
        </xdr:cNvSpPr>
      </xdr:nvSpPr>
      <xdr:spPr bwMode="auto">
        <a:xfrm>
          <a:off x="5895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6397" name="Text Box 10"/>
        <xdr:cNvSpPr txBox="1">
          <a:spLocks noChangeArrowheads="1"/>
        </xdr:cNvSpPr>
      </xdr:nvSpPr>
      <xdr:spPr bwMode="auto">
        <a:xfrm>
          <a:off x="5895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86398" name="Text Box 10"/>
        <xdr:cNvSpPr txBox="1">
          <a:spLocks noChangeArrowheads="1"/>
        </xdr:cNvSpPr>
      </xdr:nvSpPr>
      <xdr:spPr bwMode="auto">
        <a:xfrm>
          <a:off x="3543300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86399" name="Text Box 42"/>
        <xdr:cNvSpPr txBox="1">
          <a:spLocks noChangeArrowheads="1"/>
        </xdr:cNvSpPr>
      </xdr:nvSpPr>
      <xdr:spPr bwMode="auto">
        <a:xfrm>
          <a:off x="3543300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86400" name="Text Box 10"/>
        <xdr:cNvSpPr txBox="1">
          <a:spLocks noChangeArrowheads="1"/>
        </xdr:cNvSpPr>
      </xdr:nvSpPr>
      <xdr:spPr bwMode="auto">
        <a:xfrm>
          <a:off x="3543300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86401" name="Text Box 42"/>
        <xdr:cNvSpPr txBox="1">
          <a:spLocks noChangeArrowheads="1"/>
        </xdr:cNvSpPr>
      </xdr:nvSpPr>
      <xdr:spPr bwMode="auto">
        <a:xfrm>
          <a:off x="3543300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6402" name="Text Box 10"/>
        <xdr:cNvSpPr txBox="1">
          <a:spLocks noChangeArrowheads="1"/>
        </xdr:cNvSpPr>
      </xdr:nvSpPr>
      <xdr:spPr bwMode="auto">
        <a:xfrm>
          <a:off x="5895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403" name="Text Box 4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404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6405" name="Text Box 10"/>
        <xdr:cNvSpPr txBox="1">
          <a:spLocks noChangeArrowheads="1"/>
        </xdr:cNvSpPr>
      </xdr:nvSpPr>
      <xdr:spPr bwMode="auto">
        <a:xfrm>
          <a:off x="5895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406" name="Text Box 4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407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408" name="Text Box 10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409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410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6411" name="Text Box 10"/>
        <xdr:cNvSpPr txBox="1">
          <a:spLocks noChangeArrowheads="1"/>
        </xdr:cNvSpPr>
      </xdr:nvSpPr>
      <xdr:spPr bwMode="auto">
        <a:xfrm>
          <a:off x="5895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412" name="Text Box 4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413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6414" name="Text Box 10"/>
        <xdr:cNvSpPr txBox="1">
          <a:spLocks noChangeArrowheads="1"/>
        </xdr:cNvSpPr>
      </xdr:nvSpPr>
      <xdr:spPr bwMode="auto">
        <a:xfrm>
          <a:off x="58959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415" name="Text Box 4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416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417" name="Text Box 10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418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419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420" name="Text Box 10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421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422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86423" name="Text Box 10"/>
        <xdr:cNvSpPr txBox="1">
          <a:spLocks noChangeArrowheads="1"/>
        </xdr:cNvSpPr>
      </xdr:nvSpPr>
      <xdr:spPr bwMode="auto">
        <a:xfrm>
          <a:off x="3543300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86424" name="Text Box 42"/>
        <xdr:cNvSpPr txBox="1">
          <a:spLocks noChangeArrowheads="1"/>
        </xdr:cNvSpPr>
      </xdr:nvSpPr>
      <xdr:spPr bwMode="auto">
        <a:xfrm>
          <a:off x="3543300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86425" name="Text Box 10"/>
        <xdr:cNvSpPr txBox="1">
          <a:spLocks noChangeArrowheads="1"/>
        </xdr:cNvSpPr>
      </xdr:nvSpPr>
      <xdr:spPr bwMode="auto">
        <a:xfrm>
          <a:off x="3543300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86426" name="Text Box 42"/>
        <xdr:cNvSpPr txBox="1">
          <a:spLocks noChangeArrowheads="1"/>
        </xdr:cNvSpPr>
      </xdr:nvSpPr>
      <xdr:spPr bwMode="auto">
        <a:xfrm>
          <a:off x="3543300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427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428" name="Text Box 4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429" name="Text Box 8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430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431" name="Text Box 4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432" name="Text Box 8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433" name="Text Box 10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434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435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436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437" name="Text Box 4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438" name="Text Box 8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439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440" name="Text Box 4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441" name="Text Box 8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442" name="Text Box 10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443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444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445" name="Text Box 10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446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447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86448" name="Text Box 10"/>
        <xdr:cNvSpPr txBox="1">
          <a:spLocks noChangeArrowheads="1"/>
        </xdr:cNvSpPr>
      </xdr:nvSpPr>
      <xdr:spPr bwMode="auto">
        <a:xfrm>
          <a:off x="3543300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86449" name="Text Box 42"/>
        <xdr:cNvSpPr txBox="1">
          <a:spLocks noChangeArrowheads="1"/>
        </xdr:cNvSpPr>
      </xdr:nvSpPr>
      <xdr:spPr bwMode="auto">
        <a:xfrm>
          <a:off x="3543300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86450" name="Text Box 10"/>
        <xdr:cNvSpPr txBox="1">
          <a:spLocks noChangeArrowheads="1"/>
        </xdr:cNvSpPr>
      </xdr:nvSpPr>
      <xdr:spPr bwMode="auto">
        <a:xfrm>
          <a:off x="3543300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86451" name="Text Box 42"/>
        <xdr:cNvSpPr txBox="1">
          <a:spLocks noChangeArrowheads="1"/>
        </xdr:cNvSpPr>
      </xdr:nvSpPr>
      <xdr:spPr bwMode="auto">
        <a:xfrm>
          <a:off x="3543300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452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453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454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455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456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457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458" name="Text Box 10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459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460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461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462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463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464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465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466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467" name="Text Box 10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468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469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470" name="Text Box 10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471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472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6473" name="Text Box 10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6474" name="Text Box 42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6475" name="Text Box 10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6476" name="Text Box 42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477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6478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6479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480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6481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6482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6483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6484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6485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486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6487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6488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489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6490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6491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6492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6493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6494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6495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6496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6497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6498" name="Text Box 10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6499" name="Text Box 42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6500" name="Text Box 10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6501" name="Text Box 42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6502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6503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6504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6505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6506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6507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6508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6509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6510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6511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6512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6513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6514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6515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6516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6517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6518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6519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6520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6521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6522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6523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6524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6525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6526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6527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6528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6529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6530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6531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6532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6533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6534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6535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6536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6537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6538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6539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6540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6541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6542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6543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6544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6545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6546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6547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6548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6549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6550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6551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6552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6553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6554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6555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6556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6557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6558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6559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6560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6561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6562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6563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6564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6565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6566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6567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6568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6569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6570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6571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6572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6573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6574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6575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6576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6577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6578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6579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6580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6581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6582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6583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6584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6585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6586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6587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6588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6589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6590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6591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6592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6593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6594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6595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6596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6597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6598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6599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6600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6601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6602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6603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6604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6605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6606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6607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6608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6609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6610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6611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6612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6613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6614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6615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6616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6617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6618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6619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6620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6621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6622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86623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86624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86625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86626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6627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6628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6629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6630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6631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6632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6633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663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6635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6636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6637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6638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6639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6640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6641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6642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6643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664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6645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6646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6647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86648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86649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86650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86651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6652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86653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86654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6655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86656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86657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86658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86659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86660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6661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86662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86663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666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86665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86666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86667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86668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86669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86670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86671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86672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86673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86674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86675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86676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86677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86678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86679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86680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86681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86682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86683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86684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86685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86686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86687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86688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86689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86690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86691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86692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86693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86694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86695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86696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86697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698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699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00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01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86702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0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0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86705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0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0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0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0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1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86711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1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1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86714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1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1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17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1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1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20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2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2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23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24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25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26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2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28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29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3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3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3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33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3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3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3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37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38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3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40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41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42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4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4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45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4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4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48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49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50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51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5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5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5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5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5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5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5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5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6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6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6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6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6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6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6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67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6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6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70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7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7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73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74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75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76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7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78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79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8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8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8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83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8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8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8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87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88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8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90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91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92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9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9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795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9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79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98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799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00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01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0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0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0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0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0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0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0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0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1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1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1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1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1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1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1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17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1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1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20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2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2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200025</xdr:rowOff>
    </xdr:to>
    <xdr:sp macro="" textlink="">
      <xdr:nvSpPr>
        <xdr:cNvPr id="686823" name="Text Box 11"/>
        <xdr:cNvSpPr txBox="1">
          <a:spLocks noChangeArrowheads="1"/>
        </xdr:cNvSpPr>
      </xdr:nvSpPr>
      <xdr:spPr bwMode="auto">
        <a:xfrm>
          <a:off x="3543300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200025</xdr:rowOff>
    </xdr:to>
    <xdr:sp macro="" textlink="">
      <xdr:nvSpPr>
        <xdr:cNvPr id="686824" name="Text Box 43"/>
        <xdr:cNvSpPr txBox="1">
          <a:spLocks noChangeArrowheads="1"/>
        </xdr:cNvSpPr>
      </xdr:nvSpPr>
      <xdr:spPr bwMode="auto">
        <a:xfrm>
          <a:off x="3543300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25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26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27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28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29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30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3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3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33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3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3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3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3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38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39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40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4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4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43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4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4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46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47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48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49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5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5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5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5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54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5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56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5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5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5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60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61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6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6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6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65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6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6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6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6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7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200025</xdr:rowOff>
    </xdr:to>
    <xdr:sp macro="" textlink="">
      <xdr:nvSpPr>
        <xdr:cNvPr id="686871" name="Text Box 11"/>
        <xdr:cNvSpPr txBox="1">
          <a:spLocks noChangeArrowheads="1"/>
        </xdr:cNvSpPr>
      </xdr:nvSpPr>
      <xdr:spPr bwMode="auto">
        <a:xfrm>
          <a:off x="3543300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200025</xdr:rowOff>
    </xdr:to>
    <xdr:sp macro="" textlink="">
      <xdr:nvSpPr>
        <xdr:cNvPr id="686872" name="Text Box 43"/>
        <xdr:cNvSpPr txBox="1">
          <a:spLocks noChangeArrowheads="1"/>
        </xdr:cNvSpPr>
      </xdr:nvSpPr>
      <xdr:spPr bwMode="auto">
        <a:xfrm>
          <a:off x="3543300" y="6534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73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74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75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86876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77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78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79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80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81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8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8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84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8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8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8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8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8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9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86891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9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9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66675</xdr:rowOff>
    </xdr:to>
    <xdr:sp macro="" textlink="">
      <xdr:nvSpPr>
        <xdr:cNvPr id="686894" name="Text Box 10"/>
        <xdr:cNvSpPr txBox="1">
          <a:spLocks noChangeArrowheads="1"/>
        </xdr:cNvSpPr>
      </xdr:nvSpPr>
      <xdr:spPr bwMode="auto">
        <a:xfrm>
          <a:off x="3543300" y="6657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66675</xdr:rowOff>
    </xdr:to>
    <xdr:sp macro="" textlink="">
      <xdr:nvSpPr>
        <xdr:cNvPr id="686895" name="Text Box 42"/>
        <xdr:cNvSpPr txBox="1">
          <a:spLocks noChangeArrowheads="1"/>
        </xdr:cNvSpPr>
      </xdr:nvSpPr>
      <xdr:spPr bwMode="auto">
        <a:xfrm>
          <a:off x="3543300" y="6657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66675</xdr:rowOff>
    </xdr:to>
    <xdr:sp macro="" textlink="">
      <xdr:nvSpPr>
        <xdr:cNvPr id="686896" name="Text Box 10"/>
        <xdr:cNvSpPr txBox="1">
          <a:spLocks noChangeArrowheads="1"/>
        </xdr:cNvSpPr>
      </xdr:nvSpPr>
      <xdr:spPr bwMode="auto">
        <a:xfrm>
          <a:off x="3543300" y="6657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66675</xdr:rowOff>
    </xdr:to>
    <xdr:sp macro="" textlink="">
      <xdr:nvSpPr>
        <xdr:cNvPr id="686897" name="Text Box 42"/>
        <xdr:cNvSpPr txBox="1">
          <a:spLocks noChangeArrowheads="1"/>
        </xdr:cNvSpPr>
      </xdr:nvSpPr>
      <xdr:spPr bwMode="auto">
        <a:xfrm>
          <a:off x="3543300" y="6657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89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76200</xdr:rowOff>
    </xdr:to>
    <xdr:sp macro="" textlink="">
      <xdr:nvSpPr>
        <xdr:cNvPr id="686899" name="Text Box 45"/>
        <xdr:cNvSpPr txBox="1">
          <a:spLocks noChangeArrowheads="1"/>
        </xdr:cNvSpPr>
      </xdr:nvSpPr>
      <xdr:spPr bwMode="auto">
        <a:xfrm>
          <a:off x="3543300" y="665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76200</xdr:rowOff>
    </xdr:to>
    <xdr:sp macro="" textlink="">
      <xdr:nvSpPr>
        <xdr:cNvPr id="686900" name="Text Box 85"/>
        <xdr:cNvSpPr txBox="1">
          <a:spLocks noChangeArrowheads="1"/>
        </xdr:cNvSpPr>
      </xdr:nvSpPr>
      <xdr:spPr bwMode="auto">
        <a:xfrm>
          <a:off x="3543300" y="665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90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76200</xdr:rowOff>
    </xdr:to>
    <xdr:sp macro="" textlink="">
      <xdr:nvSpPr>
        <xdr:cNvPr id="686902" name="Text Box 45"/>
        <xdr:cNvSpPr txBox="1">
          <a:spLocks noChangeArrowheads="1"/>
        </xdr:cNvSpPr>
      </xdr:nvSpPr>
      <xdr:spPr bwMode="auto">
        <a:xfrm>
          <a:off x="3543300" y="665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76200</xdr:rowOff>
    </xdr:to>
    <xdr:sp macro="" textlink="">
      <xdr:nvSpPr>
        <xdr:cNvPr id="686903" name="Text Box 85"/>
        <xdr:cNvSpPr txBox="1">
          <a:spLocks noChangeArrowheads="1"/>
        </xdr:cNvSpPr>
      </xdr:nvSpPr>
      <xdr:spPr bwMode="auto">
        <a:xfrm>
          <a:off x="3543300" y="665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76200</xdr:rowOff>
    </xdr:to>
    <xdr:sp macro="" textlink="">
      <xdr:nvSpPr>
        <xdr:cNvPr id="686904" name="Text Box 10"/>
        <xdr:cNvSpPr txBox="1">
          <a:spLocks noChangeArrowheads="1"/>
        </xdr:cNvSpPr>
      </xdr:nvSpPr>
      <xdr:spPr bwMode="auto">
        <a:xfrm>
          <a:off x="3543300" y="665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85725</xdr:rowOff>
    </xdr:to>
    <xdr:sp macro="" textlink="">
      <xdr:nvSpPr>
        <xdr:cNvPr id="686905" name="Text Box 10"/>
        <xdr:cNvSpPr txBox="1">
          <a:spLocks noChangeArrowheads="1"/>
        </xdr:cNvSpPr>
      </xdr:nvSpPr>
      <xdr:spPr bwMode="auto">
        <a:xfrm>
          <a:off x="5895975" y="6677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85725</xdr:rowOff>
    </xdr:to>
    <xdr:sp macro="" textlink="">
      <xdr:nvSpPr>
        <xdr:cNvPr id="686906" name="Text Box 10"/>
        <xdr:cNvSpPr txBox="1">
          <a:spLocks noChangeArrowheads="1"/>
        </xdr:cNvSpPr>
      </xdr:nvSpPr>
      <xdr:spPr bwMode="auto">
        <a:xfrm>
          <a:off x="5895975" y="6677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90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76200</xdr:rowOff>
    </xdr:to>
    <xdr:sp macro="" textlink="">
      <xdr:nvSpPr>
        <xdr:cNvPr id="686908" name="Text Box 45"/>
        <xdr:cNvSpPr txBox="1">
          <a:spLocks noChangeArrowheads="1"/>
        </xdr:cNvSpPr>
      </xdr:nvSpPr>
      <xdr:spPr bwMode="auto">
        <a:xfrm>
          <a:off x="3543300" y="665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76200</xdr:rowOff>
    </xdr:to>
    <xdr:sp macro="" textlink="">
      <xdr:nvSpPr>
        <xdr:cNvPr id="686909" name="Text Box 85"/>
        <xdr:cNvSpPr txBox="1">
          <a:spLocks noChangeArrowheads="1"/>
        </xdr:cNvSpPr>
      </xdr:nvSpPr>
      <xdr:spPr bwMode="auto">
        <a:xfrm>
          <a:off x="3543300" y="665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8691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76200</xdr:rowOff>
    </xdr:to>
    <xdr:sp macro="" textlink="">
      <xdr:nvSpPr>
        <xdr:cNvPr id="686911" name="Text Box 45"/>
        <xdr:cNvSpPr txBox="1">
          <a:spLocks noChangeArrowheads="1"/>
        </xdr:cNvSpPr>
      </xdr:nvSpPr>
      <xdr:spPr bwMode="auto">
        <a:xfrm>
          <a:off x="3543300" y="665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76200</xdr:rowOff>
    </xdr:to>
    <xdr:sp macro="" textlink="">
      <xdr:nvSpPr>
        <xdr:cNvPr id="686912" name="Text Box 85"/>
        <xdr:cNvSpPr txBox="1">
          <a:spLocks noChangeArrowheads="1"/>
        </xdr:cNvSpPr>
      </xdr:nvSpPr>
      <xdr:spPr bwMode="auto">
        <a:xfrm>
          <a:off x="3543300" y="665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76200</xdr:rowOff>
    </xdr:to>
    <xdr:sp macro="" textlink="">
      <xdr:nvSpPr>
        <xdr:cNvPr id="686913" name="Text Box 10"/>
        <xdr:cNvSpPr txBox="1">
          <a:spLocks noChangeArrowheads="1"/>
        </xdr:cNvSpPr>
      </xdr:nvSpPr>
      <xdr:spPr bwMode="auto">
        <a:xfrm>
          <a:off x="3543300" y="665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85725</xdr:rowOff>
    </xdr:to>
    <xdr:sp macro="" textlink="">
      <xdr:nvSpPr>
        <xdr:cNvPr id="686914" name="Text Box 10"/>
        <xdr:cNvSpPr txBox="1">
          <a:spLocks noChangeArrowheads="1"/>
        </xdr:cNvSpPr>
      </xdr:nvSpPr>
      <xdr:spPr bwMode="auto">
        <a:xfrm>
          <a:off x="5895975" y="6677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85725</xdr:rowOff>
    </xdr:to>
    <xdr:sp macro="" textlink="">
      <xdr:nvSpPr>
        <xdr:cNvPr id="686915" name="Text Box 10"/>
        <xdr:cNvSpPr txBox="1">
          <a:spLocks noChangeArrowheads="1"/>
        </xdr:cNvSpPr>
      </xdr:nvSpPr>
      <xdr:spPr bwMode="auto">
        <a:xfrm>
          <a:off x="5895975" y="6677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76200</xdr:rowOff>
    </xdr:to>
    <xdr:sp macro="" textlink="">
      <xdr:nvSpPr>
        <xdr:cNvPr id="686916" name="Text Box 10"/>
        <xdr:cNvSpPr txBox="1">
          <a:spLocks noChangeArrowheads="1"/>
        </xdr:cNvSpPr>
      </xdr:nvSpPr>
      <xdr:spPr bwMode="auto">
        <a:xfrm>
          <a:off x="3543300" y="665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85725</xdr:rowOff>
    </xdr:to>
    <xdr:sp macro="" textlink="">
      <xdr:nvSpPr>
        <xdr:cNvPr id="686917" name="Text Box 10"/>
        <xdr:cNvSpPr txBox="1">
          <a:spLocks noChangeArrowheads="1"/>
        </xdr:cNvSpPr>
      </xdr:nvSpPr>
      <xdr:spPr bwMode="auto">
        <a:xfrm>
          <a:off x="5895975" y="6677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85725</xdr:rowOff>
    </xdr:to>
    <xdr:sp macro="" textlink="">
      <xdr:nvSpPr>
        <xdr:cNvPr id="686918" name="Text Box 10"/>
        <xdr:cNvSpPr txBox="1">
          <a:spLocks noChangeArrowheads="1"/>
        </xdr:cNvSpPr>
      </xdr:nvSpPr>
      <xdr:spPr bwMode="auto">
        <a:xfrm>
          <a:off x="5895975" y="6677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21</xdr:row>
      <xdr:rowOff>123825</xdr:rowOff>
    </xdr:from>
    <xdr:to>
      <xdr:col>6</xdr:col>
      <xdr:colOff>390525</xdr:colOff>
      <xdr:row>22</xdr:row>
      <xdr:rowOff>28575</xdr:rowOff>
    </xdr:to>
    <xdr:sp macro="" textlink="">
      <xdr:nvSpPr>
        <xdr:cNvPr id="686919" name="Text Box 10"/>
        <xdr:cNvSpPr txBox="1">
          <a:spLocks noChangeArrowheads="1"/>
        </xdr:cNvSpPr>
      </xdr:nvSpPr>
      <xdr:spPr bwMode="auto">
        <a:xfrm flipH="1">
          <a:off x="3648075" y="15906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20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21" name="Text Box 4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22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23" name="Text Box 10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24" name="Text Box 4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25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26" name="Text Box 4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27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28" name="Text Box 10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21</xdr:row>
      <xdr:rowOff>123825</xdr:rowOff>
    </xdr:from>
    <xdr:to>
      <xdr:col>6</xdr:col>
      <xdr:colOff>390525</xdr:colOff>
      <xdr:row>22</xdr:row>
      <xdr:rowOff>28575</xdr:rowOff>
    </xdr:to>
    <xdr:sp macro="" textlink="">
      <xdr:nvSpPr>
        <xdr:cNvPr id="686929" name="Text Box 10"/>
        <xdr:cNvSpPr txBox="1">
          <a:spLocks noChangeArrowheads="1"/>
        </xdr:cNvSpPr>
      </xdr:nvSpPr>
      <xdr:spPr bwMode="auto">
        <a:xfrm flipH="1">
          <a:off x="3648075" y="15906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95250</xdr:rowOff>
    </xdr:to>
    <xdr:sp macro="" textlink="">
      <xdr:nvSpPr>
        <xdr:cNvPr id="686930" name="Text Box 10"/>
        <xdr:cNvSpPr txBox="1">
          <a:spLocks noChangeArrowheads="1"/>
        </xdr:cNvSpPr>
      </xdr:nvSpPr>
      <xdr:spPr bwMode="auto">
        <a:xfrm>
          <a:off x="5895975" y="13430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31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95250</xdr:rowOff>
    </xdr:to>
    <xdr:sp macro="" textlink="">
      <xdr:nvSpPr>
        <xdr:cNvPr id="686932" name="Text Box 10"/>
        <xdr:cNvSpPr txBox="1">
          <a:spLocks noChangeArrowheads="1"/>
        </xdr:cNvSpPr>
      </xdr:nvSpPr>
      <xdr:spPr bwMode="auto">
        <a:xfrm>
          <a:off x="5895975" y="13430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33" name="Text Box 4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34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35" name="Text Box 10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936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937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95250</xdr:rowOff>
    </xdr:to>
    <xdr:sp macro="" textlink="">
      <xdr:nvSpPr>
        <xdr:cNvPr id="686938" name="Text Box 10"/>
        <xdr:cNvSpPr txBox="1">
          <a:spLocks noChangeArrowheads="1"/>
        </xdr:cNvSpPr>
      </xdr:nvSpPr>
      <xdr:spPr bwMode="auto">
        <a:xfrm>
          <a:off x="5895975" y="13430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39" name="Text Box 4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40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95250</xdr:rowOff>
    </xdr:to>
    <xdr:sp macro="" textlink="">
      <xdr:nvSpPr>
        <xdr:cNvPr id="686941" name="Text Box 10"/>
        <xdr:cNvSpPr txBox="1">
          <a:spLocks noChangeArrowheads="1"/>
        </xdr:cNvSpPr>
      </xdr:nvSpPr>
      <xdr:spPr bwMode="auto">
        <a:xfrm>
          <a:off x="5895975" y="13430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42" name="Text Box 4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43" name="Text Box 85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86944" name="Text Box 10"/>
        <xdr:cNvSpPr txBox="1">
          <a:spLocks noChangeArrowheads="1"/>
        </xdr:cNvSpPr>
      </xdr:nvSpPr>
      <xdr:spPr bwMode="auto">
        <a:xfrm>
          <a:off x="3543300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945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946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947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948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949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950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951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86952" name="Text Box 10"/>
        <xdr:cNvSpPr txBox="1">
          <a:spLocks noChangeArrowheads="1"/>
        </xdr:cNvSpPr>
      </xdr:nvSpPr>
      <xdr:spPr bwMode="auto">
        <a:xfrm>
          <a:off x="58959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22</xdr:row>
      <xdr:rowOff>123825</xdr:rowOff>
    </xdr:from>
    <xdr:to>
      <xdr:col>6</xdr:col>
      <xdr:colOff>390525</xdr:colOff>
      <xdr:row>23</xdr:row>
      <xdr:rowOff>28575</xdr:rowOff>
    </xdr:to>
    <xdr:sp macro="" textlink="">
      <xdr:nvSpPr>
        <xdr:cNvPr id="686953" name="Text Box 10"/>
        <xdr:cNvSpPr txBox="1">
          <a:spLocks noChangeArrowheads="1"/>
        </xdr:cNvSpPr>
      </xdr:nvSpPr>
      <xdr:spPr bwMode="auto">
        <a:xfrm flipH="1">
          <a:off x="3648075" y="18573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86954" name="Text Box 13"/>
        <xdr:cNvSpPr txBox="1">
          <a:spLocks noChangeArrowheads="1"/>
        </xdr:cNvSpPr>
      </xdr:nvSpPr>
      <xdr:spPr bwMode="auto">
        <a:xfrm>
          <a:off x="3543300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86955" name="Text Box 45"/>
        <xdr:cNvSpPr txBox="1">
          <a:spLocks noChangeArrowheads="1"/>
        </xdr:cNvSpPr>
      </xdr:nvSpPr>
      <xdr:spPr bwMode="auto">
        <a:xfrm>
          <a:off x="3543300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95250</xdr:rowOff>
    </xdr:to>
    <xdr:sp macro="" textlink="">
      <xdr:nvSpPr>
        <xdr:cNvPr id="686956" name="Text Box 10"/>
        <xdr:cNvSpPr txBox="1">
          <a:spLocks noChangeArrowheads="1"/>
        </xdr:cNvSpPr>
      </xdr:nvSpPr>
      <xdr:spPr bwMode="auto">
        <a:xfrm>
          <a:off x="5895975" y="1609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957" name="Text Box 8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95250</xdr:rowOff>
    </xdr:to>
    <xdr:sp macro="" textlink="">
      <xdr:nvSpPr>
        <xdr:cNvPr id="686958" name="Text Box 10"/>
        <xdr:cNvSpPr txBox="1">
          <a:spLocks noChangeArrowheads="1"/>
        </xdr:cNvSpPr>
      </xdr:nvSpPr>
      <xdr:spPr bwMode="auto">
        <a:xfrm>
          <a:off x="5895975" y="1609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959" name="Text Box 4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960" name="Text Box 8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961" name="Text Box 10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962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963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95250</xdr:rowOff>
    </xdr:to>
    <xdr:sp macro="" textlink="">
      <xdr:nvSpPr>
        <xdr:cNvPr id="686964" name="Text Box 10"/>
        <xdr:cNvSpPr txBox="1">
          <a:spLocks noChangeArrowheads="1"/>
        </xdr:cNvSpPr>
      </xdr:nvSpPr>
      <xdr:spPr bwMode="auto">
        <a:xfrm>
          <a:off x="5895975" y="1609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965" name="Text Box 4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966" name="Text Box 8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95250</xdr:rowOff>
    </xdr:to>
    <xdr:sp macro="" textlink="">
      <xdr:nvSpPr>
        <xdr:cNvPr id="686967" name="Text Box 10"/>
        <xdr:cNvSpPr txBox="1">
          <a:spLocks noChangeArrowheads="1"/>
        </xdr:cNvSpPr>
      </xdr:nvSpPr>
      <xdr:spPr bwMode="auto">
        <a:xfrm>
          <a:off x="5895975" y="1609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968" name="Text Box 4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969" name="Text Box 85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86970" name="Text Box 10"/>
        <xdr:cNvSpPr txBox="1">
          <a:spLocks noChangeArrowheads="1"/>
        </xdr:cNvSpPr>
      </xdr:nvSpPr>
      <xdr:spPr bwMode="auto">
        <a:xfrm>
          <a:off x="3543300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971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972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973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974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86975" name="Text Box 10"/>
        <xdr:cNvSpPr txBox="1">
          <a:spLocks noChangeArrowheads="1"/>
        </xdr:cNvSpPr>
      </xdr:nvSpPr>
      <xdr:spPr bwMode="auto">
        <a:xfrm>
          <a:off x="3543300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86976" name="Text Box 42"/>
        <xdr:cNvSpPr txBox="1">
          <a:spLocks noChangeArrowheads="1"/>
        </xdr:cNvSpPr>
      </xdr:nvSpPr>
      <xdr:spPr bwMode="auto">
        <a:xfrm>
          <a:off x="3543300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86977" name="Text Box 10"/>
        <xdr:cNvSpPr txBox="1">
          <a:spLocks noChangeArrowheads="1"/>
        </xdr:cNvSpPr>
      </xdr:nvSpPr>
      <xdr:spPr bwMode="auto">
        <a:xfrm>
          <a:off x="3543300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86978" name="Text Box 42"/>
        <xdr:cNvSpPr txBox="1">
          <a:spLocks noChangeArrowheads="1"/>
        </xdr:cNvSpPr>
      </xdr:nvSpPr>
      <xdr:spPr bwMode="auto">
        <a:xfrm>
          <a:off x="3543300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979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980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981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982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983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984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985" name="Text Box 10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986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987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988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989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990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86991" name="Text Box 10"/>
        <xdr:cNvSpPr txBox="1">
          <a:spLocks noChangeArrowheads="1"/>
        </xdr:cNvSpPr>
      </xdr:nvSpPr>
      <xdr:spPr bwMode="auto">
        <a:xfrm>
          <a:off x="58959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992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993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994" name="Text Box 10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995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996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6997" name="Text Box 10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998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6999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00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01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02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03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23</xdr:row>
      <xdr:rowOff>123825</xdr:rowOff>
    </xdr:from>
    <xdr:to>
      <xdr:col>6</xdr:col>
      <xdr:colOff>390525</xdr:colOff>
      <xdr:row>24</xdr:row>
      <xdr:rowOff>28575</xdr:rowOff>
    </xdr:to>
    <xdr:sp macro="" textlink="">
      <xdr:nvSpPr>
        <xdr:cNvPr id="687004" name="Text Box 10"/>
        <xdr:cNvSpPr txBox="1">
          <a:spLocks noChangeArrowheads="1"/>
        </xdr:cNvSpPr>
      </xdr:nvSpPr>
      <xdr:spPr bwMode="auto">
        <a:xfrm flipH="1">
          <a:off x="3648075" y="21240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05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06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07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08" name="Text Box 10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09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10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11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12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13" name="Text Box 10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23</xdr:row>
      <xdr:rowOff>123825</xdr:rowOff>
    </xdr:from>
    <xdr:to>
      <xdr:col>6</xdr:col>
      <xdr:colOff>390525</xdr:colOff>
      <xdr:row>24</xdr:row>
      <xdr:rowOff>28575</xdr:rowOff>
    </xdr:to>
    <xdr:sp macro="" textlink="">
      <xdr:nvSpPr>
        <xdr:cNvPr id="687014" name="Text Box 10"/>
        <xdr:cNvSpPr txBox="1">
          <a:spLocks noChangeArrowheads="1"/>
        </xdr:cNvSpPr>
      </xdr:nvSpPr>
      <xdr:spPr bwMode="auto">
        <a:xfrm flipH="1">
          <a:off x="3648075" y="21240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95250</xdr:rowOff>
    </xdr:to>
    <xdr:sp macro="" textlink="">
      <xdr:nvSpPr>
        <xdr:cNvPr id="687015" name="Text Box 10"/>
        <xdr:cNvSpPr txBox="1">
          <a:spLocks noChangeArrowheads="1"/>
        </xdr:cNvSpPr>
      </xdr:nvSpPr>
      <xdr:spPr bwMode="auto">
        <a:xfrm>
          <a:off x="5895975" y="1876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16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95250</xdr:rowOff>
    </xdr:to>
    <xdr:sp macro="" textlink="">
      <xdr:nvSpPr>
        <xdr:cNvPr id="687017" name="Text Box 10"/>
        <xdr:cNvSpPr txBox="1">
          <a:spLocks noChangeArrowheads="1"/>
        </xdr:cNvSpPr>
      </xdr:nvSpPr>
      <xdr:spPr bwMode="auto">
        <a:xfrm>
          <a:off x="5895975" y="1876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18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19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20" name="Text Box 10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21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22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95250</xdr:rowOff>
    </xdr:to>
    <xdr:sp macro="" textlink="">
      <xdr:nvSpPr>
        <xdr:cNvPr id="687023" name="Text Box 10"/>
        <xdr:cNvSpPr txBox="1">
          <a:spLocks noChangeArrowheads="1"/>
        </xdr:cNvSpPr>
      </xdr:nvSpPr>
      <xdr:spPr bwMode="auto">
        <a:xfrm>
          <a:off x="5895975" y="1876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24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25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95250</xdr:rowOff>
    </xdr:to>
    <xdr:sp macro="" textlink="">
      <xdr:nvSpPr>
        <xdr:cNvPr id="687026" name="Text Box 10"/>
        <xdr:cNvSpPr txBox="1">
          <a:spLocks noChangeArrowheads="1"/>
        </xdr:cNvSpPr>
      </xdr:nvSpPr>
      <xdr:spPr bwMode="auto">
        <a:xfrm>
          <a:off x="5895975" y="1876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27" name="Text Box 4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28" name="Text Box 85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87029" name="Text Box 10"/>
        <xdr:cNvSpPr txBox="1">
          <a:spLocks noChangeArrowheads="1"/>
        </xdr:cNvSpPr>
      </xdr:nvSpPr>
      <xdr:spPr bwMode="auto">
        <a:xfrm>
          <a:off x="3543300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30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31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32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33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34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35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36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87037" name="Text Box 10"/>
        <xdr:cNvSpPr txBox="1">
          <a:spLocks noChangeArrowheads="1"/>
        </xdr:cNvSpPr>
      </xdr:nvSpPr>
      <xdr:spPr bwMode="auto">
        <a:xfrm>
          <a:off x="58959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24</xdr:row>
      <xdr:rowOff>228600</xdr:rowOff>
    </xdr:from>
    <xdr:to>
      <xdr:col>6</xdr:col>
      <xdr:colOff>152400</xdr:colOff>
      <xdr:row>26</xdr:row>
      <xdr:rowOff>44450</xdr:rowOff>
    </xdr:to>
    <xdr:sp macro="" textlink="">
      <xdr:nvSpPr>
        <xdr:cNvPr id="687038" name="Text Box 42"/>
        <xdr:cNvSpPr txBox="1">
          <a:spLocks noChangeArrowheads="1"/>
        </xdr:cNvSpPr>
      </xdr:nvSpPr>
      <xdr:spPr bwMode="auto">
        <a:xfrm>
          <a:off x="3590925" y="24955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7039" name="Text Box 10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7040" name="Text Box 42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7041" name="Text Box 10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7042" name="Text Box 42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43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44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45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46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47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048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049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50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51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52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53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54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055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056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57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058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059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7060" name="Text Box 10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7061" name="Text Box 42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7062" name="Text Box 10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7063" name="Text Box 42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064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7065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7066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067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7068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7069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7070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7071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7072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073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7074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7075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076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7077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7078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7079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7080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7081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7082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7083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7084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7085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7086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7087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7088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7089" name="Text Box 13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7090" name="Text Box 45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7091" name="Text Box 10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7092" name="Text Box 42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7093" name="Text Box 10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209550</xdr:rowOff>
    </xdr:to>
    <xdr:sp macro="" textlink="">
      <xdr:nvSpPr>
        <xdr:cNvPr id="687094" name="Text Box 42"/>
        <xdr:cNvSpPr txBox="1">
          <a:spLocks noChangeArrowheads="1"/>
        </xdr:cNvSpPr>
      </xdr:nvSpPr>
      <xdr:spPr bwMode="auto">
        <a:xfrm>
          <a:off x="3543300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95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96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97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98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099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100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7101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102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7103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52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53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54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55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56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57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58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59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60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61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62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63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24</xdr:row>
      <xdr:rowOff>123825</xdr:rowOff>
    </xdr:from>
    <xdr:to>
      <xdr:col>6</xdr:col>
      <xdr:colOff>390525</xdr:colOff>
      <xdr:row>25</xdr:row>
      <xdr:rowOff>171450</xdr:rowOff>
    </xdr:to>
    <xdr:sp macro="" textlink="">
      <xdr:nvSpPr>
        <xdr:cNvPr id="689164" name="Text Box 10"/>
        <xdr:cNvSpPr txBox="1">
          <a:spLocks noChangeArrowheads="1"/>
        </xdr:cNvSpPr>
      </xdr:nvSpPr>
      <xdr:spPr bwMode="auto">
        <a:xfrm flipH="1">
          <a:off x="3648075" y="23907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65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66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67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68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69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70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71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72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73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24</xdr:row>
      <xdr:rowOff>123825</xdr:rowOff>
    </xdr:from>
    <xdr:to>
      <xdr:col>6</xdr:col>
      <xdr:colOff>390525</xdr:colOff>
      <xdr:row>25</xdr:row>
      <xdr:rowOff>171450</xdr:rowOff>
    </xdr:to>
    <xdr:sp macro="" textlink="">
      <xdr:nvSpPr>
        <xdr:cNvPr id="689174" name="Text Box 10"/>
        <xdr:cNvSpPr txBox="1">
          <a:spLocks noChangeArrowheads="1"/>
        </xdr:cNvSpPr>
      </xdr:nvSpPr>
      <xdr:spPr bwMode="auto">
        <a:xfrm flipH="1">
          <a:off x="3648075" y="23907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75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76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77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78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79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80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81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82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83" name="Text Box 4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84" name="Text Box 85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219075</xdr:rowOff>
    </xdr:to>
    <xdr:sp macro="" textlink="">
      <xdr:nvSpPr>
        <xdr:cNvPr id="689185" name="Text Box 10"/>
        <xdr:cNvSpPr txBox="1">
          <a:spLocks noChangeArrowheads="1"/>
        </xdr:cNvSpPr>
      </xdr:nvSpPr>
      <xdr:spPr bwMode="auto">
        <a:xfrm>
          <a:off x="3543300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86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87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88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89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90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91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92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228600</xdr:rowOff>
    </xdr:to>
    <xdr:sp macro="" textlink="">
      <xdr:nvSpPr>
        <xdr:cNvPr id="689193" name="Text Box 10"/>
        <xdr:cNvSpPr txBox="1">
          <a:spLocks noChangeArrowheads="1"/>
        </xdr:cNvSpPr>
      </xdr:nvSpPr>
      <xdr:spPr bwMode="auto">
        <a:xfrm>
          <a:off x="58959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25</xdr:row>
      <xdr:rowOff>228600</xdr:rowOff>
    </xdr:from>
    <xdr:to>
      <xdr:col>6</xdr:col>
      <xdr:colOff>152400</xdr:colOff>
      <xdr:row>26</xdr:row>
      <xdr:rowOff>171450</xdr:rowOff>
    </xdr:to>
    <xdr:sp macro="" textlink="">
      <xdr:nvSpPr>
        <xdr:cNvPr id="689194" name="Text Box 42"/>
        <xdr:cNvSpPr txBox="1">
          <a:spLocks noChangeArrowheads="1"/>
        </xdr:cNvSpPr>
      </xdr:nvSpPr>
      <xdr:spPr bwMode="auto">
        <a:xfrm>
          <a:off x="3590925" y="2762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9195" name="Text Box 10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9196" name="Text Box 42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9197" name="Text Box 10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9198" name="Text Box 42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199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00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01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02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03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04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05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06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07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08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09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10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11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12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13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14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15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216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217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218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219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20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221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222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23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224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225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226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227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228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29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230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231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32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233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234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235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236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237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238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239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240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241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242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243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244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9245" name="Text Box 13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9246" name="Text Box 45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9247" name="Text Box 10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9248" name="Text Box 42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9249" name="Text Box 10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66675</xdr:rowOff>
    </xdr:to>
    <xdr:sp macro="" textlink="">
      <xdr:nvSpPr>
        <xdr:cNvPr id="689250" name="Text Box 42"/>
        <xdr:cNvSpPr txBox="1">
          <a:spLocks noChangeArrowheads="1"/>
        </xdr:cNvSpPr>
      </xdr:nvSpPr>
      <xdr:spPr bwMode="auto">
        <a:xfrm>
          <a:off x="3543300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51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52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53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54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55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56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57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58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59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60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61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62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63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64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65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66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67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68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69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70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71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25</xdr:row>
      <xdr:rowOff>123825</xdr:rowOff>
    </xdr:from>
    <xdr:to>
      <xdr:col>6</xdr:col>
      <xdr:colOff>390525</xdr:colOff>
      <xdr:row>26</xdr:row>
      <xdr:rowOff>28575</xdr:rowOff>
    </xdr:to>
    <xdr:sp macro="" textlink="">
      <xdr:nvSpPr>
        <xdr:cNvPr id="689272" name="Text Box 10"/>
        <xdr:cNvSpPr txBox="1">
          <a:spLocks noChangeArrowheads="1"/>
        </xdr:cNvSpPr>
      </xdr:nvSpPr>
      <xdr:spPr bwMode="auto">
        <a:xfrm flipH="1">
          <a:off x="3648075" y="26574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73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74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75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76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77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78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79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80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81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25</xdr:row>
      <xdr:rowOff>123825</xdr:rowOff>
    </xdr:from>
    <xdr:to>
      <xdr:col>6</xdr:col>
      <xdr:colOff>390525</xdr:colOff>
      <xdr:row>26</xdr:row>
      <xdr:rowOff>28575</xdr:rowOff>
    </xdr:to>
    <xdr:sp macro="" textlink="">
      <xdr:nvSpPr>
        <xdr:cNvPr id="689282" name="Text Box 10"/>
        <xdr:cNvSpPr txBox="1">
          <a:spLocks noChangeArrowheads="1"/>
        </xdr:cNvSpPr>
      </xdr:nvSpPr>
      <xdr:spPr bwMode="auto">
        <a:xfrm flipH="1">
          <a:off x="3648075" y="26574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83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84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85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86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87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88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89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90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91" name="Text Box 4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92" name="Text Box 85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76200</xdr:rowOff>
    </xdr:to>
    <xdr:sp macro="" textlink="">
      <xdr:nvSpPr>
        <xdr:cNvPr id="689293" name="Text Box 10"/>
        <xdr:cNvSpPr txBox="1">
          <a:spLocks noChangeArrowheads="1"/>
        </xdr:cNvSpPr>
      </xdr:nvSpPr>
      <xdr:spPr bwMode="auto">
        <a:xfrm>
          <a:off x="3543300" y="2657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94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95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96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97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98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299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300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85725</xdr:rowOff>
    </xdr:to>
    <xdr:sp macro="" textlink="">
      <xdr:nvSpPr>
        <xdr:cNvPr id="689301" name="Text Box 10"/>
        <xdr:cNvSpPr txBox="1">
          <a:spLocks noChangeArrowheads="1"/>
        </xdr:cNvSpPr>
      </xdr:nvSpPr>
      <xdr:spPr bwMode="auto">
        <a:xfrm>
          <a:off x="5895975" y="2676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26</xdr:row>
      <xdr:rowOff>228600</xdr:rowOff>
    </xdr:from>
    <xdr:to>
      <xdr:col>6</xdr:col>
      <xdr:colOff>152400</xdr:colOff>
      <xdr:row>27</xdr:row>
      <xdr:rowOff>171450</xdr:rowOff>
    </xdr:to>
    <xdr:sp macro="" textlink="">
      <xdr:nvSpPr>
        <xdr:cNvPr id="689302" name="Text Box 42"/>
        <xdr:cNvSpPr txBox="1">
          <a:spLocks noChangeArrowheads="1"/>
        </xdr:cNvSpPr>
      </xdr:nvSpPr>
      <xdr:spPr bwMode="auto">
        <a:xfrm>
          <a:off x="3590925" y="30289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03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04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05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06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07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08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09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10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11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12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13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14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15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16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17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18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19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20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21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22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23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24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25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26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27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28" name="Text Box 13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29" name="Text Box 45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30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31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32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33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34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35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36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37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38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39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40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41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42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43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44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45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46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47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48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49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50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51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52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53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54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26</xdr:row>
      <xdr:rowOff>123825</xdr:rowOff>
    </xdr:from>
    <xdr:to>
      <xdr:col>6</xdr:col>
      <xdr:colOff>390525</xdr:colOff>
      <xdr:row>27</xdr:row>
      <xdr:rowOff>28575</xdr:rowOff>
    </xdr:to>
    <xdr:sp macro="" textlink="">
      <xdr:nvSpPr>
        <xdr:cNvPr id="689355" name="Text Box 10"/>
        <xdr:cNvSpPr txBox="1">
          <a:spLocks noChangeArrowheads="1"/>
        </xdr:cNvSpPr>
      </xdr:nvSpPr>
      <xdr:spPr bwMode="auto">
        <a:xfrm flipH="1">
          <a:off x="3648075" y="2924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56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57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58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59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60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61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62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63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64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26</xdr:row>
      <xdr:rowOff>123825</xdr:rowOff>
    </xdr:from>
    <xdr:to>
      <xdr:col>6</xdr:col>
      <xdr:colOff>390525</xdr:colOff>
      <xdr:row>27</xdr:row>
      <xdr:rowOff>28575</xdr:rowOff>
    </xdr:to>
    <xdr:sp macro="" textlink="">
      <xdr:nvSpPr>
        <xdr:cNvPr id="689365" name="Text Box 10"/>
        <xdr:cNvSpPr txBox="1">
          <a:spLocks noChangeArrowheads="1"/>
        </xdr:cNvSpPr>
      </xdr:nvSpPr>
      <xdr:spPr bwMode="auto">
        <a:xfrm flipH="1">
          <a:off x="3648075" y="2924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66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67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68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69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70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71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72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73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74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75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76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77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78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79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80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81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82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83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84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26</xdr:row>
      <xdr:rowOff>228600</xdr:rowOff>
    </xdr:from>
    <xdr:to>
      <xdr:col>6</xdr:col>
      <xdr:colOff>152400</xdr:colOff>
      <xdr:row>27</xdr:row>
      <xdr:rowOff>171450</xdr:rowOff>
    </xdr:to>
    <xdr:sp macro="" textlink="">
      <xdr:nvSpPr>
        <xdr:cNvPr id="689385" name="Text Box 42"/>
        <xdr:cNvSpPr txBox="1">
          <a:spLocks noChangeArrowheads="1"/>
        </xdr:cNvSpPr>
      </xdr:nvSpPr>
      <xdr:spPr bwMode="auto">
        <a:xfrm>
          <a:off x="3590925" y="30289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86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87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88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389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90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91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92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93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94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95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396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97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98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399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00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01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02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03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04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05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06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407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408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409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410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11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12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13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14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15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16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17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418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419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20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21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22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23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24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25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26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427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428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29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430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431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432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433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434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435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436" name="Text Box 13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437" name="Text Box 45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438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439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440" name="Text Box 10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66675</xdr:rowOff>
    </xdr:to>
    <xdr:sp macro="" textlink="">
      <xdr:nvSpPr>
        <xdr:cNvPr id="689441" name="Text Box 42"/>
        <xdr:cNvSpPr txBox="1">
          <a:spLocks noChangeArrowheads="1"/>
        </xdr:cNvSpPr>
      </xdr:nvSpPr>
      <xdr:spPr bwMode="auto">
        <a:xfrm>
          <a:off x="3543300" y="2924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42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43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44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45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46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47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48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49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50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51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52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53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54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55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56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57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58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59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60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61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62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26</xdr:row>
      <xdr:rowOff>123825</xdr:rowOff>
    </xdr:from>
    <xdr:to>
      <xdr:col>6</xdr:col>
      <xdr:colOff>390525</xdr:colOff>
      <xdr:row>27</xdr:row>
      <xdr:rowOff>28575</xdr:rowOff>
    </xdr:to>
    <xdr:sp macro="" textlink="">
      <xdr:nvSpPr>
        <xdr:cNvPr id="689463" name="Text Box 10"/>
        <xdr:cNvSpPr txBox="1">
          <a:spLocks noChangeArrowheads="1"/>
        </xdr:cNvSpPr>
      </xdr:nvSpPr>
      <xdr:spPr bwMode="auto">
        <a:xfrm flipH="1">
          <a:off x="3648075" y="2924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64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65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66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67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68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69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70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71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72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26</xdr:row>
      <xdr:rowOff>123825</xdr:rowOff>
    </xdr:from>
    <xdr:to>
      <xdr:col>6</xdr:col>
      <xdr:colOff>390525</xdr:colOff>
      <xdr:row>27</xdr:row>
      <xdr:rowOff>28575</xdr:rowOff>
    </xdr:to>
    <xdr:sp macro="" textlink="">
      <xdr:nvSpPr>
        <xdr:cNvPr id="689473" name="Text Box 10"/>
        <xdr:cNvSpPr txBox="1">
          <a:spLocks noChangeArrowheads="1"/>
        </xdr:cNvSpPr>
      </xdr:nvSpPr>
      <xdr:spPr bwMode="auto">
        <a:xfrm flipH="1">
          <a:off x="3648075" y="2924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74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75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76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77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78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79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80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81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82" name="Text Box 4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83" name="Text Box 85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76200</xdr:rowOff>
    </xdr:to>
    <xdr:sp macro="" textlink="">
      <xdr:nvSpPr>
        <xdr:cNvPr id="689484" name="Text Box 10"/>
        <xdr:cNvSpPr txBox="1">
          <a:spLocks noChangeArrowheads="1"/>
        </xdr:cNvSpPr>
      </xdr:nvSpPr>
      <xdr:spPr bwMode="auto">
        <a:xfrm>
          <a:off x="3543300" y="292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85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86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87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88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89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90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91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1609725</xdr:colOff>
      <xdr:row>27</xdr:row>
      <xdr:rowOff>85725</xdr:rowOff>
    </xdr:to>
    <xdr:sp macro="" textlink="">
      <xdr:nvSpPr>
        <xdr:cNvPr id="689492" name="Text Box 10"/>
        <xdr:cNvSpPr txBox="1">
          <a:spLocks noChangeArrowheads="1"/>
        </xdr:cNvSpPr>
      </xdr:nvSpPr>
      <xdr:spPr bwMode="auto">
        <a:xfrm>
          <a:off x="5895975" y="2943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27</xdr:row>
      <xdr:rowOff>228600</xdr:rowOff>
    </xdr:from>
    <xdr:to>
      <xdr:col>6</xdr:col>
      <xdr:colOff>152400</xdr:colOff>
      <xdr:row>29</xdr:row>
      <xdr:rowOff>44450</xdr:rowOff>
    </xdr:to>
    <xdr:sp macro="" textlink="">
      <xdr:nvSpPr>
        <xdr:cNvPr id="689493" name="Text Box 42"/>
        <xdr:cNvSpPr txBox="1">
          <a:spLocks noChangeArrowheads="1"/>
        </xdr:cNvSpPr>
      </xdr:nvSpPr>
      <xdr:spPr bwMode="auto">
        <a:xfrm>
          <a:off x="3590925" y="3295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494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495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496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497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98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499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00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01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02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03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04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05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06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07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08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09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10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11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12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13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14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15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16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17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18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519" name="Text Box 13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520" name="Text Box 45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521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522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523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524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25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26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27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28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29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30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31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32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33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34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35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36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37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38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39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40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41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42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43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44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45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27</xdr:row>
      <xdr:rowOff>123825</xdr:rowOff>
    </xdr:from>
    <xdr:to>
      <xdr:col>6</xdr:col>
      <xdr:colOff>390525</xdr:colOff>
      <xdr:row>28</xdr:row>
      <xdr:rowOff>171450</xdr:rowOff>
    </xdr:to>
    <xdr:sp macro="" textlink="">
      <xdr:nvSpPr>
        <xdr:cNvPr id="689546" name="Text Box 10"/>
        <xdr:cNvSpPr txBox="1">
          <a:spLocks noChangeArrowheads="1"/>
        </xdr:cNvSpPr>
      </xdr:nvSpPr>
      <xdr:spPr bwMode="auto">
        <a:xfrm flipH="1">
          <a:off x="3648075" y="3190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47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48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49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50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51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52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53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54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55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27</xdr:row>
      <xdr:rowOff>123825</xdr:rowOff>
    </xdr:from>
    <xdr:to>
      <xdr:col>6</xdr:col>
      <xdr:colOff>390525</xdr:colOff>
      <xdr:row>28</xdr:row>
      <xdr:rowOff>171450</xdr:rowOff>
    </xdr:to>
    <xdr:sp macro="" textlink="">
      <xdr:nvSpPr>
        <xdr:cNvPr id="689556" name="Text Box 10"/>
        <xdr:cNvSpPr txBox="1">
          <a:spLocks noChangeArrowheads="1"/>
        </xdr:cNvSpPr>
      </xdr:nvSpPr>
      <xdr:spPr bwMode="auto">
        <a:xfrm flipH="1">
          <a:off x="3648075" y="3190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57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58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59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60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61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62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63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64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65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66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67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68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69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70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71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72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73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74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75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27</xdr:row>
      <xdr:rowOff>228600</xdr:rowOff>
    </xdr:from>
    <xdr:to>
      <xdr:col>6</xdr:col>
      <xdr:colOff>152400</xdr:colOff>
      <xdr:row>29</xdr:row>
      <xdr:rowOff>44450</xdr:rowOff>
    </xdr:to>
    <xdr:sp macro="" textlink="">
      <xdr:nvSpPr>
        <xdr:cNvPr id="689576" name="Text Box 42"/>
        <xdr:cNvSpPr txBox="1">
          <a:spLocks noChangeArrowheads="1"/>
        </xdr:cNvSpPr>
      </xdr:nvSpPr>
      <xdr:spPr bwMode="auto">
        <a:xfrm>
          <a:off x="3590925" y="3295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577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578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579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580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81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82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83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84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85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86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87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88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89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90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91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92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93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94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595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96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597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598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599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600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601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02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03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04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05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06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07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08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09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10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11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12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13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14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15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16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17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18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19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20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21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22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23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24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25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26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627" name="Text Box 13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628" name="Text Box 45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629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630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631" name="Text Box 10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209550</xdr:rowOff>
    </xdr:to>
    <xdr:sp macro="" textlink="">
      <xdr:nvSpPr>
        <xdr:cNvPr id="689632" name="Text Box 42"/>
        <xdr:cNvSpPr txBox="1">
          <a:spLocks noChangeArrowheads="1"/>
        </xdr:cNvSpPr>
      </xdr:nvSpPr>
      <xdr:spPr bwMode="auto">
        <a:xfrm>
          <a:off x="3543300" y="3190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33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34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35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36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37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38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39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40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41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42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43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44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45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46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47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48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49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50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51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52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53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27</xdr:row>
      <xdr:rowOff>123825</xdr:rowOff>
    </xdr:from>
    <xdr:to>
      <xdr:col>6</xdr:col>
      <xdr:colOff>390525</xdr:colOff>
      <xdr:row>28</xdr:row>
      <xdr:rowOff>171450</xdr:rowOff>
    </xdr:to>
    <xdr:sp macro="" textlink="">
      <xdr:nvSpPr>
        <xdr:cNvPr id="689654" name="Text Box 10"/>
        <xdr:cNvSpPr txBox="1">
          <a:spLocks noChangeArrowheads="1"/>
        </xdr:cNvSpPr>
      </xdr:nvSpPr>
      <xdr:spPr bwMode="auto">
        <a:xfrm flipH="1">
          <a:off x="3648075" y="3190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55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56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57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58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59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60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61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62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63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27</xdr:row>
      <xdr:rowOff>123825</xdr:rowOff>
    </xdr:from>
    <xdr:to>
      <xdr:col>6</xdr:col>
      <xdr:colOff>390525</xdr:colOff>
      <xdr:row>28</xdr:row>
      <xdr:rowOff>171450</xdr:rowOff>
    </xdr:to>
    <xdr:sp macro="" textlink="">
      <xdr:nvSpPr>
        <xdr:cNvPr id="689664" name="Text Box 10"/>
        <xdr:cNvSpPr txBox="1">
          <a:spLocks noChangeArrowheads="1"/>
        </xdr:cNvSpPr>
      </xdr:nvSpPr>
      <xdr:spPr bwMode="auto">
        <a:xfrm flipH="1">
          <a:off x="3648075" y="3190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65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66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67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68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69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70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71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72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73" name="Text Box 4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74" name="Text Box 85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219075</xdr:rowOff>
    </xdr:to>
    <xdr:sp macro="" textlink="">
      <xdr:nvSpPr>
        <xdr:cNvPr id="689675" name="Text Box 10"/>
        <xdr:cNvSpPr txBox="1">
          <a:spLocks noChangeArrowheads="1"/>
        </xdr:cNvSpPr>
      </xdr:nvSpPr>
      <xdr:spPr bwMode="auto">
        <a:xfrm>
          <a:off x="3543300" y="3190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76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77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78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79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80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81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82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228600</xdr:rowOff>
    </xdr:to>
    <xdr:sp macro="" textlink="">
      <xdr:nvSpPr>
        <xdr:cNvPr id="689683" name="Text Box 10"/>
        <xdr:cNvSpPr txBox="1">
          <a:spLocks noChangeArrowheads="1"/>
        </xdr:cNvSpPr>
      </xdr:nvSpPr>
      <xdr:spPr bwMode="auto">
        <a:xfrm>
          <a:off x="5895975" y="3209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28</xdr:row>
      <xdr:rowOff>228600</xdr:rowOff>
    </xdr:from>
    <xdr:to>
      <xdr:col>6</xdr:col>
      <xdr:colOff>152400</xdr:colOff>
      <xdr:row>29</xdr:row>
      <xdr:rowOff>171450</xdr:rowOff>
    </xdr:to>
    <xdr:sp macro="" textlink="">
      <xdr:nvSpPr>
        <xdr:cNvPr id="689684" name="Text Box 42"/>
        <xdr:cNvSpPr txBox="1">
          <a:spLocks noChangeArrowheads="1"/>
        </xdr:cNvSpPr>
      </xdr:nvSpPr>
      <xdr:spPr bwMode="auto">
        <a:xfrm>
          <a:off x="3590925" y="35623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685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686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687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688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89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90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91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92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93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94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695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96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97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98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699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00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01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02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03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04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05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06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07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08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09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710" name="Text Box 13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711" name="Text Box 45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712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713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714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715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16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17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18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19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20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21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22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23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24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25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26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27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28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29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30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31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32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33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34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35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36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28</xdr:row>
      <xdr:rowOff>123825</xdr:rowOff>
    </xdr:from>
    <xdr:to>
      <xdr:col>6</xdr:col>
      <xdr:colOff>390525</xdr:colOff>
      <xdr:row>29</xdr:row>
      <xdr:rowOff>28575</xdr:rowOff>
    </xdr:to>
    <xdr:sp macro="" textlink="">
      <xdr:nvSpPr>
        <xdr:cNvPr id="689737" name="Text Box 10"/>
        <xdr:cNvSpPr txBox="1">
          <a:spLocks noChangeArrowheads="1"/>
        </xdr:cNvSpPr>
      </xdr:nvSpPr>
      <xdr:spPr bwMode="auto">
        <a:xfrm flipH="1">
          <a:off x="3648075" y="3457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38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39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40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41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42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43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44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45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46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28</xdr:row>
      <xdr:rowOff>123825</xdr:rowOff>
    </xdr:from>
    <xdr:to>
      <xdr:col>6</xdr:col>
      <xdr:colOff>390525</xdr:colOff>
      <xdr:row>29</xdr:row>
      <xdr:rowOff>28575</xdr:rowOff>
    </xdr:to>
    <xdr:sp macro="" textlink="">
      <xdr:nvSpPr>
        <xdr:cNvPr id="689747" name="Text Box 10"/>
        <xdr:cNvSpPr txBox="1">
          <a:spLocks noChangeArrowheads="1"/>
        </xdr:cNvSpPr>
      </xdr:nvSpPr>
      <xdr:spPr bwMode="auto">
        <a:xfrm flipH="1">
          <a:off x="3648075" y="3457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48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49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50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51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52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53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54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55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56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57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58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59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60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61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62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63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64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65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66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28</xdr:row>
      <xdr:rowOff>228600</xdr:rowOff>
    </xdr:from>
    <xdr:to>
      <xdr:col>6</xdr:col>
      <xdr:colOff>152400</xdr:colOff>
      <xdr:row>29</xdr:row>
      <xdr:rowOff>171450</xdr:rowOff>
    </xdr:to>
    <xdr:sp macro="" textlink="">
      <xdr:nvSpPr>
        <xdr:cNvPr id="689767" name="Text Box 42"/>
        <xdr:cNvSpPr txBox="1">
          <a:spLocks noChangeArrowheads="1"/>
        </xdr:cNvSpPr>
      </xdr:nvSpPr>
      <xdr:spPr bwMode="auto">
        <a:xfrm>
          <a:off x="3590925" y="35623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768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769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770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771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72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73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74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75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76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77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78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79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80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81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82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83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84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85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786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87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88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789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790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791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792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93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794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795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796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797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798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799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00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01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02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03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04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05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06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07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08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09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10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11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12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13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14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15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16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17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818" name="Text Box 13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819" name="Text Box 45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820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821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822" name="Text Box 10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66675</xdr:rowOff>
    </xdr:to>
    <xdr:sp macro="" textlink="">
      <xdr:nvSpPr>
        <xdr:cNvPr id="689823" name="Text Box 42"/>
        <xdr:cNvSpPr txBox="1">
          <a:spLocks noChangeArrowheads="1"/>
        </xdr:cNvSpPr>
      </xdr:nvSpPr>
      <xdr:spPr bwMode="auto">
        <a:xfrm>
          <a:off x="3543300" y="3457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24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25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26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27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28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29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30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31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32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33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34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35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36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37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38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39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40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41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42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43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44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28</xdr:row>
      <xdr:rowOff>123825</xdr:rowOff>
    </xdr:from>
    <xdr:to>
      <xdr:col>6</xdr:col>
      <xdr:colOff>390525</xdr:colOff>
      <xdr:row>29</xdr:row>
      <xdr:rowOff>28575</xdr:rowOff>
    </xdr:to>
    <xdr:sp macro="" textlink="">
      <xdr:nvSpPr>
        <xdr:cNvPr id="689845" name="Text Box 10"/>
        <xdr:cNvSpPr txBox="1">
          <a:spLocks noChangeArrowheads="1"/>
        </xdr:cNvSpPr>
      </xdr:nvSpPr>
      <xdr:spPr bwMode="auto">
        <a:xfrm flipH="1">
          <a:off x="3648075" y="3457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46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47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48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49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50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51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52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53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54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28</xdr:row>
      <xdr:rowOff>123825</xdr:rowOff>
    </xdr:from>
    <xdr:to>
      <xdr:col>6</xdr:col>
      <xdr:colOff>390525</xdr:colOff>
      <xdr:row>29</xdr:row>
      <xdr:rowOff>28575</xdr:rowOff>
    </xdr:to>
    <xdr:sp macro="" textlink="">
      <xdr:nvSpPr>
        <xdr:cNvPr id="689855" name="Text Box 10"/>
        <xdr:cNvSpPr txBox="1">
          <a:spLocks noChangeArrowheads="1"/>
        </xdr:cNvSpPr>
      </xdr:nvSpPr>
      <xdr:spPr bwMode="auto">
        <a:xfrm flipH="1">
          <a:off x="3648075" y="3457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56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57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58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59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60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61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62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63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64" name="Text Box 4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65" name="Text Box 85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76200</xdr:rowOff>
    </xdr:to>
    <xdr:sp macro="" textlink="">
      <xdr:nvSpPr>
        <xdr:cNvPr id="689866" name="Text Box 10"/>
        <xdr:cNvSpPr txBox="1">
          <a:spLocks noChangeArrowheads="1"/>
        </xdr:cNvSpPr>
      </xdr:nvSpPr>
      <xdr:spPr bwMode="auto">
        <a:xfrm>
          <a:off x="3543300" y="3457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67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68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69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70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71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72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73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1609725</xdr:colOff>
      <xdr:row>29</xdr:row>
      <xdr:rowOff>85725</xdr:rowOff>
    </xdr:to>
    <xdr:sp macro="" textlink="">
      <xdr:nvSpPr>
        <xdr:cNvPr id="689874" name="Text Box 10"/>
        <xdr:cNvSpPr txBox="1">
          <a:spLocks noChangeArrowheads="1"/>
        </xdr:cNvSpPr>
      </xdr:nvSpPr>
      <xdr:spPr bwMode="auto">
        <a:xfrm>
          <a:off x="5895975" y="3476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29</xdr:row>
      <xdr:rowOff>228600</xdr:rowOff>
    </xdr:from>
    <xdr:to>
      <xdr:col>6</xdr:col>
      <xdr:colOff>152400</xdr:colOff>
      <xdr:row>31</xdr:row>
      <xdr:rowOff>44450</xdr:rowOff>
    </xdr:to>
    <xdr:sp macro="" textlink="">
      <xdr:nvSpPr>
        <xdr:cNvPr id="689875" name="Text Box 42"/>
        <xdr:cNvSpPr txBox="1">
          <a:spLocks noChangeArrowheads="1"/>
        </xdr:cNvSpPr>
      </xdr:nvSpPr>
      <xdr:spPr bwMode="auto">
        <a:xfrm>
          <a:off x="3590925" y="3829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876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877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878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879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80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81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82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83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84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85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86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87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88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89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90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91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92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93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894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95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96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97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98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899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00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901" name="Text Box 13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902" name="Text Box 45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903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904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905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906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07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08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09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10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11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12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13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14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15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16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17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18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19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20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21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22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23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24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25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26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27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29</xdr:row>
      <xdr:rowOff>123825</xdr:rowOff>
    </xdr:from>
    <xdr:to>
      <xdr:col>6</xdr:col>
      <xdr:colOff>390525</xdr:colOff>
      <xdr:row>30</xdr:row>
      <xdr:rowOff>171450</xdr:rowOff>
    </xdr:to>
    <xdr:sp macro="" textlink="">
      <xdr:nvSpPr>
        <xdr:cNvPr id="689928" name="Text Box 10"/>
        <xdr:cNvSpPr txBox="1">
          <a:spLocks noChangeArrowheads="1"/>
        </xdr:cNvSpPr>
      </xdr:nvSpPr>
      <xdr:spPr bwMode="auto">
        <a:xfrm flipH="1">
          <a:off x="3648075" y="3724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29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30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31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32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33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34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35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36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37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29</xdr:row>
      <xdr:rowOff>123825</xdr:rowOff>
    </xdr:from>
    <xdr:to>
      <xdr:col>6</xdr:col>
      <xdr:colOff>390525</xdr:colOff>
      <xdr:row>30</xdr:row>
      <xdr:rowOff>171450</xdr:rowOff>
    </xdr:to>
    <xdr:sp macro="" textlink="">
      <xdr:nvSpPr>
        <xdr:cNvPr id="689938" name="Text Box 10"/>
        <xdr:cNvSpPr txBox="1">
          <a:spLocks noChangeArrowheads="1"/>
        </xdr:cNvSpPr>
      </xdr:nvSpPr>
      <xdr:spPr bwMode="auto">
        <a:xfrm flipH="1">
          <a:off x="3648075" y="3724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39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40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41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42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43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44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45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46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47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48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49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50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51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52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53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54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55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56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57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29</xdr:row>
      <xdr:rowOff>228600</xdr:rowOff>
    </xdr:from>
    <xdr:to>
      <xdr:col>6</xdr:col>
      <xdr:colOff>152400</xdr:colOff>
      <xdr:row>31</xdr:row>
      <xdr:rowOff>44450</xdr:rowOff>
    </xdr:to>
    <xdr:sp macro="" textlink="">
      <xdr:nvSpPr>
        <xdr:cNvPr id="689958" name="Text Box 42"/>
        <xdr:cNvSpPr txBox="1">
          <a:spLocks noChangeArrowheads="1"/>
        </xdr:cNvSpPr>
      </xdr:nvSpPr>
      <xdr:spPr bwMode="auto">
        <a:xfrm>
          <a:off x="3590925" y="3829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959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960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961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89962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63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64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65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66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67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68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69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70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71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72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73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74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75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76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89977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78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79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89980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89981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89982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89983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84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9985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9986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87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9988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9989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9990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9991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89992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93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9994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9995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89996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9997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9998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89999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00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01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02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03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0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05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06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07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08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90009" name="Text Box 13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90010" name="Text Box 45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90011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90012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90013" name="Text Box 10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209550</xdr:rowOff>
    </xdr:to>
    <xdr:sp macro="" textlink="">
      <xdr:nvSpPr>
        <xdr:cNvPr id="690014" name="Text Box 42"/>
        <xdr:cNvSpPr txBox="1">
          <a:spLocks noChangeArrowheads="1"/>
        </xdr:cNvSpPr>
      </xdr:nvSpPr>
      <xdr:spPr bwMode="auto">
        <a:xfrm>
          <a:off x="3543300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15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16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17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18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19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20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21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22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23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24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25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26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27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28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29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30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31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32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33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34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35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29</xdr:row>
      <xdr:rowOff>123825</xdr:rowOff>
    </xdr:from>
    <xdr:to>
      <xdr:col>6</xdr:col>
      <xdr:colOff>390525</xdr:colOff>
      <xdr:row>30</xdr:row>
      <xdr:rowOff>171450</xdr:rowOff>
    </xdr:to>
    <xdr:sp macro="" textlink="">
      <xdr:nvSpPr>
        <xdr:cNvPr id="690036" name="Text Box 10"/>
        <xdr:cNvSpPr txBox="1">
          <a:spLocks noChangeArrowheads="1"/>
        </xdr:cNvSpPr>
      </xdr:nvSpPr>
      <xdr:spPr bwMode="auto">
        <a:xfrm flipH="1">
          <a:off x="3648075" y="3724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37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38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39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40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41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42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43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44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45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29</xdr:row>
      <xdr:rowOff>123825</xdr:rowOff>
    </xdr:from>
    <xdr:to>
      <xdr:col>6</xdr:col>
      <xdr:colOff>390525</xdr:colOff>
      <xdr:row>30</xdr:row>
      <xdr:rowOff>171450</xdr:rowOff>
    </xdr:to>
    <xdr:sp macro="" textlink="">
      <xdr:nvSpPr>
        <xdr:cNvPr id="690046" name="Text Box 10"/>
        <xdr:cNvSpPr txBox="1">
          <a:spLocks noChangeArrowheads="1"/>
        </xdr:cNvSpPr>
      </xdr:nvSpPr>
      <xdr:spPr bwMode="auto">
        <a:xfrm flipH="1">
          <a:off x="3648075" y="3724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47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48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49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50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51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52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53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54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55" name="Text Box 4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56" name="Text Box 85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219075</xdr:rowOff>
    </xdr:to>
    <xdr:sp macro="" textlink="">
      <xdr:nvSpPr>
        <xdr:cNvPr id="690057" name="Text Box 10"/>
        <xdr:cNvSpPr txBox="1">
          <a:spLocks noChangeArrowheads="1"/>
        </xdr:cNvSpPr>
      </xdr:nvSpPr>
      <xdr:spPr bwMode="auto">
        <a:xfrm>
          <a:off x="3543300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58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59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60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61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62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63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64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228600</xdr:rowOff>
    </xdr:to>
    <xdr:sp macro="" textlink="">
      <xdr:nvSpPr>
        <xdr:cNvPr id="690065" name="Text Box 10"/>
        <xdr:cNvSpPr txBox="1">
          <a:spLocks noChangeArrowheads="1"/>
        </xdr:cNvSpPr>
      </xdr:nvSpPr>
      <xdr:spPr bwMode="auto">
        <a:xfrm>
          <a:off x="58959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30</xdr:row>
      <xdr:rowOff>228600</xdr:rowOff>
    </xdr:from>
    <xdr:to>
      <xdr:col>6</xdr:col>
      <xdr:colOff>152400</xdr:colOff>
      <xdr:row>32</xdr:row>
      <xdr:rowOff>44450</xdr:rowOff>
    </xdr:to>
    <xdr:sp macro="" textlink="">
      <xdr:nvSpPr>
        <xdr:cNvPr id="690066" name="Text Box 42"/>
        <xdr:cNvSpPr txBox="1">
          <a:spLocks noChangeArrowheads="1"/>
        </xdr:cNvSpPr>
      </xdr:nvSpPr>
      <xdr:spPr bwMode="auto">
        <a:xfrm>
          <a:off x="3590925" y="40957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067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068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069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070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71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72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73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74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75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76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77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78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79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80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81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82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83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8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85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86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87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88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89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90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091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092" name="Text Box 13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093" name="Text Box 45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094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095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096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097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98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099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00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01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02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03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0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05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06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07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08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09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10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11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12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13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1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15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16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17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18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30</xdr:row>
      <xdr:rowOff>123825</xdr:rowOff>
    </xdr:from>
    <xdr:to>
      <xdr:col>6</xdr:col>
      <xdr:colOff>390525</xdr:colOff>
      <xdr:row>31</xdr:row>
      <xdr:rowOff>171450</xdr:rowOff>
    </xdr:to>
    <xdr:sp macro="" textlink="">
      <xdr:nvSpPr>
        <xdr:cNvPr id="690119" name="Text Box 10"/>
        <xdr:cNvSpPr txBox="1">
          <a:spLocks noChangeArrowheads="1"/>
        </xdr:cNvSpPr>
      </xdr:nvSpPr>
      <xdr:spPr bwMode="auto">
        <a:xfrm flipH="1">
          <a:off x="3648075" y="39909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20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21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22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23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24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25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26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27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28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30</xdr:row>
      <xdr:rowOff>123825</xdr:rowOff>
    </xdr:from>
    <xdr:to>
      <xdr:col>6</xdr:col>
      <xdr:colOff>390525</xdr:colOff>
      <xdr:row>31</xdr:row>
      <xdr:rowOff>171450</xdr:rowOff>
    </xdr:to>
    <xdr:sp macro="" textlink="">
      <xdr:nvSpPr>
        <xdr:cNvPr id="690129" name="Text Box 10"/>
        <xdr:cNvSpPr txBox="1">
          <a:spLocks noChangeArrowheads="1"/>
        </xdr:cNvSpPr>
      </xdr:nvSpPr>
      <xdr:spPr bwMode="auto">
        <a:xfrm flipH="1">
          <a:off x="3648075" y="39909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30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31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32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33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3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35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36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37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38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39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40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41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42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43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4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45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46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47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48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30</xdr:row>
      <xdr:rowOff>228600</xdr:rowOff>
    </xdr:from>
    <xdr:to>
      <xdr:col>6</xdr:col>
      <xdr:colOff>152400</xdr:colOff>
      <xdr:row>32</xdr:row>
      <xdr:rowOff>44450</xdr:rowOff>
    </xdr:to>
    <xdr:sp macro="" textlink="">
      <xdr:nvSpPr>
        <xdr:cNvPr id="690149" name="Text Box 42"/>
        <xdr:cNvSpPr txBox="1">
          <a:spLocks noChangeArrowheads="1"/>
        </xdr:cNvSpPr>
      </xdr:nvSpPr>
      <xdr:spPr bwMode="auto">
        <a:xfrm>
          <a:off x="3590925" y="40957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150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151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152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153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54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55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56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57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58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59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60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61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62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63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64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65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66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67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168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69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70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171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172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173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174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75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176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177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78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179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180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181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182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183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8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185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186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187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188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189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190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191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192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193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194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195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196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197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198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199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200" name="Text Box 13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201" name="Text Box 45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202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203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204" name="Text Box 10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209550</xdr:rowOff>
    </xdr:to>
    <xdr:sp macro="" textlink="">
      <xdr:nvSpPr>
        <xdr:cNvPr id="690205" name="Text Box 42"/>
        <xdr:cNvSpPr txBox="1">
          <a:spLocks noChangeArrowheads="1"/>
        </xdr:cNvSpPr>
      </xdr:nvSpPr>
      <xdr:spPr bwMode="auto">
        <a:xfrm>
          <a:off x="3543300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06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07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08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09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10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11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12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13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14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15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16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17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18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19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20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21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22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23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2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25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26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30</xdr:row>
      <xdr:rowOff>123825</xdr:rowOff>
    </xdr:from>
    <xdr:to>
      <xdr:col>6</xdr:col>
      <xdr:colOff>390525</xdr:colOff>
      <xdr:row>31</xdr:row>
      <xdr:rowOff>171450</xdr:rowOff>
    </xdr:to>
    <xdr:sp macro="" textlink="">
      <xdr:nvSpPr>
        <xdr:cNvPr id="690227" name="Text Box 10"/>
        <xdr:cNvSpPr txBox="1">
          <a:spLocks noChangeArrowheads="1"/>
        </xdr:cNvSpPr>
      </xdr:nvSpPr>
      <xdr:spPr bwMode="auto">
        <a:xfrm flipH="1">
          <a:off x="3648075" y="39909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28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29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30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31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32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33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34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35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36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30</xdr:row>
      <xdr:rowOff>123825</xdr:rowOff>
    </xdr:from>
    <xdr:to>
      <xdr:col>6</xdr:col>
      <xdr:colOff>390525</xdr:colOff>
      <xdr:row>31</xdr:row>
      <xdr:rowOff>171450</xdr:rowOff>
    </xdr:to>
    <xdr:sp macro="" textlink="">
      <xdr:nvSpPr>
        <xdr:cNvPr id="690237" name="Text Box 10"/>
        <xdr:cNvSpPr txBox="1">
          <a:spLocks noChangeArrowheads="1"/>
        </xdr:cNvSpPr>
      </xdr:nvSpPr>
      <xdr:spPr bwMode="auto">
        <a:xfrm flipH="1">
          <a:off x="3648075" y="39909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38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39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40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41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42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43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44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45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46" name="Text Box 4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47" name="Text Box 85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219075</xdr:rowOff>
    </xdr:to>
    <xdr:sp macro="" textlink="">
      <xdr:nvSpPr>
        <xdr:cNvPr id="690248" name="Text Box 10"/>
        <xdr:cNvSpPr txBox="1">
          <a:spLocks noChangeArrowheads="1"/>
        </xdr:cNvSpPr>
      </xdr:nvSpPr>
      <xdr:spPr bwMode="auto">
        <a:xfrm>
          <a:off x="3543300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49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50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51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52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53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54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55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228600</xdr:rowOff>
    </xdr:to>
    <xdr:sp macro="" textlink="">
      <xdr:nvSpPr>
        <xdr:cNvPr id="690256" name="Text Box 10"/>
        <xdr:cNvSpPr txBox="1">
          <a:spLocks noChangeArrowheads="1"/>
        </xdr:cNvSpPr>
      </xdr:nvSpPr>
      <xdr:spPr bwMode="auto">
        <a:xfrm>
          <a:off x="58959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31</xdr:row>
      <xdr:rowOff>228600</xdr:rowOff>
    </xdr:from>
    <xdr:to>
      <xdr:col>6</xdr:col>
      <xdr:colOff>152400</xdr:colOff>
      <xdr:row>32</xdr:row>
      <xdr:rowOff>171450</xdr:rowOff>
    </xdr:to>
    <xdr:sp macro="" textlink="">
      <xdr:nvSpPr>
        <xdr:cNvPr id="690257" name="Text Box 42"/>
        <xdr:cNvSpPr txBox="1">
          <a:spLocks noChangeArrowheads="1"/>
        </xdr:cNvSpPr>
      </xdr:nvSpPr>
      <xdr:spPr bwMode="auto">
        <a:xfrm>
          <a:off x="3590925" y="4362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258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259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260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261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62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63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64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65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66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67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68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69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70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71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72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73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74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75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76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77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78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79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80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81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82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283" name="Text Box 13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284" name="Text Box 45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285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286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287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288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89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90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91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92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93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94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295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96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97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98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299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00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01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02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03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04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05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06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07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08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09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31</xdr:row>
      <xdr:rowOff>123825</xdr:rowOff>
    </xdr:from>
    <xdr:to>
      <xdr:col>6</xdr:col>
      <xdr:colOff>390525</xdr:colOff>
      <xdr:row>32</xdr:row>
      <xdr:rowOff>28575</xdr:rowOff>
    </xdr:to>
    <xdr:sp macro="" textlink="">
      <xdr:nvSpPr>
        <xdr:cNvPr id="690310" name="Text Box 10"/>
        <xdr:cNvSpPr txBox="1">
          <a:spLocks noChangeArrowheads="1"/>
        </xdr:cNvSpPr>
      </xdr:nvSpPr>
      <xdr:spPr bwMode="auto">
        <a:xfrm flipH="1">
          <a:off x="3648075" y="42576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11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12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13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14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15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16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17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18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19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31</xdr:row>
      <xdr:rowOff>123825</xdr:rowOff>
    </xdr:from>
    <xdr:to>
      <xdr:col>6</xdr:col>
      <xdr:colOff>390525</xdr:colOff>
      <xdr:row>32</xdr:row>
      <xdr:rowOff>28575</xdr:rowOff>
    </xdr:to>
    <xdr:sp macro="" textlink="">
      <xdr:nvSpPr>
        <xdr:cNvPr id="690320" name="Text Box 10"/>
        <xdr:cNvSpPr txBox="1">
          <a:spLocks noChangeArrowheads="1"/>
        </xdr:cNvSpPr>
      </xdr:nvSpPr>
      <xdr:spPr bwMode="auto">
        <a:xfrm flipH="1">
          <a:off x="3648075" y="42576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21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22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23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24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25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26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27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28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29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30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31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32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33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34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35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36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37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38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39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31</xdr:row>
      <xdr:rowOff>228600</xdr:rowOff>
    </xdr:from>
    <xdr:to>
      <xdr:col>6</xdr:col>
      <xdr:colOff>152400</xdr:colOff>
      <xdr:row>32</xdr:row>
      <xdr:rowOff>171450</xdr:rowOff>
    </xdr:to>
    <xdr:sp macro="" textlink="">
      <xdr:nvSpPr>
        <xdr:cNvPr id="690340" name="Text Box 42"/>
        <xdr:cNvSpPr txBox="1">
          <a:spLocks noChangeArrowheads="1"/>
        </xdr:cNvSpPr>
      </xdr:nvSpPr>
      <xdr:spPr bwMode="auto">
        <a:xfrm>
          <a:off x="3590925" y="4362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341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342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343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344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45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46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47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48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49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50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51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52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53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54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55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56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57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58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59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60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61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362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363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364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365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66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367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368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69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370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371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372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373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374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75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376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377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378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379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380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381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382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383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384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385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386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387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388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389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390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391" name="Text Box 13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392" name="Text Box 45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393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394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395" name="Text Box 10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0396" name="Text Box 42"/>
        <xdr:cNvSpPr txBox="1">
          <a:spLocks noChangeArrowheads="1"/>
        </xdr:cNvSpPr>
      </xdr:nvSpPr>
      <xdr:spPr bwMode="auto">
        <a:xfrm>
          <a:off x="3543300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97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98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399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00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01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02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03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04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05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06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07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08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09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10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11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12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13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14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15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16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17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31</xdr:row>
      <xdr:rowOff>123825</xdr:rowOff>
    </xdr:from>
    <xdr:to>
      <xdr:col>6</xdr:col>
      <xdr:colOff>390525</xdr:colOff>
      <xdr:row>32</xdr:row>
      <xdr:rowOff>28575</xdr:rowOff>
    </xdr:to>
    <xdr:sp macro="" textlink="">
      <xdr:nvSpPr>
        <xdr:cNvPr id="690418" name="Text Box 10"/>
        <xdr:cNvSpPr txBox="1">
          <a:spLocks noChangeArrowheads="1"/>
        </xdr:cNvSpPr>
      </xdr:nvSpPr>
      <xdr:spPr bwMode="auto">
        <a:xfrm flipH="1">
          <a:off x="3648075" y="42576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19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20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21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22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23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24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25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26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27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31</xdr:row>
      <xdr:rowOff>123825</xdr:rowOff>
    </xdr:from>
    <xdr:to>
      <xdr:col>6</xdr:col>
      <xdr:colOff>390525</xdr:colOff>
      <xdr:row>32</xdr:row>
      <xdr:rowOff>28575</xdr:rowOff>
    </xdr:to>
    <xdr:sp macro="" textlink="">
      <xdr:nvSpPr>
        <xdr:cNvPr id="690428" name="Text Box 10"/>
        <xdr:cNvSpPr txBox="1">
          <a:spLocks noChangeArrowheads="1"/>
        </xdr:cNvSpPr>
      </xdr:nvSpPr>
      <xdr:spPr bwMode="auto">
        <a:xfrm flipH="1">
          <a:off x="3648075" y="42576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29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30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31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32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33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34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35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36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37" name="Text Box 4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38" name="Text Box 85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0439" name="Text Box 10"/>
        <xdr:cNvSpPr txBox="1">
          <a:spLocks noChangeArrowheads="1"/>
        </xdr:cNvSpPr>
      </xdr:nvSpPr>
      <xdr:spPr bwMode="auto">
        <a:xfrm>
          <a:off x="3543300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40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41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42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43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44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45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46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0447" name="Text Box 10"/>
        <xdr:cNvSpPr txBox="1">
          <a:spLocks noChangeArrowheads="1"/>
        </xdr:cNvSpPr>
      </xdr:nvSpPr>
      <xdr:spPr bwMode="auto">
        <a:xfrm>
          <a:off x="58959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32</xdr:row>
      <xdr:rowOff>228600</xdr:rowOff>
    </xdr:from>
    <xdr:to>
      <xdr:col>6</xdr:col>
      <xdr:colOff>152400</xdr:colOff>
      <xdr:row>34</xdr:row>
      <xdr:rowOff>44450</xdr:rowOff>
    </xdr:to>
    <xdr:sp macro="" textlink="">
      <xdr:nvSpPr>
        <xdr:cNvPr id="690448" name="Text Box 42"/>
        <xdr:cNvSpPr txBox="1">
          <a:spLocks noChangeArrowheads="1"/>
        </xdr:cNvSpPr>
      </xdr:nvSpPr>
      <xdr:spPr bwMode="auto">
        <a:xfrm>
          <a:off x="3590925" y="4629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449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450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451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452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53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54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55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56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57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58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59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60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61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62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63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64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65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66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67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68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69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70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71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72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73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474" name="Text Box 13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475" name="Text Box 45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476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477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478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479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80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81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82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83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84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85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86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87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88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89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90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91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92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93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494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95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96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97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98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499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00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32</xdr:row>
      <xdr:rowOff>123825</xdr:rowOff>
    </xdr:from>
    <xdr:to>
      <xdr:col>6</xdr:col>
      <xdr:colOff>390525</xdr:colOff>
      <xdr:row>33</xdr:row>
      <xdr:rowOff>171450</xdr:rowOff>
    </xdr:to>
    <xdr:sp macro="" textlink="">
      <xdr:nvSpPr>
        <xdr:cNvPr id="690501" name="Text Box 10"/>
        <xdr:cNvSpPr txBox="1">
          <a:spLocks noChangeArrowheads="1"/>
        </xdr:cNvSpPr>
      </xdr:nvSpPr>
      <xdr:spPr bwMode="auto">
        <a:xfrm flipH="1">
          <a:off x="3648075" y="45243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02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03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04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05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06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07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08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09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10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32</xdr:row>
      <xdr:rowOff>123825</xdr:rowOff>
    </xdr:from>
    <xdr:to>
      <xdr:col>6</xdr:col>
      <xdr:colOff>390525</xdr:colOff>
      <xdr:row>33</xdr:row>
      <xdr:rowOff>171450</xdr:rowOff>
    </xdr:to>
    <xdr:sp macro="" textlink="">
      <xdr:nvSpPr>
        <xdr:cNvPr id="690511" name="Text Box 10"/>
        <xdr:cNvSpPr txBox="1">
          <a:spLocks noChangeArrowheads="1"/>
        </xdr:cNvSpPr>
      </xdr:nvSpPr>
      <xdr:spPr bwMode="auto">
        <a:xfrm flipH="1">
          <a:off x="3648075" y="45243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12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13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14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15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16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17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18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19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20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21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22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23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24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25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26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27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28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29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30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32</xdr:row>
      <xdr:rowOff>228600</xdr:rowOff>
    </xdr:from>
    <xdr:to>
      <xdr:col>6</xdr:col>
      <xdr:colOff>152400</xdr:colOff>
      <xdr:row>34</xdr:row>
      <xdr:rowOff>44450</xdr:rowOff>
    </xdr:to>
    <xdr:sp macro="" textlink="">
      <xdr:nvSpPr>
        <xdr:cNvPr id="690531" name="Text Box 42"/>
        <xdr:cNvSpPr txBox="1">
          <a:spLocks noChangeArrowheads="1"/>
        </xdr:cNvSpPr>
      </xdr:nvSpPr>
      <xdr:spPr bwMode="auto">
        <a:xfrm>
          <a:off x="3590925" y="4629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532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533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534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535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36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37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38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39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40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41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42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43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44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45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46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47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48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49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50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51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52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553" name="Text Box 10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554" name="Text Box 42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555" name="Text Box 10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556" name="Text Box 42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57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558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559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60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561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562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563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564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565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66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567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568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69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570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571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572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573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574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575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576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577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578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579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580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581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582" name="Text Box 13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583" name="Text Box 45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584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585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586" name="Text Box 10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209550</xdr:rowOff>
    </xdr:to>
    <xdr:sp macro="" textlink="">
      <xdr:nvSpPr>
        <xdr:cNvPr id="690587" name="Text Box 42"/>
        <xdr:cNvSpPr txBox="1">
          <a:spLocks noChangeArrowheads="1"/>
        </xdr:cNvSpPr>
      </xdr:nvSpPr>
      <xdr:spPr bwMode="auto">
        <a:xfrm>
          <a:off x="3543300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88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89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90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91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92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93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594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95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96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97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98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599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00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01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02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03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04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05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06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07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08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32</xdr:row>
      <xdr:rowOff>123825</xdr:rowOff>
    </xdr:from>
    <xdr:to>
      <xdr:col>6</xdr:col>
      <xdr:colOff>390525</xdr:colOff>
      <xdr:row>33</xdr:row>
      <xdr:rowOff>171450</xdr:rowOff>
    </xdr:to>
    <xdr:sp macro="" textlink="">
      <xdr:nvSpPr>
        <xdr:cNvPr id="690609" name="Text Box 10"/>
        <xdr:cNvSpPr txBox="1">
          <a:spLocks noChangeArrowheads="1"/>
        </xdr:cNvSpPr>
      </xdr:nvSpPr>
      <xdr:spPr bwMode="auto">
        <a:xfrm flipH="1">
          <a:off x="3648075" y="45243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10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11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12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13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14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15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16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17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18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32</xdr:row>
      <xdr:rowOff>123825</xdr:rowOff>
    </xdr:from>
    <xdr:to>
      <xdr:col>6</xdr:col>
      <xdr:colOff>390525</xdr:colOff>
      <xdr:row>33</xdr:row>
      <xdr:rowOff>171450</xdr:rowOff>
    </xdr:to>
    <xdr:sp macro="" textlink="">
      <xdr:nvSpPr>
        <xdr:cNvPr id="690619" name="Text Box 10"/>
        <xdr:cNvSpPr txBox="1">
          <a:spLocks noChangeArrowheads="1"/>
        </xdr:cNvSpPr>
      </xdr:nvSpPr>
      <xdr:spPr bwMode="auto">
        <a:xfrm flipH="1">
          <a:off x="3648075" y="45243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20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21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22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23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24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25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26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27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28" name="Text Box 4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29" name="Text Box 85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219075</xdr:rowOff>
    </xdr:to>
    <xdr:sp macro="" textlink="">
      <xdr:nvSpPr>
        <xdr:cNvPr id="690630" name="Text Box 10"/>
        <xdr:cNvSpPr txBox="1">
          <a:spLocks noChangeArrowheads="1"/>
        </xdr:cNvSpPr>
      </xdr:nvSpPr>
      <xdr:spPr bwMode="auto">
        <a:xfrm>
          <a:off x="3543300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31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32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33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34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35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36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37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228600</xdr:rowOff>
    </xdr:to>
    <xdr:sp macro="" textlink="">
      <xdr:nvSpPr>
        <xdr:cNvPr id="690638" name="Text Box 10"/>
        <xdr:cNvSpPr txBox="1">
          <a:spLocks noChangeArrowheads="1"/>
        </xdr:cNvSpPr>
      </xdr:nvSpPr>
      <xdr:spPr bwMode="auto">
        <a:xfrm>
          <a:off x="58959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33</xdr:row>
      <xdr:rowOff>228600</xdr:rowOff>
    </xdr:from>
    <xdr:to>
      <xdr:col>6</xdr:col>
      <xdr:colOff>152400</xdr:colOff>
      <xdr:row>34</xdr:row>
      <xdr:rowOff>171450</xdr:rowOff>
    </xdr:to>
    <xdr:sp macro="" textlink="">
      <xdr:nvSpPr>
        <xdr:cNvPr id="690639" name="Text Box 42"/>
        <xdr:cNvSpPr txBox="1">
          <a:spLocks noChangeArrowheads="1"/>
        </xdr:cNvSpPr>
      </xdr:nvSpPr>
      <xdr:spPr bwMode="auto">
        <a:xfrm>
          <a:off x="3590925" y="489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640" name="Text Box 10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641" name="Text Box 42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642" name="Text Box 10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643" name="Text Box 42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44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45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46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47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48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49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50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51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52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53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54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55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56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57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58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59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60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61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62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63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64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665" name="Text Box 13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666" name="Text Box 45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667" name="Text Box 10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668" name="Text Box 42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669" name="Text Box 10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670" name="Text Box 42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71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72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73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74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75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76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77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78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79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80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81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82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83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84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85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86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87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88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89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90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691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33</xdr:row>
      <xdr:rowOff>123825</xdr:rowOff>
    </xdr:from>
    <xdr:to>
      <xdr:col>6</xdr:col>
      <xdr:colOff>390525</xdr:colOff>
      <xdr:row>34</xdr:row>
      <xdr:rowOff>28575</xdr:rowOff>
    </xdr:to>
    <xdr:sp macro="" textlink="">
      <xdr:nvSpPr>
        <xdr:cNvPr id="690692" name="Text Box 10"/>
        <xdr:cNvSpPr txBox="1">
          <a:spLocks noChangeArrowheads="1"/>
        </xdr:cNvSpPr>
      </xdr:nvSpPr>
      <xdr:spPr bwMode="auto">
        <a:xfrm flipH="1">
          <a:off x="3648075" y="47910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93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94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95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96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97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98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699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00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01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33</xdr:row>
      <xdr:rowOff>123825</xdr:rowOff>
    </xdr:from>
    <xdr:to>
      <xdr:col>6</xdr:col>
      <xdr:colOff>390525</xdr:colOff>
      <xdr:row>34</xdr:row>
      <xdr:rowOff>28575</xdr:rowOff>
    </xdr:to>
    <xdr:sp macro="" textlink="">
      <xdr:nvSpPr>
        <xdr:cNvPr id="690702" name="Text Box 10"/>
        <xdr:cNvSpPr txBox="1">
          <a:spLocks noChangeArrowheads="1"/>
        </xdr:cNvSpPr>
      </xdr:nvSpPr>
      <xdr:spPr bwMode="auto">
        <a:xfrm flipH="1">
          <a:off x="3648075" y="47910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03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04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05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06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07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08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09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10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11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12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13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14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15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16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17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18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19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20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21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33</xdr:row>
      <xdr:rowOff>228600</xdr:rowOff>
    </xdr:from>
    <xdr:to>
      <xdr:col>6</xdr:col>
      <xdr:colOff>152400</xdr:colOff>
      <xdr:row>34</xdr:row>
      <xdr:rowOff>171450</xdr:rowOff>
    </xdr:to>
    <xdr:sp macro="" textlink="">
      <xdr:nvSpPr>
        <xdr:cNvPr id="690722" name="Text Box 42"/>
        <xdr:cNvSpPr txBox="1">
          <a:spLocks noChangeArrowheads="1"/>
        </xdr:cNvSpPr>
      </xdr:nvSpPr>
      <xdr:spPr bwMode="auto">
        <a:xfrm>
          <a:off x="3590925" y="48958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723" name="Text Box 10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724" name="Text Box 42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725" name="Text Box 10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726" name="Text Box 42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27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28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29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30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31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32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33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34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35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36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37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38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39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40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41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42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43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744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745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746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747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48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749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750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51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752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753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754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75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75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57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758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759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60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761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762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763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76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76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766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76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76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76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77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77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77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773" name="Text Box 13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774" name="Text Box 45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775" name="Text Box 10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776" name="Text Box 42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777" name="Text Box 10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66675</xdr:rowOff>
    </xdr:to>
    <xdr:sp macro="" textlink="">
      <xdr:nvSpPr>
        <xdr:cNvPr id="690778" name="Text Box 42"/>
        <xdr:cNvSpPr txBox="1">
          <a:spLocks noChangeArrowheads="1"/>
        </xdr:cNvSpPr>
      </xdr:nvSpPr>
      <xdr:spPr bwMode="auto">
        <a:xfrm>
          <a:off x="3543300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79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80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81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82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83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84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85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86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87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88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89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90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91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92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793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94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95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96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97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98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799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33</xdr:row>
      <xdr:rowOff>123825</xdr:rowOff>
    </xdr:from>
    <xdr:to>
      <xdr:col>6</xdr:col>
      <xdr:colOff>390525</xdr:colOff>
      <xdr:row>34</xdr:row>
      <xdr:rowOff>28575</xdr:rowOff>
    </xdr:to>
    <xdr:sp macro="" textlink="">
      <xdr:nvSpPr>
        <xdr:cNvPr id="690800" name="Text Box 10"/>
        <xdr:cNvSpPr txBox="1">
          <a:spLocks noChangeArrowheads="1"/>
        </xdr:cNvSpPr>
      </xdr:nvSpPr>
      <xdr:spPr bwMode="auto">
        <a:xfrm flipH="1">
          <a:off x="3648075" y="47910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01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02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03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04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05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06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07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08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09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33</xdr:row>
      <xdr:rowOff>123825</xdr:rowOff>
    </xdr:from>
    <xdr:to>
      <xdr:col>6</xdr:col>
      <xdr:colOff>390525</xdr:colOff>
      <xdr:row>34</xdr:row>
      <xdr:rowOff>28575</xdr:rowOff>
    </xdr:to>
    <xdr:sp macro="" textlink="">
      <xdr:nvSpPr>
        <xdr:cNvPr id="690810" name="Text Box 10"/>
        <xdr:cNvSpPr txBox="1">
          <a:spLocks noChangeArrowheads="1"/>
        </xdr:cNvSpPr>
      </xdr:nvSpPr>
      <xdr:spPr bwMode="auto">
        <a:xfrm flipH="1">
          <a:off x="3648075" y="47910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11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12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13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14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815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816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17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18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19" name="Text Box 4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20" name="Text Box 85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76200</xdr:rowOff>
    </xdr:to>
    <xdr:sp macro="" textlink="">
      <xdr:nvSpPr>
        <xdr:cNvPr id="690821" name="Text Box 10"/>
        <xdr:cNvSpPr txBox="1">
          <a:spLocks noChangeArrowheads="1"/>
        </xdr:cNvSpPr>
      </xdr:nvSpPr>
      <xdr:spPr bwMode="auto">
        <a:xfrm>
          <a:off x="3543300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822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823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824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825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826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827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828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85725</xdr:rowOff>
    </xdr:to>
    <xdr:sp macro="" textlink="">
      <xdr:nvSpPr>
        <xdr:cNvPr id="690829" name="Text Box 10"/>
        <xdr:cNvSpPr txBox="1">
          <a:spLocks noChangeArrowheads="1"/>
        </xdr:cNvSpPr>
      </xdr:nvSpPr>
      <xdr:spPr bwMode="auto">
        <a:xfrm>
          <a:off x="58959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34</xdr:row>
      <xdr:rowOff>228600</xdr:rowOff>
    </xdr:from>
    <xdr:to>
      <xdr:col>6</xdr:col>
      <xdr:colOff>152400</xdr:colOff>
      <xdr:row>35</xdr:row>
      <xdr:rowOff>171450</xdr:rowOff>
    </xdr:to>
    <xdr:sp macro="" textlink="">
      <xdr:nvSpPr>
        <xdr:cNvPr id="690830" name="Text Box 42"/>
        <xdr:cNvSpPr txBox="1">
          <a:spLocks noChangeArrowheads="1"/>
        </xdr:cNvSpPr>
      </xdr:nvSpPr>
      <xdr:spPr bwMode="auto">
        <a:xfrm>
          <a:off x="3590925" y="51625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831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832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833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834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35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36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37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38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39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4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4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42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43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44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45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46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4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4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49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5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5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5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5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5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5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856" name="Text Box 13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857" name="Text Box 45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858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859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860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861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62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63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64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65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66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6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6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69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70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71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72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73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7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7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76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7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7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7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8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8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8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34</xdr:row>
      <xdr:rowOff>123825</xdr:rowOff>
    </xdr:from>
    <xdr:to>
      <xdr:col>6</xdr:col>
      <xdr:colOff>390525</xdr:colOff>
      <xdr:row>35</xdr:row>
      <xdr:rowOff>28575</xdr:rowOff>
    </xdr:to>
    <xdr:sp macro="" textlink="">
      <xdr:nvSpPr>
        <xdr:cNvPr id="690883" name="Text Box 10"/>
        <xdr:cNvSpPr txBox="1">
          <a:spLocks noChangeArrowheads="1"/>
        </xdr:cNvSpPr>
      </xdr:nvSpPr>
      <xdr:spPr bwMode="auto">
        <a:xfrm flipH="1">
          <a:off x="3648075" y="50577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84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85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86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87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88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89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90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91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92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34</xdr:row>
      <xdr:rowOff>123825</xdr:rowOff>
    </xdr:from>
    <xdr:to>
      <xdr:col>6</xdr:col>
      <xdr:colOff>390525</xdr:colOff>
      <xdr:row>35</xdr:row>
      <xdr:rowOff>28575</xdr:rowOff>
    </xdr:to>
    <xdr:sp macro="" textlink="">
      <xdr:nvSpPr>
        <xdr:cNvPr id="690893" name="Text Box 10"/>
        <xdr:cNvSpPr txBox="1">
          <a:spLocks noChangeArrowheads="1"/>
        </xdr:cNvSpPr>
      </xdr:nvSpPr>
      <xdr:spPr bwMode="auto">
        <a:xfrm flipH="1">
          <a:off x="3648075" y="50577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94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95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96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897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9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89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00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01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02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03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04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0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0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0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0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0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1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1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1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34</xdr:row>
      <xdr:rowOff>228600</xdr:rowOff>
    </xdr:from>
    <xdr:to>
      <xdr:col>6</xdr:col>
      <xdr:colOff>152400</xdr:colOff>
      <xdr:row>35</xdr:row>
      <xdr:rowOff>171450</xdr:rowOff>
    </xdr:to>
    <xdr:sp macro="" textlink="">
      <xdr:nvSpPr>
        <xdr:cNvPr id="690913" name="Text Box 42"/>
        <xdr:cNvSpPr txBox="1">
          <a:spLocks noChangeArrowheads="1"/>
        </xdr:cNvSpPr>
      </xdr:nvSpPr>
      <xdr:spPr bwMode="auto">
        <a:xfrm>
          <a:off x="3590925" y="51625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914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915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916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917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18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19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20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21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22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2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2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25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26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27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28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29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3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3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32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3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3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0935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0936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0937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0938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3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0940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0941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4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094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094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0945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094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094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4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094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095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5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0952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095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0954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095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095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0957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095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095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096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096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096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096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964" name="Text Box 13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965" name="Text Box 45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966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967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968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0969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70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71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72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73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74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7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7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77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78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79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80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81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8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8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84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8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8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8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8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8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099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34</xdr:row>
      <xdr:rowOff>123825</xdr:rowOff>
    </xdr:from>
    <xdr:to>
      <xdr:col>6</xdr:col>
      <xdr:colOff>390525</xdr:colOff>
      <xdr:row>35</xdr:row>
      <xdr:rowOff>28575</xdr:rowOff>
    </xdr:to>
    <xdr:sp macro="" textlink="">
      <xdr:nvSpPr>
        <xdr:cNvPr id="690991" name="Text Box 10"/>
        <xdr:cNvSpPr txBox="1">
          <a:spLocks noChangeArrowheads="1"/>
        </xdr:cNvSpPr>
      </xdr:nvSpPr>
      <xdr:spPr bwMode="auto">
        <a:xfrm flipH="1">
          <a:off x="3648075" y="50577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92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93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94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95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96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97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98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0999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000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34</xdr:row>
      <xdr:rowOff>123825</xdr:rowOff>
    </xdr:from>
    <xdr:to>
      <xdr:col>6</xdr:col>
      <xdr:colOff>390525</xdr:colOff>
      <xdr:row>35</xdr:row>
      <xdr:rowOff>28575</xdr:rowOff>
    </xdr:to>
    <xdr:sp macro="" textlink="">
      <xdr:nvSpPr>
        <xdr:cNvPr id="691001" name="Text Box 10"/>
        <xdr:cNvSpPr txBox="1">
          <a:spLocks noChangeArrowheads="1"/>
        </xdr:cNvSpPr>
      </xdr:nvSpPr>
      <xdr:spPr bwMode="auto">
        <a:xfrm flipH="1">
          <a:off x="3648075" y="50577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002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003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004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005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00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00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008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009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010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011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012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01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01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01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01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01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01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01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02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39</xdr:row>
      <xdr:rowOff>228600</xdr:rowOff>
    </xdr:from>
    <xdr:to>
      <xdr:col>6</xdr:col>
      <xdr:colOff>152400</xdr:colOff>
      <xdr:row>40</xdr:row>
      <xdr:rowOff>171450</xdr:rowOff>
    </xdr:to>
    <xdr:sp macro="" textlink="">
      <xdr:nvSpPr>
        <xdr:cNvPr id="691021" name="Text Box 42"/>
        <xdr:cNvSpPr txBox="1">
          <a:spLocks noChangeArrowheads="1"/>
        </xdr:cNvSpPr>
      </xdr:nvSpPr>
      <xdr:spPr bwMode="auto">
        <a:xfrm>
          <a:off x="3590925" y="6496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022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023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024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025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2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2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28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29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30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3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3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3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3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35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36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37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3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3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40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4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4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4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4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4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4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047" name="Text Box 13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048" name="Text Box 45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049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050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051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052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5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5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55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56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57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5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5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60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61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62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6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64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6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6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67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6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6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7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7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7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7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1074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75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7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7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78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7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8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81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82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83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1084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85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8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8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88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8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9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91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92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9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9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095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9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9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9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09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0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0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0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0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39</xdr:row>
      <xdr:rowOff>228600</xdr:rowOff>
    </xdr:from>
    <xdr:to>
      <xdr:col>6</xdr:col>
      <xdr:colOff>152400</xdr:colOff>
      <xdr:row>40</xdr:row>
      <xdr:rowOff>171450</xdr:rowOff>
    </xdr:to>
    <xdr:sp macro="" textlink="">
      <xdr:nvSpPr>
        <xdr:cNvPr id="691104" name="Text Box 42"/>
        <xdr:cNvSpPr txBox="1">
          <a:spLocks noChangeArrowheads="1"/>
        </xdr:cNvSpPr>
      </xdr:nvSpPr>
      <xdr:spPr bwMode="auto">
        <a:xfrm>
          <a:off x="3590925" y="6496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105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106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107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108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0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1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11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12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13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1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1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1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1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18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19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20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2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2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23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2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2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126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127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128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129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3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13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13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3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134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13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136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13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13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3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140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141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4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14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14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145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14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14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14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14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15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15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15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15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15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155" name="Text Box 13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156" name="Text Box 45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157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158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159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1160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61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62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6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6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65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6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6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68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69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70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71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72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7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7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75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7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7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7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7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8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8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1182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8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84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85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86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87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88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8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9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91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1192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9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94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95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96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9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19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19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20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201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202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1203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20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20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20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20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20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20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21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121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40</xdr:row>
      <xdr:rowOff>0</xdr:rowOff>
    </xdr:from>
    <xdr:to>
      <xdr:col>6</xdr:col>
      <xdr:colOff>152400</xdr:colOff>
      <xdr:row>40</xdr:row>
      <xdr:rowOff>209550</xdr:rowOff>
    </xdr:to>
    <xdr:sp macro="" textlink="">
      <xdr:nvSpPr>
        <xdr:cNvPr id="691212" name="Text Box 42"/>
        <xdr:cNvSpPr txBox="1">
          <a:spLocks noChangeArrowheads="1"/>
        </xdr:cNvSpPr>
      </xdr:nvSpPr>
      <xdr:spPr bwMode="auto">
        <a:xfrm>
          <a:off x="3590925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13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14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15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16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17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18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19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20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21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2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2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24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2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2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2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2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2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3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31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3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3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3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3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3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3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38" name="Text Box 13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39" name="Text Box 45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40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41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42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43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44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4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4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4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4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4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5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5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5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5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5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55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5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5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5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5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6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6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6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6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6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40</xdr:row>
      <xdr:rowOff>0</xdr:rowOff>
    </xdr:from>
    <xdr:to>
      <xdr:col>6</xdr:col>
      <xdr:colOff>390525</xdr:colOff>
      <xdr:row>40</xdr:row>
      <xdr:rowOff>171450</xdr:rowOff>
    </xdr:to>
    <xdr:sp macro="" textlink="">
      <xdr:nvSpPr>
        <xdr:cNvPr id="691265" name="Text Box 10"/>
        <xdr:cNvSpPr txBox="1">
          <a:spLocks noChangeArrowheads="1"/>
        </xdr:cNvSpPr>
      </xdr:nvSpPr>
      <xdr:spPr bwMode="auto">
        <a:xfrm flipH="1">
          <a:off x="3648075" y="6534150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6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67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68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69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70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71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7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7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74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40</xdr:row>
      <xdr:rowOff>0</xdr:rowOff>
    </xdr:from>
    <xdr:to>
      <xdr:col>6</xdr:col>
      <xdr:colOff>390525</xdr:colOff>
      <xdr:row>40</xdr:row>
      <xdr:rowOff>171450</xdr:rowOff>
    </xdr:to>
    <xdr:sp macro="" textlink="">
      <xdr:nvSpPr>
        <xdr:cNvPr id="691275" name="Text Box 10"/>
        <xdr:cNvSpPr txBox="1">
          <a:spLocks noChangeArrowheads="1"/>
        </xdr:cNvSpPr>
      </xdr:nvSpPr>
      <xdr:spPr bwMode="auto">
        <a:xfrm flipH="1">
          <a:off x="3648075" y="6534150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7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77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78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79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8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8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8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8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84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8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286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8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8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8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9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9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9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9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29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40</xdr:row>
      <xdr:rowOff>0</xdr:rowOff>
    </xdr:from>
    <xdr:to>
      <xdr:col>6</xdr:col>
      <xdr:colOff>152400</xdr:colOff>
      <xdr:row>40</xdr:row>
      <xdr:rowOff>209550</xdr:rowOff>
    </xdr:to>
    <xdr:sp macro="" textlink="">
      <xdr:nvSpPr>
        <xdr:cNvPr id="691295" name="Text Box 42"/>
        <xdr:cNvSpPr txBox="1">
          <a:spLocks noChangeArrowheads="1"/>
        </xdr:cNvSpPr>
      </xdr:nvSpPr>
      <xdr:spPr bwMode="auto">
        <a:xfrm>
          <a:off x="3590925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96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97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98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299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00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01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0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0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04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0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0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07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08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09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10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11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1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1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14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1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1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317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318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319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320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2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2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2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2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2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2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27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2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2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3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3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3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3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34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3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36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3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3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39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4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4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4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4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4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4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346" name="Text Box 13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347" name="Text Box 45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348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349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350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351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5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5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54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5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56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5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5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59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60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6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6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63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6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6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66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6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6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6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7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7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7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40</xdr:row>
      <xdr:rowOff>0</xdr:rowOff>
    </xdr:from>
    <xdr:to>
      <xdr:col>6</xdr:col>
      <xdr:colOff>390525</xdr:colOff>
      <xdr:row>40</xdr:row>
      <xdr:rowOff>171450</xdr:rowOff>
    </xdr:to>
    <xdr:sp macro="" textlink="">
      <xdr:nvSpPr>
        <xdr:cNvPr id="691373" name="Text Box 10"/>
        <xdr:cNvSpPr txBox="1">
          <a:spLocks noChangeArrowheads="1"/>
        </xdr:cNvSpPr>
      </xdr:nvSpPr>
      <xdr:spPr bwMode="auto">
        <a:xfrm flipH="1">
          <a:off x="3648075" y="6534150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7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7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7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77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78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79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80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81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82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40</xdr:row>
      <xdr:rowOff>0</xdr:rowOff>
    </xdr:from>
    <xdr:to>
      <xdr:col>6</xdr:col>
      <xdr:colOff>390525</xdr:colOff>
      <xdr:row>40</xdr:row>
      <xdr:rowOff>171450</xdr:rowOff>
    </xdr:to>
    <xdr:sp macro="" textlink="">
      <xdr:nvSpPr>
        <xdr:cNvPr id="691383" name="Text Box 10"/>
        <xdr:cNvSpPr txBox="1">
          <a:spLocks noChangeArrowheads="1"/>
        </xdr:cNvSpPr>
      </xdr:nvSpPr>
      <xdr:spPr bwMode="auto">
        <a:xfrm flipH="1">
          <a:off x="3648075" y="6534150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8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8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8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87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8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8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90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91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9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9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394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9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9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9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9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39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0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0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0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40</xdr:row>
      <xdr:rowOff>0</xdr:rowOff>
    </xdr:from>
    <xdr:to>
      <xdr:col>6</xdr:col>
      <xdr:colOff>152400</xdr:colOff>
      <xdr:row>40</xdr:row>
      <xdr:rowOff>209550</xdr:rowOff>
    </xdr:to>
    <xdr:sp macro="" textlink="">
      <xdr:nvSpPr>
        <xdr:cNvPr id="691403" name="Text Box 42"/>
        <xdr:cNvSpPr txBox="1">
          <a:spLocks noChangeArrowheads="1"/>
        </xdr:cNvSpPr>
      </xdr:nvSpPr>
      <xdr:spPr bwMode="auto">
        <a:xfrm>
          <a:off x="3590925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04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05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06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07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08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09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10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11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12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1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1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1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1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17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18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19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2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2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22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2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2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2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2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2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2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29" name="Text Box 13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30" name="Text Box 45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31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32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33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34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3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3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37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38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39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4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4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4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4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44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4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46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4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4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49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5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5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5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5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5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5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40</xdr:row>
      <xdr:rowOff>0</xdr:rowOff>
    </xdr:from>
    <xdr:to>
      <xdr:col>6</xdr:col>
      <xdr:colOff>390525</xdr:colOff>
      <xdr:row>40</xdr:row>
      <xdr:rowOff>171450</xdr:rowOff>
    </xdr:to>
    <xdr:sp macro="" textlink="">
      <xdr:nvSpPr>
        <xdr:cNvPr id="691456" name="Text Box 10"/>
        <xdr:cNvSpPr txBox="1">
          <a:spLocks noChangeArrowheads="1"/>
        </xdr:cNvSpPr>
      </xdr:nvSpPr>
      <xdr:spPr bwMode="auto">
        <a:xfrm flipH="1">
          <a:off x="3648075" y="6534150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5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58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59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60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6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6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6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6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65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40</xdr:row>
      <xdr:rowOff>0</xdr:rowOff>
    </xdr:from>
    <xdr:to>
      <xdr:col>6</xdr:col>
      <xdr:colOff>390525</xdr:colOff>
      <xdr:row>40</xdr:row>
      <xdr:rowOff>171450</xdr:rowOff>
    </xdr:to>
    <xdr:sp macro="" textlink="">
      <xdr:nvSpPr>
        <xdr:cNvPr id="691466" name="Text Box 10"/>
        <xdr:cNvSpPr txBox="1">
          <a:spLocks noChangeArrowheads="1"/>
        </xdr:cNvSpPr>
      </xdr:nvSpPr>
      <xdr:spPr bwMode="auto">
        <a:xfrm flipH="1">
          <a:off x="3648075" y="6534150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6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68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69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70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7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7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7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7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7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7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77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7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7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8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8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8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8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8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8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40</xdr:row>
      <xdr:rowOff>0</xdr:rowOff>
    </xdr:from>
    <xdr:to>
      <xdr:col>6</xdr:col>
      <xdr:colOff>152400</xdr:colOff>
      <xdr:row>40</xdr:row>
      <xdr:rowOff>209550</xdr:rowOff>
    </xdr:to>
    <xdr:sp macro="" textlink="">
      <xdr:nvSpPr>
        <xdr:cNvPr id="691486" name="Text Box 42"/>
        <xdr:cNvSpPr txBox="1">
          <a:spLocks noChangeArrowheads="1"/>
        </xdr:cNvSpPr>
      </xdr:nvSpPr>
      <xdr:spPr bwMode="auto">
        <a:xfrm>
          <a:off x="3590925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87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88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89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490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9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9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9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9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95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9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49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98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499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00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01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02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0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0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05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0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0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08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09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10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11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1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1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1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1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1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1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1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1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2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2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2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2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2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2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2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27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2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2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30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3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3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3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3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3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3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37" name="Text Box 13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38" name="Text Box 45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39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40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41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42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4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4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4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4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47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4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4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50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51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5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5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54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5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5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57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5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5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6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6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6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6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40</xdr:row>
      <xdr:rowOff>0</xdr:rowOff>
    </xdr:from>
    <xdr:to>
      <xdr:col>6</xdr:col>
      <xdr:colOff>390525</xdr:colOff>
      <xdr:row>40</xdr:row>
      <xdr:rowOff>171450</xdr:rowOff>
    </xdr:to>
    <xdr:sp macro="" textlink="">
      <xdr:nvSpPr>
        <xdr:cNvPr id="691564" name="Text Box 10"/>
        <xdr:cNvSpPr txBox="1">
          <a:spLocks noChangeArrowheads="1"/>
        </xdr:cNvSpPr>
      </xdr:nvSpPr>
      <xdr:spPr bwMode="auto">
        <a:xfrm flipH="1">
          <a:off x="3648075" y="6534150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6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6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6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6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69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70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7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7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73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40</xdr:row>
      <xdr:rowOff>0</xdr:rowOff>
    </xdr:from>
    <xdr:to>
      <xdr:col>6</xdr:col>
      <xdr:colOff>390525</xdr:colOff>
      <xdr:row>40</xdr:row>
      <xdr:rowOff>171450</xdr:rowOff>
    </xdr:to>
    <xdr:sp macro="" textlink="">
      <xdr:nvSpPr>
        <xdr:cNvPr id="691574" name="Text Box 10"/>
        <xdr:cNvSpPr txBox="1">
          <a:spLocks noChangeArrowheads="1"/>
        </xdr:cNvSpPr>
      </xdr:nvSpPr>
      <xdr:spPr bwMode="auto">
        <a:xfrm flipH="1">
          <a:off x="3648075" y="6534150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7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7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7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7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7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8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8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8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8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8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85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8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8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8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8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9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9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9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59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40</xdr:row>
      <xdr:rowOff>0</xdr:rowOff>
    </xdr:from>
    <xdr:to>
      <xdr:col>6</xdr:col>
      <xdr:colOff>152400</xdr:colOff>
      <xdr:row>40</xdr:row>
      <xdr:rowOff>209550</xdr:rowOff>
    </xdr:to>
    <xdr:sp macro="" textlink="">
      <xdr:nvSpPr>
        <xdr:cNvPr id="691594" name="Text Box 42"/>
        <xdr:cNvSpPr txBox="1">
          <a:spLocks noChangeArrowheads="1"/>
        </xdr:cNvSpPr>
      </xdr:nvSpPr>
      <xdr:spPr bwMode="auto">
        <a:xfrm>
          <a:off x="3590925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95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96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97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598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599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00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01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02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03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0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0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0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0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08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09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10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1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1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13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1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1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1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17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1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1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620" name="Text Box 13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621" name="Text Box 45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622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623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624" name="Text Box 10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209550</xdr:rowOff>
    </xdr:to>
    <xdr:sp macro="" textlink="">
      <xdr:nvSpPr>
        <xdr:cNvPr id="691625" name="Text Box 42"/>
        <xdr:cNvSpPr txBox="1">
          <a:spLocks noChangeArrowheads="1"/>
        </xdr:cNvSpPr>
      </xdr:nvSpPr>
      <xdr:spPr bwMode="auto">
        <a:xfrm>
          <a:off x="3543300" y="65341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2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2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28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29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30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3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3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33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34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35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36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37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38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3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40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4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4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4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4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4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4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40</xdr:row>
      <xdr:rowOff>0</xdr:rowOff>
    </xdr:from>
    <xdr:to>
      <xdr:col>6</xdr:col>
      <xdr:colOff>390525</xdr:colOff>
      <xdr:row>40</xdr:row>
      <xdr:rowOff>171450</xdr:rowOff>
    </xdr:to>
    <xdr:sp macro="" textlink="">
      <xdr:nvSpPr>
        <xdr:cNvPr id="691647" name="Text Box 10"/>
        <xdr:cNvSpPr txBox="1">
          <a:spLocks noChangeArrowheads="1"/>
        </xdr:cNvSpPr>
      </xdr:nvSpPr>
      <xdr:spPr bwMode="auto">
        <a:xfrm flipH="1">
          <a:off x="3648075" y="6534150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48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49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50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51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52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53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54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5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56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40</xdr:row>
      <xdr:rowOff>0</xdr:rowOff>
    </xdr:from>
    <xdr:to>
      <xdr:col>6</xdr:col>
      <xdr:colOff>390525</xdr:colOff>
      <xdr:row>40</xdr:row>
      <xdr:rowOff>171450</xdr:rowOff>
    </xdr:to>
    <xdr:sp macro="" textlink="">
      <xdr:nvSpPr>
        <xdr:cNvPr id="691657" name="Text Box 10"/>
        <xdr:cNvSpPr txBox="1">
          <a:spLocks noChangeArrowheads="1"/>
        </xdr:cNvSpPr>
      </xdr:nvSpPr>
      <xdr:spPr bwMode="auto">
        <a:xfrm flipH="1">
          <a:off x="3648075" y="6534150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58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59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60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61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6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6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64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65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66" name="Text Box 4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67" name="Text Box 85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40</xdr:row>
      <xdr:rowOff>219075</xdr:rowOff>
    </xdr:to>
    <xdr:sp macro="" textlink="">
      <xdr:nvSpPr>
        <xdr:cNvPr id="691668" name="Text Box 10"/>
        <xdr:cNvSpPr txBox="1">
          <a:spLocks noChangeArrowheads="1"/>
        </xdr:cNvSpPr>
      </xdr:nvSpPr>
      <xdr:spPr bwMode="auto">
        <a:xfrm>
          <a:off x="3543300" y="6534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69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70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71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72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73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74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75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0</xdr:rowOff>
    </xdr:from>
    <xdr:to>
      <xdr:col>7</xdr:col>
      <xdr:colOff>1609725</xdr:colOff>
      <xdr:row>40</xdr:row>
      <xdr:rowOff>209550</xdr:rowOff>
    </xdr:to>
    <xdr:sp macro="" textlink="">
      <xdr:nvSpPr>
        <xdr:cNvPr id="691676" name="Text Box 10"/>
        <xdr:cNvSpPr txBox="1">
          <a:spLocks noChangeArrowheads="1"/>
        </xdr:cNvSpPr>
      </xdr:nvSpPr>
      <xdr:spPr bwMode="auto">
        <a:xfrm>
          <a:off x="5895975" y="65341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677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678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679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680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681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682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683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684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685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68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68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688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689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690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691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692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69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69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695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69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69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69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69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0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0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34</xdr:row>
      <xdr:rowOff>228600</xdr:rowOff>
    </xdr:from>
    <xdr:to>
      <xdr:col>6</xdr:col>
      <xdr:colOff>152400</xdr:colOff>
      <xdr:row>35</xdr:row>
      <xdr:rowOff>171450</xdr:rowOff>
    </xdr:to>
    <xdr:sp macro="" textlink="">
      <xdr:nvSpPr>
        <xdr:cNvPr id="691702" name="Text Box 42"/>
        <xdr:cNvSpPr txBox="1">
          <a:spLocks noChangeArrowheads="1"/>
        </xdr:cNvSpPr>
      </xdr:nvSpPr>
      <xdr:spPr bwMode="auto">
        <a:xfrm>
          <a:off x="3590925" y="51625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03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04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05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06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07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08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09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10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11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1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1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14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15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16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17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18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1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2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21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2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2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2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2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2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2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28" name="Text Box 13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29" name="Text Box 45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30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31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32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33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34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35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36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37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38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3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4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41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42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43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44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45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4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4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48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4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5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5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5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5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5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34</xdr:row>
      <xdr:rowOff>123825</xdr:rowOff>
    </xdr:from>
    <xdr:to>
      <xdr:col>6</xdr:col>
      <xdr:colOff>390525</xdr:colOff>
      <xdr:row>35</xdr:row>
      <xdr:rowOff>28575</xdr:rowOff>
    </xdr:to>
    <xdr:sp macro="" textlink="">
      <xdr:nvSpPr>
        <xdr:cNvPr id="691755" name="Text Box 10"/>
        <xdr:cNvSpPr txBox="1">
          <a:spLocks noChangeArrowheads="1"/>
        </xdr:cNvSpPr>
      </xdr:nvSpPr>
      <xdr:spPr bwMode="auto">
        <a:xfrm flipH="1">
          <a:off x="3648075" y="50577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56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57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58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59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60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61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62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63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64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34</xdr:row>
      <xdr:rowOff>123825</xdr:rowOff>
    </xdr:from>
    <xdr:to>
      <xdr:col>6</xdr:col>
      <xdr:colOff>390525</xdr:colOff>
      <xdr:row>35</xdr:row>
      <xdr:rowOff>28575</xdr:rowOff>
    </xdr:to>
    <xdr:sp macro="" textlink="">
      <xdr:nvSpPr>
        <xdr:cNvPr id="691765" name="Text Box 10"/>
        <xdr:cNvSpPr txBox="1">
          <a:spLocks noChangeArrowheads="1"/>
        </xdr:cNvSpPr>
      </xdr:nvSpPr>
      <xdr:spPr bwMode="auto">
        <a:xfrm flipH="1">
          <a:off x="3648075" y="50577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66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67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68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69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7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7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72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73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74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75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76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7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7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7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8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8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8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8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8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34</xdr:row>
      <xdr:rowOff>228600</xdr:rowOff>
    </xdr:from>
    <xdr:to>
      <xdr:col>6</xdr:col>
      <xdr:colOff>152400</xdr:colOff>
      <xdr:row>35</xdr:row>
      <xdr:rowOff>171450</xdr:rowOff>
    </xdr:to>
    <xdr:sp macro="" textlink="">
      <xdr:nvSpPr>
        <xdr:cNvPr id="691785" name="Text Box 42"/>
        <xdr:cNvSpPr txBox="1">
          <a:spLocks noChangeArrowheads="1"/>
        </xdr:cNvSpPr>
      </xdr:nvSpPr>
      <xdr:spPr bwMode="auto">
        <a:xfrm>
          <a:off x="3590925" y="51625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86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87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88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789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90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91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92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93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94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9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79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97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98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799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00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01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0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0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04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0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0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807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808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809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810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1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12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13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1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15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16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17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81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819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2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21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22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23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24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25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26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82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82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29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83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83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83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83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83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83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836" name="Text Box 13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837" name="Text Box 45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838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839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840" name="Text Box 10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66675</xdr:rowOff>
    </xdr:to>
    <xdr:sp macro="" textlink="">
      <xdr:nvSpPr>
        <xdr:cNvPr id="691841" name="Text Box 42"/>
        <xdr:cNvSpPr txBox="1">
          <a:spLocks noChangeArrowheads="1"/>
        </xdr:cNvSpPr>
      </xdr:nvSpPr>
      <xdr:spPr bwMode="auto">
        <a:xfrm>
          <a:off x="3543300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42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43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44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45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46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4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4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49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50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51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52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53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54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5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56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5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5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5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6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6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6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34</xdr:row>
      <xdr:rowOff>123825</xdr:rowOff>
    </xdr:from>
    <xdr:to>
      <xdr:col>6</xdr:col>
      <xdr:colOff>390525</xdr:colOff>
      <xdr:row>35</xdr:row>
      <xdr:rowOff>28575</xdr:rowOff>
    </xdr:to>
    <xdr:sp macro="" textlink="">
      <xdr:nvSpPr>
        <xdr:cNvPr id="691863" name="Text Box 10"/>
        <xdr:cNvSpPr txBox="1">
          <a:spLocks noChangeArrowheads="1"/>
        </xdr:cNvSpPr>
      </xdr:nvSpPr>
      <xdr:spPr bwMode="auto">
        <a:xfrm flipH="1">
          <a:off x="3648075" y="50577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64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65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66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67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68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69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70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71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72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34</xdr:row>
      <xdr:rowOff>123825</xdr:rowOff>
    </xdr:from>
    <xdr:to>
      <xdr:col>6</xdr:col>
      <xdr:colOff>390525</xdr:colOff>
      <xdr:row>35</xdr:row>
      <xdr:rowOff>28575</xdr:rowOff>
    </xdr:to>
    <xdr:sp macro="" textlink="">
      <xdr:nvSpPr>
        <xdr:cNvPr id="691873" name="Text Box 10"/>
        <xdr:cNvSpPr txBox="1">
          <a:spLocks noChangeArrowheads="1"/>
        </xdr:cNvSpPr>
      </xdr:nvSpPr>
      <xdr:spPr bwMode="auto">
        <a:xfrm flipH="1">
          <a:off x="3648075" y="50577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74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75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76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77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7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7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80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81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82" name="Text Box 4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83" name="Text Box 85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76200</xdr:rowOff>
    </xdr:to>
    <xdr:sp macro="" textlink="">
      <xdr:nvSpPr>
        <xdr:cNvPr id="691884" name="Text Box 10"/>
        <xdr:cNvSpPr txBox="1">
          <a:spLocks noChangeArrowheads="1"/>
        </xdr:cNvSpPr>
      </xdr:nvSpPr>
      <xdr:spPr bwMode="auto">
        <a:xfrm>
          <a:off x="3543300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85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86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87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88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89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90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91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85725</xdr:rowOff>
    </xdr:to>
    <xdr:sp macro="" textlink="">
      <xdr:nvSpPr>
        <xdr:cNvPr id="691892" name="Text Box 10"/>
        <xdr:cNvSpPr txBox="1">
          <a:spLocks noChangeArrowheads="1"/>
        </xdr:cNvSpPr>
      </xdr:nvSpPr>
      <xdr:spPr bwMode="auto">
        <a:xfrm>
          <a:off x="5895975" y="5076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35</xdr:row>
      <xdr:rowOff>228600</xdr:rowOff>
    </xdr:from>
    <xdr:to>
      <xdr:col>6</xdr:col>
      <xdr:colOff>152400</xdr:colOff>
      <xdr:row>36</xdr:row>
      <xdr:rowOff>171450</xdr:rowOff>
    </xdr:to>
    <xdr:sp macro="" textlink="">
      <xdr:nvSpPr>
        <xdr:cNvPr id="691893" name="Text Box 42"/>
        <xdr:cNvSpPr txBox="1">
          <a:spLocks noChangeArrowheads="1"/>
        </xdr:cNvSpPr>
      </xdr:nvSpPr>
      <xdr:spPr bwMode="auto">
        <a:xfrm>
          <a:off x="3590925" y="5429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894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895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896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897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98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899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00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01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02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0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0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05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06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07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08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09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1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1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12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1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1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1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16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1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1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919" name="Text Box 13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920" name="Text Box 45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921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922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923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924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25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26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27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28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29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3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3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32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33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34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35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36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3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3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39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4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4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4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4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4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4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35</xdr:row>
      <xdr:rowOff>123825</xdr:rowOff>
    </xdr:from>
    <xdr:to>
      <xdr:col>6</xdr:col>
      <xdr:colOff>390525</xdr:colOff>
      <xdr:row>36</xdr:row>
      <xdr:rowOff>28575</xdr:rowOff>
    </xdr:to>
    <xdr:sp macro="" textlink="">
      <xdr:nvSpPr>
        <xdr:cNvPr id="691946" name="Text Box 10"/>
        <xdr:cNvSpPr txBox="1">
          <a:spLocks noChangeArrowheads="1"/>
        </xdr:cNvSpPr>
      </xdr:nvSpPr>
      <xdr:spPr bwMode="auto">
        <a:xfrm flipH="1">
          <a:off x="3648075" y="53244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47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48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49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50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51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52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53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54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55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35</xdr:row>
      <xdr:rowOff>123825</xdr:rowOff>
    </xdr:from>
    <xdr:to>
      <xdr:col>6</xdr:col>
      <xdr:colOff>390525</xdr:colOff>
      <xdr:row>36</xdr:row>
      <xdr:rowOff>28575</xdr:rowOff>
    </xdr:to>
    <xdr:sp macro="" textlink="">
      <xdr:nvSpPr>
        <xdr:cNvPr id="691956" name="Text Box 10"/>
        <xdr:cNvSpPr txBox="1">
          <a:spLocks noChangeArrowheads="1"/>
        </xdr:cNvSpPr>
      </xdr:nvSpPr>
      <xdr:spPr bwMode="auto">
        <a:xfrm flipH="1">
          <a:off x="3648075" y="53244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57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58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59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60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6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6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63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64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65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66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67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6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69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7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7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7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7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7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7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35</xdr:row>
      <xdr:rowOff>228600</xdr:rowOff>
    </xdr:from>
    <xdr:to>
      <xdr:col>6</xdr:col>
      <xdr:colOff>152400</xdr:colOff>
      <xdr:row>36</xdr:row>
      <xdr:rowOff>171450</xdr:rowOff>
    </xdr:to>
    <xdr:sp macro="" textlink="">
      <xdr:nvSpPr>
        <xdr:cNvPr id="691976" name="Text Box 42"/>
        <xdr:cNvSpPr txBox="1">
          <a:spLocks noChangeArrowheads="1"/>
        </xdr:cNvSpPr>
      </xdr:nvSpPr>
      <xdr:spPr bwMode="auto">
        <a:xfrm>
          <a:off x="3590925" y="5429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977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978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979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1980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81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82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83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84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85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86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8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88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89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90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91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92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9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9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1995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96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9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9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1999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0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0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02" name="Text Box 13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03" name="Text Box 45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04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05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06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07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08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09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10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11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12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1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1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15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16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17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18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19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2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2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22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2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2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2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26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2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2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35</xdr:row>
      <xdr:rowOff>123825</xdr:rowOff>
    </xdr:from>
    <xdr:to>
      <xdr:col>6</xdr:col>
      <xdr:colOff>390525</xdr:colOff>
      <xdr:row>36</xdr:row>
      <xdr:rowOff>28575</xdr:rowOff>
    </xdr:to>
    <xdr:sp macro="" textlink="">
      <xdr:nvSpPr>
        <xdr:cNvPr id="692029" name="Text Box 10"/>
        <xdr:cNvSpPr txBox="1">
          <a:spLocks noChangeArrowheads="1"/>
        </xdr:cNvSpPr>
      </xdr:nvSpPr>
      <xdr:spPr bwMode="auto">
        <a:xfrm flipH="1">
          <a:off x="3648075" y="53244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30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31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32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33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34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35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36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37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38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35</xdr:row>
      <xdr:rowOff>123825</xdr:rowOff>
    </xdr:from>
    <xdr:to>
      <xdr:col>6</xdr:col>
      <xdr:colOff>390525</xdr:colOff>
      <xdr:row>36</xdr:row>
      <xdr:rowOff>28575</xdr:rowOff>
    </xdr:to>
    <xdr:sp macro="" textlink="">
      <xdr:nvSpPr>
        <xdr:cNvPr id="692039" name="Text Box 10"/>
        <xdr:cNvSpPr txBox="1">
          <a:spLocks noChangeArrowheads="1"/>
        </xdr:cNvSpPr>
      </xdr:nvSpPr>
      <xdr:spPr bwMode="auto">
        <a:xfrm flipH="1">
          <a:off x="3648075" y="53244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40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41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42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43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4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4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46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47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48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49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50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5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5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5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5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5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56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5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5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59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60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61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62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63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64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65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66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67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6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69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70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71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72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73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74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7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76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77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7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79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8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8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8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8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35</xdr:row>
      <xdr:rowOff>228600</xdr:rowOff>
    </xdr:from>
    <xdr:to>
      <xdr:col>6</xdr:col>
      <xdr:colOff>152400</xdr:colOff>
      <xdr:row>36</xdr:row>
      <xdr:rowOff>171450</xdr:rowOff>
    </xdr:to>
    <xdr:sp macro="" textlink="">
      <xdr:nvSpPr>
        <xdr:cNvPr id="692084" name="Text Box 42"/>
        <xdr:cNvSpPr txBox="1">
          <a:spLocks noChangeArrowheads="1"/>
        </xdr:cNvSpPr>
      </xdr:nvSpPr>
      <xdr:spPr bwMode="auto">
        <a:xfrm>
          <a:off x="3590925" y="5429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85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86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87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088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89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90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91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92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93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9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09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96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97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98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099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00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0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0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03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0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0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06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0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0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09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110" name="Text Box 13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111" name="Text Box 45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112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113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114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115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16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17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18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19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20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2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2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23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24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25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26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27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2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29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30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3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3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3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3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3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36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35</xdr:row>
      <xdr:rowOff>123825</xdr:rowOff>
    </xdr:from>
    <xdr:to>
      <xdr:col>6</xdr:col>
      <xdr:colOff>390525</xdr:colOff>
      <xdr:row>36</xdr:row>
      <xdr:rowOff>28575</xdr:rowOff>
    </xdr:to>
    <xdr:sp macro="" textlink="">
      <xdr:nvSpPr>
        <xdr:cNvPr id="692137" name="Text Box 10"/>
        <xdr:cNvSpPr txBox="1">
          <a:spLocks noChangeArrowheads="1"/>
        </xdr:cNvSpPr>
      </xdr:nvSpPr>
      <xdr:spPr bwMode="auto">
        <a:xfrm flipH="1">
          <a:off x="3648075" y="53244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38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39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40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41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42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43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44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45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46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35</xdr:row>
      <xdr:rowOff>123825</xdr:rowOff>
    </xdr:from>
    <xdr:to>
      <xdr:col>6</xdr:col>
      <xdr:colOff>390525</xdr:colOff>
      <xdr:row>36</xdr:row>
      <xdr:rowOff>28575</xdr:rowOff>
    </xdr:to>
    <xdr:sp macro="" textlink="">
      <xdr:nvSpPr>
        <xdr:cNvPr id="692147" name="Text Box 10"/>
        <xdr:cNvSpPr txBox="1">
          <a:spLocks noChangeArrowheads="1"/>
        </xdr:cNvSpPr>
      </xdr:nvSpPr>
      <xdr:spPr bwMode="auto">
        <a:xfrm flipH="1">
          <a:off x="3648075" y="53244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48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49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50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51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5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5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54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55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56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57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58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59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6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6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6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6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6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6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66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35</xdr:row>
      <xdr:rowOff>228600</xdr:rowOff>
    </xdr:from>
    <xdr:to>
      <xdr:col>6</xdr:col>
      <xdr:colOff>152400</xdr:colOff>
      <xdr:row>36</xdr:row>
      <xdr:rowOff>171450</xdr:rowOff>
    </xdr:to>
    <xdr:sp macro="" textlink="">
      <xdr:nvSpPr>
        <xdr:cNvPr id="692167" name="Text Box 42"/>
        <xdr:cNvSpPr txBox="1">
          <a:spLocks noChangeArrowheads="1"/>
        </xdr:cNvSpPr>
      </xdr:nvSpPr>
      <xdr:spPr bwMode="auto">
        <a:xfrm>
          <a:off x="3590925" y="5429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168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169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170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171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72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73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74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75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76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7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7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79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80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81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82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83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8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8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186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8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8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189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190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191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192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9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194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195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196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19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19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199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0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0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0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03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04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05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06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07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08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0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1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11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1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1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1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1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1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1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218" name="Text Box 13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219" name="Text Box 45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220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221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222" name="Text Box 10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66675</xdr:rowOff>
    </xdr:to>
    <xdr:sp macro="" textlink="">
      <xdr:nvSpPr>
        <xdr:cNvPr id="692223" name="Text Box 42"/>
        <xdr:cNvSpPr txBox="1">
          <a:spLocks noChangeArrowheads="1"/>
        </xdr:cNvSpPr>
      </xdr:nvSpPr>
      <xdr:spPr bwMode="auto">
        <a:xfrm>
          <a:off x="3543300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24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25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26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27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28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29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3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31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32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33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34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35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36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3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38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39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4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4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4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4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4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35</xdr:row>
      <xdr:rowOff>123825</xdr:rowOff>
    </xdr:from>
    <xdr:to>
      <xdr:col>6</xdr:col>
      <xdr:colOff>390525</xdr:colOff>
      <xdr:row>36</xdr:row>
      <xdr:rowOff>28575</xdr:rowOff>
    </xdr:to>
    <xdr:sp macro="" textlink="">
      <xdr:nvSpPr>
        <xdr:cNvPr id="692245" name="Text Box 10"/>
        <xdr:cNvSpPr txBox="1">
          <a:spLocks noChangeArrowheads="1"/>
        </xdr:cNvSpPr>
      </xdr:nvSpPr>
      <xdr:spPr bwMode="auto">
        <a:xfrm flipH="1">
          <a:off x="3648075" y="53244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46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47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48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49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50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51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52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53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54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35</xdr:row>
      <xdr:rowOff>123825</xdr:rowOff>
    </xdr:from>
    <xdr:to>
      <xdr:col>6</xdr:col>
      <xdr:colOff>390525</xdr:colOff>
      <xdr:row>36</xdr:row>
      <xdr:rowOff>28575</xdr:rowOff>
    </xdr:to>
    <xdr:sp macro="" textlink="">
      <xdr:nvSpPr>
        <xdr:cNvPr id="692255" name="Text Box 10"/>
        <xdr:cNvSpPr txBox="1">
          <a:spLocks noChangeArrowheads="1"/>
        </xdr:cNvSpPr>
      </xdr:nvSpPr>
      <xdr:spPr bwMode="auto">
        <a:xfrm flipH="1">
          <a:off x="3648075" y="53244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56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57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58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59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6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6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62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63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64" name="Text Box 4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65" name="Text Box 85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76200</xdr:rowOff>
    </xdr:to>
    <xdr:sp macro="" textlink="">
      <xdr:nvSpPr>
        <xdr:cNvPr id="692266" name="Text Box 10"/>
        <xdr:cNvSpPr txBox="1">
          <a:spLocks noChangeArrowheads="1"/>
        </xdr:cNvSpPr>
      </xdr:nvSpPr>
      <xdr:spPr bwMode="auto">
        <a:xfrm>
          <a:off x="3543300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67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68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69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70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71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72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73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85725</xdr:rowOff>
    </xdr:to>
    <xdr:sp macro="" textlink="">
      <xdr:nvSpPr>
        <xdr:cNvPr id="692274" name="Text Box 10"/>
        <xdr:cNvSpPr txBox="1">
          <a:spLocks noChangeArrowheads="1"/>
        </xdr:cNvSpPr>
      </xdr:nvSpPr>
      <xdr:spPr bwMode="auto">
        <a:xfrm>
          <a:off x="58959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36</xdr:row>
      <xdr:rowOff>228600</xdr:rowOff>
    </xdr:from>
    <xdr:to>
      <xdr:col>6</xdr:col>
      <xdr:colOff>152400</xdr:colOff>
      <xdr:row>38</xdr:row>
      <xdr:rowOff>21772</xdr:rowOff>
    </xdr:to>
    <xdr:sp macro="" textlink="">
      <xdr:nvSpPr>
        <xdr:cNvPr id="692275" name="Text Box 42"/>
        <xdr:cNvSpPr txBox="1">
          <a:spLocks noChangeArrowheads="1"/>
        </xdr:cNvSpPr>
      </xdr:nvSpPr>
      <xdr:spPr bwMode="auto">
        <a:xfrm>
          <a:off x="3590925" y="56959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276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277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278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279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80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8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82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83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84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8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8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8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8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89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90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91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9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9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294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9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9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9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9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29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0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01" name="Text Box 13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02" name="Text Box 45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03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04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05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06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0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0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09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10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11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1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1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14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15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16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17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18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1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2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21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2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2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2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2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2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2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328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2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30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3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32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33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34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35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36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37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338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3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40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4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42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4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4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45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46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4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4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49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5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5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5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5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5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5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5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5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36</xdr:row>
      <xdr:rowOff>228600</xdr:rowOff>
    </xdr:from>
    <xdr:to>
      <xdr:col>6</xdr:col>
      <xdr:colOff>152400</xdr:colOff>
      <xdr:row>38</xdr:row>
      <xdr:rowOff>21772</xdr:rowOff>
    </xdr:to>
    <xdr:sp macro="" textlink="">
      <xdr:nvSpPr>
        <xdr:cNvPr id="692358" name="Text Box 42"/>
        <xdr:cNvSpPr txBox="1">
          <a:spLocks noChangeArrowheads="1"/>
        </xdr:cNvSpPr>
      </xdr:nvSpPr>
      <xdr:spPr bwMode="auto">
        <a:xfrm>
          <a:off x="3590925" y="56959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59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60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61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62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63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64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65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66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67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6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6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70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7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72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73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74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7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7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77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7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7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8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8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8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8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84" name="Text Box 13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85" name="Text Box 45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86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87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88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389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90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9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92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93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94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9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39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9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9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399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00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01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0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0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04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0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0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0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0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0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1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411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12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13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14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15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16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17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18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1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20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421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22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23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24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25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2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2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28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2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30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3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32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3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3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3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3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3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3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3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4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41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42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43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44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45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46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4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4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49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5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5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52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53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54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55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56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5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5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59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6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6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6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6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6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6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36</xdr:row>
      <xdr:rowOff>228600</xdr:rowOff>
    </xdr:from>
    <xdr:to>
      <xdr:col>6</xdr:col>
      <xdr:colOff>152400</xdr:colOff>
      <xdr:row>38</xdr:row>
      <xdr:rowOff>21772</xdr:rowOff>
    </xdr:to>
    <xdr:sp macro="" textlink="">
      <xdr:nvSpPr>
        <xdr:cNvPr id="692466" name="Text Box 42"/>
        <xdr:cNvSpPr txBox="1">
          <a:spLocks noChangeArrowheads="1"/>
        </xdr:cNvSpPr>
      </xdr:nvSpPr>
      <xdr:spPr bwMode="auto">
        <a:xfrm>
          <a:off x="3590925" y="56959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67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68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69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70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71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72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73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74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75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7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7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78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7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80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8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82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8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8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85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8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8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8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8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9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49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92" name="Text Box 13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93" name="Text Box 45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94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95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96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497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98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49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00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0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02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0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0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05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06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0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0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09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1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1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12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1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1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1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1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1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1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519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20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21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22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23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24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25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26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27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28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529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30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31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32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33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3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3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36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37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38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3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40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4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4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4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4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4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4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4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4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36</xdr:row>
      <xdr:rowOff>228600</xdr:rowOff>
    </xdr:from>
    <xdr:to>
      <xdr:col>6</xdr:col>
      <xdr:colOff>152400</xdr:colOff>
      <xdr:row>38</xdr:row>
      <xdr:rowOff>21772</xdr:rowOff>
    </xdr:to>
    <xdr:sp macro="" textlink="">
      <xdr:nvSpPr>
        <xdr:cNvPr id="692549" name="Text Box 42"/>
        <xdr:cNvSpPr txBox="1">
          <a:spLocks noChangeArrowheads="1"/>
        </xdr:cNvSpPr>
      </xdr:nvSpPr>
      <xdr:spPr bwMode="auto">
        <a:xfrm>
          <a:off x="3590925" y="56959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550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551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552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553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54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55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56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57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58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5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6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61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62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63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64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65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6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6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68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6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7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7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7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7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7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575" name="Text Box 13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576" name="Text Box 45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577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578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579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580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81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82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83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84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85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8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8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88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8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90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9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92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9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9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595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9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9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9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59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0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0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602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03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04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05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06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0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0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09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10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11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612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13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14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15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16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1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1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19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20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21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22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23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2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2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2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2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2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2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3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3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32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33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34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35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36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37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38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3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40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4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4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43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44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45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46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47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4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4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50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5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5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5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5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5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5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36</xdr:row>
      <xdr:rowOff>228600</xdr:rowOff>
    </xdr:from>
    <xdr:to>
      <xdr:col>6</xdr:col>
      <xdr:colOff>152400</xdr:colOff>
      <xdr:row>38</xdr:row>
      <xdr:rowOff>21772</xdr:rowOff>
    </xdr:to>
    <xdr:sp macro="" textlink="">
      <xdr:nvSpPr>
        <xdr:cNvPr id="692657" name="Text Box 42"/>
        <xdr:cNvSpPr txBox="1">
          <a:spLocks noChangeArrowheads="1"/>
        </xdr:cNvSpPr>
      </xdr:nvSpPr>
      <xdr:spPr bwMode="auto">
        <a:xfrm>
          <a:off x="3590925" y="56959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58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59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60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61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62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63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64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65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66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6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6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69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70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71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72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73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7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7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76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7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7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7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8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8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8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83" name="Text Box 13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84" name="Text Box 45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85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86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87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688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89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90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91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92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93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9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69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96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97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98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69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00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0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0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03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0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0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0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0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0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0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710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1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12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13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14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15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16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1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1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19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720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2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22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23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24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2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2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2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2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29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30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31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3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3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3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3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3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3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3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3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36</xdr:row>
      <xdr:rowOff>228600</xdr:rowOff>
    </xdr:from>
    <xdr:to>
      <xdr:col>6</xdr:col>
      <xdr:colOff>152400</xdr:colOff>
      <xdr:row>38</xdr:row>
      <xdr:rowOff>21772</xdr:rowOff>
    </xdr:to>
    <xdr:sp macro="" textlink="">
      <xdr:nvSpPr>
        <xdr:cNvPr id="692740" name="Text Box 42"/>
        <xdr:cNvSpPr txBox="1">
          <a:spLocks noChangeArrowheads="1"/>
        </xdr:cNvSpPr>
      </xdr:nvSpPr>
      <xdr:spPr bwMode="auto">
        <a:xfrm>
          <a:off x="3590925" y="56959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741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742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743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744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45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46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4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4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49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5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5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52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53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54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55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56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5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5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59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6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6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762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763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764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765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6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767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768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6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77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77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772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77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77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7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776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777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778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779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780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781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78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78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784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78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78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78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78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78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79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791" name="Text Box 13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792" name="Text Box 45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793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794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795" name="Text Box 10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189140</xdr:rowOff>
    </xdr:to>
    <xdr:sp macro="" textlink="">
      <xdr:nvSpPr>
        <xdr:cNvPr id="692796" name="Text Box 42"/>
        <xdr:cNvSpPr txBox="1">
          <a:spLocks noChangeArrowheads="1"/>
        </xdr:cNvSpPr>
      </xdr:nvSpPr>
      <xdr:spPr bwMode="auto">
        <a:xfrm>
          <a:off x="3543300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9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9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799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00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01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0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0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04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05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06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07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08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09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1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11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1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1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1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1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1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1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818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1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20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2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22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23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24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25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26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27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36</xdr:row>
      <xdr:rowOff>123825</xdr:rowOff>
    </xdr:from>
    <xdr:to>
      <xdr:col>6</xdr:col>
      <xdr:colOff>390525</xdr:colOff>
      <xdr:row>37</xdr:row>
      <xdr:rowOff>151040</xdr:rowOff>
    </xdr:to>
    <xdr:sp macro="" textlink="">
      <xdr:nvSpPr>
        <xdr:cNvPr id="692828" name="Text Box 10"/>
        <xdr:cNvSpPr txBox="1">
          <a:spLocks noChangeArrowheads="1"/>
        </xdr:cNvSpPr>
      </xdr:nvSpPr>
      <xdr:spPr bwMode="auto">
        <a:xfrm flipH="1">
          <a:off x="3648075" y="55911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29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30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31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32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3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3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35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36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37" name="Text Box 4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38" name="Text Box 85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198665</xdr:rowOff>
    </xdr:to>
    <xdr:sp macro="" textlink="">
      <xdr:nvSpPr>
        <xdr:cNvPr id="692839" name="Text Box 10"/>
        <xdr:cNvSpPr txBox="1">
          <a:spLocks noChangeArrowheads="1"/>
        </xdr:cNvSpPr>
      </xdr:nvSpPr>
      <xdr:spPr bwMode="auto">
        <a:xfrm>
          <a:off x="3543300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40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41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42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43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44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45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46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208190</xdr:rowOff>
    </xdr:to>
    <xdr:sp macro="" textlink="">
      <xdr:nvSpPr>
        <xdr:cNvPr id="692847" name="Text Box 10"/>
        <xdr:cNvSpPr txBox="1">
          <a:spLocks noChangeArrowheads="1"/>
        </xdr:cNvSpPr>
      </xdr:nvSpPr>
      <xdr:spPr bwMode="auto">
        <a:xfrm>
          <a:off x="58959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37</xdr:row>
      <xdr:rowOff>228600</xdr:rowOff>
    </xdr:from>
    <xdr:to>
      <xdr:col>6</xdr:col>
      <xdr:colOff>152400</xdr:colOff>
      <xdr:row>38</xdr:row>
      <xdr:rowOff>171450</xdr:rowOff>
    </xdr:to>
    <xdr:sp macro="" textlink="">
      <xdr:nvSpPr>
        <xdr:cNvPr id="692848" name="Text Box 42"/>
        <xdr:cNvSpPr txBox="1">
          <a:spLocks noChangeArrowheads="1"/>
        </xdr:cNvSpPr>
      </xdr:nvSpPr>
      <xdr:spPr bwMode="auto">
        <a:xfrm>
          <a:off x="3590925" y="5962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849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850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851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852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53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5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55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56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57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5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5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6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6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62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63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64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6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6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67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6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6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7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7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7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7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874" name="Text Box 13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875" name="Text Box 45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876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877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878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879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8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8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82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83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84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8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8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87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88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89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90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91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9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9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894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9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9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9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9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89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0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2901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0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03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0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05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06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07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08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09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10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2911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1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13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1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15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1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1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18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19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2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2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22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2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2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2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2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2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2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2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3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37</xdr:row>
      <xdr:rowOff>228600</xdr:rowOff>
    </xdr:from>
    <xdr:to>
      <xdr:col>6</xdr:col>
      <xdr:colOff>152400</xdr:colOff>
      <xdr:row>38</xdr:row>
      <xdr:rowOff>171450</xdr:rowOff>
    </xdr:to>
    <xdr:sp macro="" textlink="">
      <xdr:nvSpPr>
        <xdr:cNvPr id="692931" name="Text Box 42"/>
        <xdr:cNvSpPr txBox="1">
          <a:spLocks noChangeArrowheads="1"/>
        </xdr:cNvSpPr>
      </xdr:nvSpPr>
      <xdr:spPr bwMode="auto">
        <a:xfrm>
          <a:off x="3590925" y="5962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932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933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934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935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36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37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38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39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40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4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4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43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4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45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46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47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4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4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50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5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5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5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5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5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5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957" name="Text Box 13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958" name="Text Box 45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959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960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961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2962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63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6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65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66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67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6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6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7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7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72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73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74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7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7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77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7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7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8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8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8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8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2984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85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86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87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88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89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90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91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9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93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2994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95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96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97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2998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299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0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01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0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03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0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05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0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0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0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0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1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1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1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1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14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15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16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17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18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19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2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2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22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2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2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25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26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27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28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29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3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3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32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3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3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3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3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3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3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37</xdr:row>
      <xdr:rowOff>228600</xdr:rowOff>
    </xdr:from>
    <xdr:to>
      <xdr:col>6</xdr:col>
      <xdr:colOff>152400</xdr:colOff>
      <xdr:row>38</xdr:row>
      <xdr:rowOff>171450</xdr:rowOff>
    </xdr:to>
    <xdr:sp macro="" textlink="">
      <xdr:nvSpPr>
        <xdr:cNvPr id="693039" name="Text Box 42"/>
        <xdr:cNvSpPr txBox="1">
          <a:spLocks noChangeArrowheads="1"/>
        </xdr:cNvSpPr>
      </xdr:nvSpPr>
      <xdr:spPr bwMode="auto">
        <a:xfrm>
          <a:off x="3590925" y="5962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40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41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42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43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44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45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46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47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48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4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5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51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5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53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5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55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5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5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58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5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6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6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6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6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6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65" name="Text Box 13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66" name="Text Box 45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67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68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69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070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71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7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73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7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75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7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7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78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79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8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8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82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8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8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85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8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8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8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8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9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09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3092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93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94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95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96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97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98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099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00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01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3102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03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04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05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06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0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0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09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10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11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1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13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1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1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1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1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1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1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2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2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37</xdr:row>
      <xdr:rowOff>228600</xdr:rowOff>
    </xdr:from>
    <xdr:to>
      <xdr:col>6</xdr:col>
      <xdr:colOff>152400</xdr:colOff>
      <xdr:row>38</xdr:row>
      <xdr:rowOff>171450</xdr:rowOff>
    </xdr:to>
    <xdr:sp macro="" textlink="">
      <xdr:nvSpPr>
        <xdr:cNvPr id="693122" name="Text Box 42"/>
        <xdr:cNvSpPr txBox="1">
          <a:spLocks noChangeArrowheads="1"/>
        </xdr:cNvSpPr>
      </xdr:nvSpPr>
      <xdr:spPr bwMode="auto">
        <a:xfrm>
          <a:off x="3590925" y="5962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123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124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125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126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27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28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29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30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31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3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3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34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35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36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37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38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3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4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41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4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4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4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4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4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4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148" name="Text Box 13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149" name="Text Box 45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150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151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152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153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54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55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56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57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58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5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6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61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6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63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6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65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6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6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68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6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7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7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7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7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7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3175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76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77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78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79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8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8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82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83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84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3185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86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87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88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89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9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9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92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93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94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95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196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9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9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19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0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0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0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0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0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05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06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07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08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09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10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11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1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13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1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1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16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17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18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19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20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2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2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23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2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2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2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2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2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2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37</xdr:row>
      <xdr:rowOff>228600</xdr:rowOff>
    </xdr:from>
    <xdr:to>
      <xdr:col>6</xdr:col>
      <xdr:colOff>152400</xdr:colOff>
      <xdr:row>38</xdr:row>
      <xdr:rowOff>171450</xdr:rowOff>
    </xdr:to>
    <xdr:sp macro="" textlink="">
      <xdr:nvSpPr>
        <xdr:cNvPr id="693230" name="Text Box 42"/>
        <xdr:cNvSpPr txBox="1">
          <a:spLocks noChangeArrowheads="1"/>
        </xdr:cNvSpPr>
      </xdr:nvSpPr>
      <xdr:spPr bwMode="auto">
        <a:xfrm>
          <a:off x="3590925" y="5962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31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32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33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34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35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36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37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38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39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4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4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42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43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44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45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46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4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4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49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5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5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5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5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5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5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56" name="Text Box 13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57" name="Text Box 45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58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59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60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261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62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63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64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65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66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6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6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69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70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71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7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73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7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7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76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7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7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7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8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8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8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3283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8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85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86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87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88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89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9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9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92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3293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9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95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96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297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9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29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0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0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02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03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04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0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0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0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0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0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1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1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1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37</xdr:row>
      <xdr:rowOff>228600</xdr:rowOff>
    </xdr:from>
    <xdr:to>
      <xdr:col>6</xdr:col>
      <xdr:colOff>152400</xdr:colOff>
      <xdr:row>38</xdr:row>
      <xdr:rowOff>171450</xdr:rowOff>
    </xdr:to>
    <xdr:sp macro="" textlink="">
      <xdr:nvSpPr>
        <xdr:cNvPr id="693313" name="Text Box 42"/>
        <xdr:cNvSpPr txBox="1">
          <a:spLocks noChangeArrowheads="1"/>
        </xdr:cNvSpPr>
      </xdr:nvSpPr>
      <xdr:spPr bwMode="auto">
        <a:xfrm>
          <a:off x="3590925" y="5962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314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315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316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317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18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19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2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2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22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2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2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25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26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27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28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29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3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3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32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3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3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335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336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337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338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3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340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341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4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34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34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345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34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34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4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349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350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51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352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353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354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35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35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357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35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35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36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36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36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36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364" name="Text Box 13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365" name="Text Box 45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366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367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368" name="Text Box 10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66675</xdr:rowOff>
    </xdr:to>
    <xdr:sp macro="" textlink="">
      <xdr:nvSpPr>
        <xdr:cNvPr id="693369" name="Text Box 42"/>
        <xdr:cNvSpPr txBox="1">
          <a:spLocks noChangeArrowheads="1"/>
        </xdr:cNvSpPr>
      </xdr:nvSpPr>
      <xdr:spPr bwMode="auto">
        <a:xfrm>
          <a:off x="3543300" y="5857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7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7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72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73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74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7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7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77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78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79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80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81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82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8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84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8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8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8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8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8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39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3391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9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93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9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95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96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97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98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399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400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37</xdr:row>
      <xdr:rowOff>123825</xdr:rowOff>
    </xdr:from>
    <xdr:to>
      <xdr:col>6</xdr:col>
      <xdr:colOff>390525</xdr:colOff>
      <xdr:row>38</xdr:row>
      <xdr:rowOff>28575</xdr:rowOff>
    </xdr:to>
    <xdr:sp macro="" textlink="">
      <xdr:nvSpPr>
        <xdr:cNvPr id="693401" name="Text Box 10"/>
        <xdr:cNvSpPr txBox="1">
          <a:spLocks noChangeArrowheads="1"/>
        </xdr:cNvSpPr>
      </xdr:nvSpPr>
      <xdr:spPr bwMode="auto">
        <a:xfrm flipH="1">
          <a:off x="3648075" y="58578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402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403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404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405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40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40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408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409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410" name="Text Box 4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411" name="Text Box 85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76200</xdr:rowOff>
    </xdr:to>
    <xdr:sp macro="" textlink="">
      <xdr:nvSpPr>
        <xdr:cNvPr id="693412" name="Text Box 10"/>
        <xdr:cNvSpPr txBox="1">
          <a:spLocks noChangeArrowheads="1"/>
        </xdr:cNvSpPr>
      </xdr:nvSpPr>
      <xdr:spPr bwMode="auto">
        <a:xfrm>
          <a:off x="3543300" y="58578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413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414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415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416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417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418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419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85725</xdr:rowOff>
    </xdr:to>
    <xdr:sp macro="" textlink="">
      <xdr:nvSpPr>
        <xdr:cNvPr id="693420" name="Text Box 10"/>
        <xdr:cNvSpPr txBox="1">
          <a:spLocks noChangeArrowheads="1"/>
        </xdr:cNvSpPr>
      </xdr:nvSpPr>
      <xdr:spPr bwMode="auto">
        <a:xfrm>
          <a:off x="5895975" y="5876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38</xdr:row>
      <xdr:rowOff>228600</xdr:rowOff>
    </xdr:from>
    <xdr:to>
      <xdr:col>6</xdr:col>
      <xdr:colOff>152400</xdr:colOff>
      <xdr:row>39</xdr:row>
      <xdr:rowOff>171449</xdr:rowOff>
    </xdr:to>
    <xdr:sp macro="" textlink="">
      <xdr:nvSpPr>
        <xdr:cNvPr id="693421" name="Text Box 42"/>
        <xdr:cNvSpPr txBox="1">
          <a:spLocks noChangeArrowheads="1"/>
        </xdr:cNvSpPr>
      </xdr:nvSpPr>
      <xdr:spPr bwMode="auto">
        <a:xfrm>
          <a:off x="3590925" y="62293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422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423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424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425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26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2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28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29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30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3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3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3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3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35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36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37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3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3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40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4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4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4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4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4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4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447" name="Text Box 13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448" name="Text Box 45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449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450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451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452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5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5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55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56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57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5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5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60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61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62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63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64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6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6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67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6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6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7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7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7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7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474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7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76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7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78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79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80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81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82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83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484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8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86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8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88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8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9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91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92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9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9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495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9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9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9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49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0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0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0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0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38</xdr:row>
      <xdr:rowOff>228600</xdr:rowOff>
    </xdr:from>
    <xdr:to>
      <xdr:col>6</xdr:col>
      <xdr:colOff>152400</xdr:colOff>
      <xdr:row>39</xdr:row>
      <xdr:rowOff>171449</xdr:rowOff>
    </xdr:to>
    <xdr:sp macro="" textlink="">
      <xdr:nvSpPr>
        <xdr:cNvPr id="693504" name="Text Box 42"/>
        <xdr:cNvSpPr txBox="1">
          <a:spLocks noChangeArrowheads="1"/>
        </xdr:cNvSpPr>
      </xdr:nvSpPr>
      <xdr:spPr bwMode="auto">
        <a:xfrm>
          <a:off x="3590925" y="62293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05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06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07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08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09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10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11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12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13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1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1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16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1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18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19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20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2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2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23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2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2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2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2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2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2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30" name="Text Box 13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31" name="Text Box 45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32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33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34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35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36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3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38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39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40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4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4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4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4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45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46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47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4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4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50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5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5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5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5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5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5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557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58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59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60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61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62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63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64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6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66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567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68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69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70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71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7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7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74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7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76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7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78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7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8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8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8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8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8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8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8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87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88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89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590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91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92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9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9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95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9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59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98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599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00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01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02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0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0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05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0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0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0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0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1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1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38</xdr:row>
      <xdr:rowOff>228600</xdr:rowOff>
    </xdr:from>
    <xdr:to>
      <xdr:col>6</xdr:col>
      <xdr:colOff>152400</xdr:colOff>
      <xdr:row>39</xdr:row>
      <xdr:rowOff>171449</xdr:rowOff>
    </xdr:to>
    <xdr:sp macro="" textlink="">
      <xdr:nvSpPr>
        <xdr:cNvPr id="693612" name="Text Box 42"/>
        <xdr:cNvSpPr txBox="1">
          <a:spLocks noChangeArrowheads="1"/>
        </xdr:cNvSpPr>
      </xdr:nvSpPr>
      <xdr:spPr bwMode="auto">
        <a:xfrm>
          <a:off x="3590925" y="62293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13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14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15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16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17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18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19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20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21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2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2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24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2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26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2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28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2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3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31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3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3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3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3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3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3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38" name="Text Box 13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39" name="Text Box 45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40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41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42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43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44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4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46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4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48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4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5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51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52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5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5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55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5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5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58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5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6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6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6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6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6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665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66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67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68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69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70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71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72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73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74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675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76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77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78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79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8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8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82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83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84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8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686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8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8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8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9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9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9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9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69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38</xdr:row>
      <xdr:rowOff>228600</xdr:rowOff>
    </xdr:from>
    <xdr:to>
      <xdr:col>6</xdr:col>
      <xdr:colOff>152400</xdr:colOff>
      <xdr:row>39</xdr:row>
      <xdr:rowOff>171449</xdr:rowOff>
    </xdr:to>
    <xdr:sp macro="" textlink="">
      <xdr:nvSpPr>
        <xdr:cNvPr id="693695" name="Text Box 42"/>
        <xdr:cNvSpPr txBox="1">
          <a:spLocks noChangeArrowheads="1"/>
        </xdr:cNvSpPr>
      </xdr:nvSpPr>
      <xdr:spPr bwMode="auto">
        <a:xfrm>
          <a:off x="3590925" y="62293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96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97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98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699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00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01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02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03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04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0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0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07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08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09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10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11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1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1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14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1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1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1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1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1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2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721" name="Text Box 13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722" name="Text Box 45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723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724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725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726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27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28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29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30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31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3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3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34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3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36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3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38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3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4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41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4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4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4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4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4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4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748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49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50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51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52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5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5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55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56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57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758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59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60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61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62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6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6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65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66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67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68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69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7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7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7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7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7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7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7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7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778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779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780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781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82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83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84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8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86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8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8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89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90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91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92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93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9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9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796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9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9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79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0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0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0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38</xdr:row>
      <xdr:rowOff>228600</xdr:rowOff>
    </xdr:from>
    <xdr:to>
      <xdr:col>6</xdr:col>
      <xdr:colOff>152400</xdr:colOff>
      <xdr:row>39</xdr:row>
      <xdr:rowOff>171449</xdr:rowOff>
    </xdr:to>
    <xdr:sp macro="" textlink="">
      <xdr:nvSpPr>
        <xdr:cNvPr id="693803" name="Text Box 42"/>
        <xdr:cNvSpPr txBox="1">
          <a:spLocks noChangeArrowheads="1"/>
        </xdr:cNvSpPr>
      </xdr:nvSpPr>
      <xdr:spPr bwMode="auto">
        <a:xfrm>
          <a:off x="3590925" y="62293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04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05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06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07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08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09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10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11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12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1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1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15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16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17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18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19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2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2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22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2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2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2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2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2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2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29" name="Text Box 13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30" name="Text Box 45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31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32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33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34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35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36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37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38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39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4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4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42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43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44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4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46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4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4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49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5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5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5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5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5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5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856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5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58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59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60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61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62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6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6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65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866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6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68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69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70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7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7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7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7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75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76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77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7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7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8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8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8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8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8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8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38</xdr:row>
      <xdr:rowOff>228600</xdr:rowOff>
    </xdr:from>
    <xdr:to>
      <xdr:col>6</xdr:col>
      <xdr:colOff>152400</xdr:colOff>
      <xdr:row>39</xdr:row>
      <xdr:rowOff>171449</xdr:rowOff>
    </xdr:to>
    <xdr:sp macro="" textlink="">
      <xdr:nvSpPr>
        <xdr:cNvPr id="693886" name="Text Box 42"/>
        <xdr:cNvSpPr txBox="1">
          <a:spLocks noChangeArrowheads="1"/>
        </xdr:cNvSpPr>
      </xdr:nvSpPr>
      <xdr:spPr bwMode="auto">
        <a:xfrm>
          <a:off x="3590925" y="62293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87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88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89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890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91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92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9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9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95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9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89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98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899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00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01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02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0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0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05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0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0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3908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3909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3910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3911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1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1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1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1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1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1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18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391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392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2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22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2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24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25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26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27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392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392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30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393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393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393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393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393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393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937" name="Text Box 13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938" name="Text Box 45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939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940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941" name="Text Box 10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3942" name="Text Box 42"/>
        <xdr:cNvSpPr txBox="1">
          <a:spLocks noChangeArrowheads="1"/>
        </xdr:cNvSpPr>
      </xdr:nvSpPr>
      <xdr:spPr bwMode="auto">
        <a:xfrm>
          <a:off x="3543300" y="6124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4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4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45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46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47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4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4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50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51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52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53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54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55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5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57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5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5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6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6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6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6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964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6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66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6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68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69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70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71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72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73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38</xdr:row>
      <xdr:rowOff>123825</xdr:rowOff>
    </xdr:from>
    <xdr:to>
      <xdr:col>6</xdr:col>
      <xdr:colOff>390525</xdr:colOff>
      <xdr:row>39</xdr:row>
      <xdr:rowOff>28574</xdr:rowOff>
    </xdr:to>
    <xdr:sp macro="" textlink="">
      <xdr:nvSpPr>
        <xdr:cNvPr id="693974" name="Text Box 10"/>
        <xdr:cNvSpPr txBox="1">
          <a:spLocks noChangeArrowheads="1"/>
        </xdr:cNvSpPr>
      </xdr:nvSpPr>
      <xdr:spPr bwMode="auto">
        <a:xfrm flipH="1">
          <a:off x="3648075" y="61245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75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76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77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78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7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8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81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82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83" name="Text Box 4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84" name="Text Box 85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3985" name="Text Box 10"/>
        <xdr:cNvSpPr txBox="1">
          <a:spLocks noChangeArrowheads="1"/>
        </xdr:cNvSpPr>
      </xdr:nvSpPr>
      <xdr:spPr bwMode="auto">
        <a:xfrm>
          <a:off x="3543300" y="61245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86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87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88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89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90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91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92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3993" name="Text Box 10"/>
        <xdr:cNvSpPr txBox="1">
          <a:spLocks noChangeArrowheads="1"/>
        </xdr:cNvSpPr>
      </xdr:nvSpPr>
      <xdr:spPr bwMode="auto">
        <a:xfrm>
          <a:off x="5895975" y="6143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39</xdr:row>
      <xdr:rowOff>228600</xdr:rowOff>
    </xdr:from>
    <xdr:to>
      <xdr:col>6</xdr:col>
      <xdr:colOff>152400</xdr:colOff>
      <xdr:row>40</xdr:row>
      <xdr:rowOff>171450</xdr:rowOff>
    </xdr:to>
    <xdr:sp macro="" textlink="">
      <xdr:nvSpPr>
        <xdr:cNvPr id="693994" name="Text Box 42"/>
        <xdr:cNvSpPr txBox="1">
          <a:spLocks noChangeArrowheads="1"/>
        </xdr:cNvSpPr>
      </xdr:nvSpPr>
      <xdr:spPr bwMode="auto">
        <a:xfrm>
          <a:off x="3590925" y="6496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3995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3996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3997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3998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399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0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01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02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03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0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0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0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0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08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09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10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1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1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13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1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1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1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1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1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1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020" name="Text Box 13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021" name="Text Box 45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022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023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024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025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2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2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28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29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30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3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3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3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3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35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36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37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3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3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40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4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4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4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4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4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4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4047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48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4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5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51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52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5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54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55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56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4057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58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5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6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61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6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6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64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65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6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6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68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6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7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7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7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7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7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7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7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39</xdr:row>
      <xdr:rowOff>228600</xdr:rowOff>
    </xdr:from>
    <xdr:to>
      <xdr:col>6</xdr:col>
      <xdr:colOff>152400</xdr:colOff>
      <xdr:row>40</xdr:row>
      <xdr:rowOff>171450</xdr:rowOff>
    </xdr:to>
    <xdr:sp macro="" textlink="">
      <xdr:nvSpPr>
        <xdr:cNvPr id="694077" name="Text Box 42"/>
        <xdr:cNvSpPr txBox="1">
          <a:spLocks noChangeArrowheads="1"/>
        </xdr:cNvSpPr>
      </xdr:nvSpPr>
      <xdr:spPr bwMode="auto">
        <a:xfrm>
          <a:off x="3590925" y="6496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078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079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080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081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82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8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84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85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86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8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8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8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9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91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92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93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9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9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096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9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9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09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0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0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0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03" name="Text Box 13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04" name="Text Box 45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05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06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07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08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0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1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11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12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13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1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1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1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1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18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19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20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2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2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23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2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2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2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2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2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2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4130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31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32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3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34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35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36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37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38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39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4140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41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42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4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44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4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4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47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48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4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5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51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5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5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5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5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5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5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5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5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60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61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62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63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64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65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6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6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68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6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7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71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72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7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7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75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7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7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78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7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8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8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8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8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8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39</xdr:row>
      <xdr:rowOff>228600</xdr:rowOff>
    </xdr:from>
    <xdr:to>
      <xdr:col>6</xdr:col>
      <xdr:colOff>152400</xdr:colOff>
      <xdr:row>40</xdr:row>
      <xdr:rowOff>171450</xdr:rowOff>
    </xdr:to>
    <xdr:sp macro="" textlink="">
      <xdr:nvSpPr>
        <xdr:cNvPr id="694185" name="Text Box 42"/>
        <xdr:cNvSpPr txBox="1">
          <a:spLocks noChangeArrowheads="1"/>
        </xdr:cNvSpPr>
      </xdr:nvSpPr>
      <xdr:spPr bwMode="auto">
        <a:xfrm>
          <a:off x="3590925" y="6496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86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87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88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189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90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91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92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9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94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9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19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97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98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19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0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01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0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0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04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0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0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0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0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0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1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11" name="Text Box 13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12" name="Text Box 45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13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14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15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16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17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18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1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2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21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2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2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24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25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2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2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28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2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3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31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3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3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3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3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3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3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4238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39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40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41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42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4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4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45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46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47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4248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49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50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51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52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5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5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55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56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57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58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59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6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6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6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6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6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6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6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6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39</xdr:row>
      <xdr:rowOff>228600</xdr:rowOff>
    </xdr:from>
    <xdr:to>
      <xdr:col>6</xdr:col>
      <xdr:colOff>152400</xdr:colOff>
      <xdr:row>40</xdr:row>
      <xdr:rowOff>171450</xdr:rowOff>
    </xdr:to>
    <xdr:sp macro="" textlink="">
      <xdr:nvSpPr>
        <xdr:cNvPr id="694268" name="Text Box 42"/>
        <xdr:cNvSpPr txBox="1">
          <a:spLocks noChangeArrowheads="1"/>
        </xdr:cNvSpPr>
      </xdr:nvSpPr>
      <xdr:spPr bwMode="auto">
        <a:xfrm>
          <a:off x="3590925" y="6496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69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70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71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72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7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7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75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76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77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7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7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80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81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82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8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84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8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8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287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8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8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9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91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9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29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94" name="Text Box 13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95" name="Text Box 45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96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97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98" name="Text Box 10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66675</xdr:rowOff>
    </xdr:to>
    <xdr:sp macro="" textlink="">
      <xdr:nvSpPr>
        <xdr:cNvPr id="694299" name="Text Box 42"/>
        <xdr:cNvSpPr txBox="1">
          <a:spLocks noChangeArrowheads="1"/>
        </xdr:cNvSpPr>
      </xdr:nvSpPr>
      <xdr:spPr bwMode="auto">
        <a:xfrm>
          <a:off x="3543300" y="6391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00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01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02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03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04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0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0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07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08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09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10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11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12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1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14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1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1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1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1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1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2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4321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22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2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2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25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26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27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28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29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30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39</xdr:row>
      <xdr:rowOff>123825</xdr:rowOff>
    </xdr:from>
    <xdr:to>
      <xdr:col>6</xdr:col>
      <xdr:colOff>390525</xdr:colOff>
      <xdr:row>40</xdr:row>
      <xdr:rowOff>28575</xdr:rowOff>
    </xdr:to>
    <xdr:sp macro="" textlink="">
      <xdr:nvSpPr>
        <xdr:cNvPr id="694331" name="Text Box 10"/>
        <xdr:cNvSpPr txBox="1">
          <a:spLocks noChangeArrowheads="1"/>
        </xdr:cNvSpPr>
      </xdr:nvSpPr>
      <xdr:spPr bwMode="auto">
        <a:xfrm flipH="1">
          <a:off x="3648075" y="6391275"/>
          <a:ext cx="285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32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33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34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35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3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3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38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39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40" name="Text Box 4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41" name="Text Box 85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76200</xdr:rowOff>
    </xdr:to>
    <xdr:sp macro="" textlink="">
      <xdr:nvSpPr>
        <xdr:cNvPr id="694342" name="Text Box 10"/>
        <xdr:cNvSpPr txBox="1">
          <a:spLocks noChangeArrowheads="1"/>
        </xdr:cNvSpPr>
      </xdr:nvSpPr>
      <xdr:spPr bwMode="auto">
        <a:xfrm>
          <a:off x="3543300" y="6391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43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44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45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46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47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48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49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39</xdr:row>
      <xdr:rowOff>142875</xdr:rowOff>
    </xdr:from>
    <xdr:to>
      <xdr:col>7</xdr:col>
      <xdr:colOff>1609725</xdr:colOff>
      <xdr:row>40</xdr:row>
      <xdr:rowOff>85725</xdr:rowOff>
    </xdr:to>
    <xdr:sp macro="" textlink="">
      <xdr:nvSpPr>
        <xdr:cNvPr id="694350" name="Text Box 10"/>
        <xdr:cNvSpPr txBox="1">
          <a:spLocks noChangeArrowheads="1"/>
        </xdr:cNvSpPr>
      </xdr:nvSpPr>
      <xdr:spPr bwMode="auto">
        <a:xfrm>
          <a:off x="5895975" y="6410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555624</xdr:colOff>
      <xdr:row>17</xdr:row>
      <xdr:rowOff>63499</xdr:rowOff>
    </xdr:from>
    <xdr:to>
      <xdr:col>5</xdr:col>
      <xdr:colOff>333373</xdr:colOff>
      <xdr:row>18</xdr:row>
      <xdr:rowOff>484653</xdr:rowOff>
    </xdr:to>
    <xdr:pic>
      <xdr:nvPicPr>
        <xdr:cNvPr id="5966" name="Image 596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96999" y="63499"/>
          <a:ext cx="936625" cy="881529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371475</xdr:colOff>
      <xdr:row>21</xdr:row>
      <xdr:rowOff>200025</xdr:rowOff>
    </xdr:to>
    <xdr:sp macro="" textlink="">
      <xdr:nvSpPr>
        <xdr:cNvPr id="5962" name="Text Box 56"/>
        <xdr:cNvSpPr txBox="1">
          <a:spLocks noChangeArrowheads="1"/>
        </xdr:cNvSpPr>
      </xdr:nvSpPr>
      <xdr:spPr bwMode="auto">
        <a:xfrm>
          <a:off x="7505700" y="1466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7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71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37</xdr:row>
      <xdr:rowOff>9525</xdr:rowOff>
    </xdr:from>
    <xdr:to>
      <xdr:col>6</xdr:col>
      <xdr:colOff>180975</xdr:colOff>
      <xdr:row>37</xdr:row>
      <xdr:rowOff>219075</xdr:rowOff>
    </xdr:to>
    <xdr:sp macro="" textlink="">
      <xdr:nvSpPr>
        <xdr:cNvPr id="687198" name="Text Box 4"/>
        <xdr:cNvSpPr txBox="1">
          <a:spLocks noChangeArrowheads="1"/>
        </xdr:cNvSpPr>
      </xdr:nvSpPr>
      <xdr:spPr bwMode="auto">
        <a:xfrm>
          <a:off x="3238500" y="5762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41</xdr:row>
      <xdr:rowOff>38100</xdr:rowOff>
    </xdr:from>
    <xdr:to>
      <xdr:col>20</xdr:col>
      <xdr:colOff>0</xdr:colOff>
      <xdr:row>43</xdr:row>
      <xdr:rowOff>123825</xdr:rowOff>
    </xdr:to>
    <xdr:sp macro="" textlink="">
      <xdr:nvSpPr>
        <xdr:cNvPr id="687199" name="Rectangle 6"/>
        <xdr:cNvSpPr>
          <a:spLocks noChangeArrowheads="1"/>
        </xdr:cNvSpPr>
      </xdr:nvSpPr>
      <xdr:spPr bwMode="auto">
        <a:xfrm>
          <a:off x="10629900" y="6734175"/>
          <a:ext cx="14478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57150</xdr:colOff>
      <xdr:row>47</xdr:row>
      <xdr:rowOff>28575</xdr:rowOff>
    </xdr:from>
    <xdr:to>
      <xdr:col>19</xdr:col>
      <xdr:colOff>676275</xdr:colOff>
      <xdr:row>50</xdr:row>
      <xdr:rowOff>57150</xdr:rowOff>
    </xdr:to>
    <xdr:sp macro="" textlink="">
      <xdr:nvSpPr>
        <xdr:cNvPr id="687202" name="Rectangle 9"/>
        <xdr:cNvSpPr>
          <a:spLocks noChangeArrowheads="1"/>
        </xdr:cNvSpPr>
      </xdr:nvSpPr>
      <xdr:spPr bwMode="auto">
        <a:xfrm>
          <a:off x="10334625" y="7877175"/>
          <a:ext cx="154305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71437</xdr:rowOff>
    </xdr:to>
    <xdr:sp macro="" textlink="">
      <xdr:nvSpPr>
        <xdr:cNvPr id="687203" name="Text Box 10"/>
        <xdr:cNvSpPr txBox="1">
          <a:spLocks noChangeArrowheads="1"/>
        </xdr:cNvSpPr>
      </xdr:nvSpPr>
      <xdr:spPr bwMode="auto">
        <a:xfrm>
          <a:off x="3162300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200025</xdr:rowOff>
    </xdr:to>
    <xdr:sp macro="" textlink="">
      <xdr:nvSpPr>
        <xdr:cNvPr id="687204" name="Text Box 11"/>
        <xdr:cNvSpPr txBox="1">
          <a:spLocks noChangeArrowheads="1"/>
        </xdr:cNvSpPr>
      </xdr:nvSpPr>
      <xdr:spPr bwMode="auto">
        <a:xfrm>
          <a:off x="3162300" y="521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06" name="Text Box 13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31</xdr:row>
      <xdr:rowOff>200025</xdr:rowOff>
    </xdr:to>
    <xdr:sp macro="" textlink="">
      <xdr:nvSpPr>
        <xdr:cNvPr id="687207" name="Text Box 14"/>
        <xdr:cNvSpPr txBox="1">
          <a:spLocks noChangeArrowheads="1"/>
        </xdr:cNvSpPr>
      </xdr:nvSpPr>
      <xdr:spPr bwMode="auto">
        <a:xfrm>
          <a:off x="3162300" y="415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190500</xdr:rowOff>
    </xdr:from>
    <xdr:to>
      <xdr:col>7</xdr:col>
      <xdr:colOff>104775</xdr:colOff>
      <xdr:row>33</xdr:row>
      <xdr:rowOff>209549</xdr:rowOff>
    </xdr:to>
    <xdr:sp macro="" textlink="">
      <xdr:nvSpPr>
        <xdr:cNvPr id="687208" name="Text Box 33"/>
        <xdr:cNvSpPr txBox="1">
          <a:spLocks noChangeArrowheads="1"/>
        </xdr:cNvSpPr>
      </xdr:nvSpPr>
      <xdr:spPr bwMode="auto">
        <a:xfrm>
          <a:off x="3933825" y="4610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7209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72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37</xdr:row>
      <xdr:rowOff>9525</xdr:rowOff>
    </xdr:from>
    <xdr:to>
      <xdr:col>6</xdr:col>
      <xdr:colOff>180975</xdr:colOff>
      <xdr:row>37</xdr:row>
      <xdr:rowOff>219075</xdr:rowOff>
    </xdr:to>
    <xdr:sp macro="" textlink="">
      <xdr:nvSpPr>
        <xdr:cNvPr id="687212" name="Text Box 37"/>
        <xdr:cNvSpPr txBox="1">
          <a:spLocks noChangeArrowheads="1"/>
        </xdr:cNvSpPr>
      </xdr:nvSpPr>
      <xdr:spPr bwMode="auto">
        <a:xfrm>
          <a:off x="3238500" y="5762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781050</xdr:colOff>
      <xdr:row>41</xdr:row>
      <xdr:rowOff>9525</xdr:rowOff>
    </xdr:from>
    <xdr:to>
      <xdr:col>9</xdr:col>
      <xdr:colOff>457200</xdr:colOff>
      <xdr:row>43</xdr:row>
      <xdr:rowOff>104775</xdr:rowOff>
    </xdr:to>
    <xdr:sp macro="" textlink="">
      <xdr:nvSpPr>
        <xdr:cNvPr id="687213" name="Rectangle 38"/>
        <xdr:cNvSpPr>
          <a:spLocks noChangeArrowheads="1"/>
        </xdr:cNvSpPr>
      </xdr:nvSpPr>
      <xdr:spPr bwMode="auto">
        <a:xfrm>
          <a:off x="4714875" y="6705600"/>
          <a:ext cx="186690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864394</xdr:colOff>
      <xdr:row>47</xdr:row>
      <xdr:rowOff>7144</xdr:rowOff>
    </xdr:from>
    <xdr:to>
      <xdr:col>9</xdr:col>
      <xdr:colOff>483394</xdr:colOff>
      <xdr:row>50</xdr:row>
      <xdr:rowOff>35719</xdr:rowOff>
    </xdr:to>
    <xdr:sp macro="" textlink="">
      <xdr:nvSpPr>
        <xdr:cNvPr id="687214" name="Rectangle 40"/>
        <xdr:cNvSpPr>
          <a:spLocks noChangeArrowheads="1"/>
        </xdr:cNvSpPr>
      </xdr:nvSpPr>
      <xdr:spPr bwMode="auto">
        <a:xfrm>
          <a:off x="4817269" y="7770019"/>
          <a:ext cx="1809750" cy="6238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223837</xdr:colOff>
      <xdr:row>46</xdr:row>
      <xdr:rowOff>197644</xdr:rowOff>
    </xdr:from>
    <xdr:to>
      <xdr:col>14</xdr:col>
      <xdr:colOff>147637</xdr:colOff>
      <xdr:row>50</xdr:row>
      <xdr:rowOff>23813</xdr:rowOff>
    </xdr:to>
    <xdr:sp macro="" textlink="">
      <xdr:nvSpPr>
        <xdr:cNvPr id="687215" name="Rectangle 41"/>
        <xdr:cNvSpPr>
          <a:spLocks noChangeArrowheads="1"/>
        </xdr:cNvSpPr>
      </xdr:nvSpPr>
      <xdr:spPr bwMode="auto">
        <a:xfrm>
          <a:off x="6986587" y="7758113"/>
          <a:ext cx="1924050" cy="6238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66675</xdr:colOff>
      <xdr:row>47</xdr:row>
      <xdr:rowOff>0</xdr:rowOff>
    </xdr:from>
    <xdr:to>
      <xdr:col>20</xdr:col>
      <xdr:colOff>0</xdr:colOff>
      <xdr:row>50</xdr:row>
      <xdr:rowOff>28575</xdr:rowOff>
    </xdr:to>
    <xdr:sp macro="" textlink="">
      <xdr:nvSpPr>
        <xdr:cNvPr id="687216" name="Rectangle 42"/>
        <xdr:cNvSpPr>
          <a:spLocks noChangeArrowheads="1"/>
        </xdr:cNvSpPr>
      </xdr:nvSpPr>
      <xdr:spPr bwMode="auto">
        <a:xfrm>
          <a:off x="10344150" y="7848600"/>
          <a:ext cx="173355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71437</xdr:rowOff>
    </xdr:to>
    <xdr:sp macro="" textlink="">
      <xdr:nvSpPr>
        <xdr:cNvPr id="687217" name="Text Box 43"/>
        <xdr:cNvSpPr txBox="1">
          <a:spLocks noChangeArrowheads="1"/>
        </xdr:cNvSpPr>
      </xdr:nvSpPr>
      <xdr:spPr bwMode="auto">
        <a:xfrm>
          <a:off x="3162300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200025</xdr:rowOff>
    </xdr:to>
    <xdr:sp macro="" textlink="">
      <xdr:nvSpPr>
        <xdr:cNvPr id="687218" name="Text Box 44"/>
        <xdr:cNvSpPr txBox="1">
          <a:spLocks noChangeArrowheads="1"/>
        </xdr:cNvSpPr>
      </xdr:nvSpPr>
      <xdr:spPr bwMode="auto">
        <a:xfrm>
          <a:off x="3162300" y="5219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1162050</xdr:colOff>
      <xdr:row>47</xdr:row>
      <xdr:rowOff>30956</xdr:rowOff>
    </xdr:from>
    <xdr:to>
      <xdr:col>7</xdr:col>
      <xdr:colOff>540544</xdr:colOff>
      <xdr:row>50</xdr:row>
      <xdr:rowOff>59531</xdr:rowOff>
    </xdr:to>
    <xdr:sp macro="" textlink="">
      <xdr:nvSpPr>
        <xdr:cNvPr id="687219" name="Rectangle 45"/>
        <xdr:cNvSpPr>
          <a:spLocks noChangeArrowheads="1"/>
        </xdr:cNvSpPr>
      </xdr:nvSpPr>
      <xdr:spPr bwMode="auto">
        <a:xfrm>
          <a:off x="3078956" y="7793831"/>
          <a:ext cx="1414463" cy="6238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20" name="Text Box 46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31</xdr:row>
      <xdr:rowOff>200025</xdr:rowOff>
    </xdr:to>
    <xdr:sp macro="" textlink="">
      <xdr:nvSpPr>
        <xdr:cNvPr id="687221" name="Text Box 47"/>
        <xdr:cNvSpPr txBox="1">
          <a:spLocks noChangeArrowheads="1"/>
        </xdr:cNvSpPr>
      </xdr:nvSpPr>
      <xdr:spPr bwMode="auto">
        <a:xfrm>
          <a:off x="3162300" y="415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722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722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266700</xdr:colOff>
      <xdr:row>41</xdr:row>
      <xdr:rowOff>0</xdr:rowOff>
    </xdr:from>
    <xdr:to>
      <xdr:col>11</xdr:col>
      <xdr:colOff>371475</xdr:colOff>
      <xdr:row>41</xdr:row>
      <xdr:rowOff>200025</xdr:rowOff>
    </xdr:to>
    <xdr:sp macro="" textlink="">
      <xdr:nvSpPr>
        <xdr:cNvPr id="687225" name="Text Box 51"/>
        <xdr:cNvSpPr txBox="1">
          <a:spLocks noChangeArrowheads="1"/>
        </xdr:cNvSpPr>
      </xdr:nvSpPr>
      <xdr:spPr bwMode="auto">
        <a:xfrm>
          <a:off x="7515225" y="6696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371475</xdr:colOff>
      <xdr:row>21</xdr:row>
      <xdr:rowOff>200025</xdr:rowOff>
    </xdr:to>
    <xdr:sp macro="" textlink="">
      <xdr:nvSpPr>
        <xdr:cNvPr id="687226" name="Text Box 57"/>
        <xdr:cNvSpPr txBox="1">
          <a:spLocks noChangeArrowheads="1"/>
        </xdr:cNvSpPr>
      </xdr:nvSpPr>
      <xdr:spPr bwMode="auto">
        <a:xfrm>
          <a:off x="7010400" y="148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36</xdr:row>
      <xdr:rowOff>0</xdr:rowOff>
    </xdr:from>
    <xdr:to>
      <xdr:col>10</xdr:col>
      <xdr:colOff>371475</xdr:colOff>
      <xdr:row>36</xdr:row>
      <xdr:rowOff>200025</xdr:rowOff>
    </xdr:to>
    <xdr:sp macro="" textlink="">
      <xdr:nvSpPr>
        <xdr:cNvPr id="687227" name="Text Box 58"/>
        <xdr:cNvSpPr txBox="1">
          <a:spLocks noChangeArrowheads="1"/>
        </xdr:cNvSpPr>
      </xdr:nvSpPr>
      <xdr:spPr bwMode="auto">
        <a:xfrm>
          <a:off x="7010400" y="5486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104775</xdr:colOff>
      <xdr:row>30</xdr:row>
      <xdr:rowOff>200025</xdr:rowOff>
    </xdr:to>
    <xdr:sp macro="" textlink="">
      <xdr:nvSpPr>
        <xdr:cNvPr id="687228" name="Text Box 14"/>
        <xdr:cNvSpPr txBox="1">
          <a:spLocks noChangeArrowheads="1"/>
        </xdr:cNvSpPr>
      </xdr:nvSpPr>
      <xdr:spPr bwMode="auto">
        <a:xfrm>
          <a:off x="3162300" y="388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123825</xdr:rowOff>
    </xdr:from>
    <xdr:to>
      <xdr:col>7</xdr:col>
      <xdr:colOff>104775</xdr:colOff>
      <xdr:row>32</xdr:row>
      <xdr:rowOff>104776</xdr:rowOff>
    </xdr:to>
    <xdr:sp macro="" textlink="">
      <xdr:nvSpPr>
        <xdr:cNvPr id="687229" name="Text Box 33"/>
        <xdr:cNvSpPr txBox="1">
          <a:spLocks noChangeArrowheads="1"/>
        </xdr:cNvSpPr>
      </xdr:nvSpPr>
      <xdr:spPr bwMode="auto">
        <a:xfrm>
          <a:off x="3933825" y="4276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104775</xdr:colOff>
      <xdr:row>30</xdr:row>
      <xdr:rowOff>200025</xdr:rowOff>
    </xdr:to>
    <xdr:sp macro="" textlink="">
      <xdr:nvSpPr>
        <xdr:cNvPr id="687230" name="Text Box 47"/>
        <xdr:cNvSpPr txBox="1">
          <a:spLocks noChangeArrowheads="1"/>
        </xdr:cNvSpPr>
      </xdr:nvSpPr>
      <xdr:spPr bwMode="auto">
        <a:xfrm>
          <a:off x="3162300" y="388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71437</xdr:rowOff>
    </xdr:to>
    <xdr:sp macro="" textlink="">
      <xdr:nvSpPr>
        <xdr:cNvPr id="687231" name="Text Box 10"/>
        <xdr:cNvSpPr txBox="1">
          <a:spLocks noChangeArrowheads="1"/>
        </xdr:cNvSpPr>
      </xdr:nvSpPr>
      <xdr:spPr bwMode="auto">
        <a:xfrm>
          <a:off x="3162300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32" name="Text Box 13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31</xdr:row>
      <xdr:rowOff>200025</xdr:rowOff>
    </xdr:to>
    <xdr:sp macro="" textlink="">
      <xdr:nvSpPr>
        <xdr:cNvPr id="687233" name="Text Box 14"/>
        <xdr:cNvSpPr txBox="1">
          <a:spLocks noChangeArrowheads="1"/>
        </xdr:cNvSpPr>
      </xdr:nvSpPr>
      <xdr:spPr bwMode="auto">
        <a:xfrm>
          <a:off x="3162300" y="415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</xdr:row>
      <xdr:rowOff>190500</xdr:rowOff>
    </xdr:from>
    <xdr:to>
      <xdr:col>7</xdr:col>
      <xdr:colOff>104775</xdr:colOff>
      <xdr:row>33</xdr:row>
      <xdr:rowOff>209549</xdr:rowOff>
    </xdr:to>
    <xdr:sp macro="" textlink="">
      <xdr:nvSpPr>
        <xdr:cNvPr id="687234" name="Text Box 33"/>
        <xdr:cNvSpPr txBox="1">
          <a:spLocks noChangeArrowheads="1"/>
        </xdr:cNvSpPr>
      </xdr:nvSpPr>
      <xdr:spPr bwMode="auto">
        <a:xfrm>
          <a:off x="3933825" y="4610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71437</xdr:rowOff>
    </xdr:to>
    <xdr:sp macro="" textlink="">
      <xdr:nvSpPr>
        <xdr:cNvPr id="687235" name="Text Box 43"/>
        <xdr:cNvSpPr txBox="1">
          <a:spLocks noChangeArrowheads="1"/>
        </xdr:cNvSpPr>
      </xdr:nvSpPr>
      <xdr:spPr bwMode="auto">
        <a:xfrm>
          <a:off x="3162300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36" name="Text Box 46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31</xdr:row>
      <xdr:rowOff>200025</xdr:rowOff>
    </xdr:to>
    <xdr:sp macro="" textlink="">
      <xdr:nvSpPr>
        <xdr:cNvPr id="687237" name="Text Box 47"/>
        <xdr:cNvSpPr txBox="1">
          <a:spLocks noChangeArrowheads="1"/>
        </xdr:cNvSpPr>
      </xdr:nvSpPr>
      <xdr:spPr bwMode="auto">
        <a:xfrm>
          <a:off x="3162300" y="4152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371475</xdr:colOff>
      <xdr:row>21</xdr:row>
      <xdr:rowOff>200025</xdr:rowOff>
    </xdr:to>
    <xdr:sp macro="" textlink="">
      <xdr:nvSpPr>
        <xdr:cNvPr id="687238" name="Text Box 57"/>
        <xdr:cNvSpPr txBox="1">
          <a:spLocks noChangeArrowheads="1"/>
        </xdr:cNvSpPr>
      </xdr:nvSpPr>
      <xdr:spPr bwMode="auto">
        <a:xfrm>
          <a:off x="7010400" y="148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104775</xdr:colOff>
      <xdr:row>30</xdr:row>
      <xdr:rowOff>200025</xdr:rowOff>
    </xdr:to>
    <xdr:sp macro="" textlink="">
      <xdr:nvSpPr>
        <xdr:cNvPr id="687239" name="Text Box 14"/>
        <xdr:cNvSpPr txBox="1">
          <a:spLocks noChangeArrowheads="1"/>
        </xdr:cNvSpPr>
      </xdr:nvSpPr>
      <xdr:spPr bwMode="auto">
        <a:xfrm>
          <a:off x="3162300" y="388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123825</xdr:rowOff>
    </xdr:from>
    <xdr:to>
      <xdr:col>7</xdr:col>
      <xdr:colOff>104775</xdr:colOff>
      <xdr:row>32</xdr:row>
      <xdr:rowOff>104776</xdr:rowOff>
    </xdr:to>
    <xdr:sp macro="" textlink="">
      <xdr:nvSpPr>
        <xdr:cNvPr id="687240" name="Text Box 33"/>
        <xdr:cNvSpPr txBox="1">
          <a:spLocks noChangeArrowheads="1"/>
        </xdr:cNvSpPr>
      </xdr:nvSpPr>
      <xdr:spPr bwMode="auto">
        <a:xfrm>
          <a:off x="3933825" y="4276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104775</xdr:colOff>
      <xdr:row>30</xdr:row>
      <xdr:rowOff>200025</xdr:rowOff>
    </xdr:to>
    <xdr:sp macro="" textlink="">
      <xdr:nvSpPr>
        <xdr:cNvPr id="687241" name="Text Box 47"/>
        <xdr:cNvSpPr txBox="1">
          <a:spLocks noChangeArrowheads="1"/>
        </xdr:cNvSpPr>
      </xdr:nvSpPr>
      <xdr:spPr bwMode="auto">
        <a:xfrm>
          <a:off x="3162300" y="3886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1619250</xdr:colOff>
      <xdr:row>20</xdr:row>
      <xdr:rowOff>180975</xdr:rowOff>
    </xdr:to>
    <xdr:sp macro="" textlink="">
      <xdr:nvSpPr>
        <xdr:cNvPr id="687242" name="Text Box 10"/>
        <xdr:cNvSpPr txBox="1">
          <a:spLocks noChangeArrowheads="1"/>
        </xdr:cNvSpPr>
      </xdr:nvSpPr>
      <xdr:spPr bwMode="auto">
        <a:xfrm>
          <a:off x="5448300" y="1171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43" name="Text Box 4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44" name="Text Box 8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1619250</xdr:colOff>
      <xdr:row>20</xdr:row>
      <xdr:rowOff>180975</xdr:rowOff>
    </xdr:to>
    <xdr:sp macro="" textlink="">
      <xdr:nvSpPr>
        <xdr:cNvPr id="687245" name="Text Box 10"/>
        <xdr:cNvSpPr txBox="1">
          <a:spLocks noChangeArrowheads="1"/>
        </xdr:cNvSpPr>
      </xdr:nvSpPr>
      <xdr:spPr bwMode="auto">
        <a:xfrm>
          <a:off x="5448300" y="1171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46" name="Text Box 4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47" name="Text Box 8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48" name="Text Box 10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49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50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71437</xdr:rowOff>
    </xdr:to>
    <xdr:sp macro="" textlink="">
      <xdr:nvSpPr>
        <xdr:cNvPr id="687251" name="Text Box 10"/>
        <xdr:cNvSpPr txBox="1">
          <a:spLocks noChangeArrowheads="1"/>
        </xdr:cNvSpPr>
      </xdr:nvSpPr>
      <xdr:spPr bwMode="auto">
        <a:xfrm>
          <a:off x="3162300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71437</xdr:rowOff>
    </xdr:to>
    <xdr:sp macro="" textlink="">
      <xdr:nvSpPr>
        <xdr:cNvPr id="687252" name="Text Box 42"/>
        <xdr:cNvSpPr txBox="1">
          <a:spLocks noChangeArrowheads="1"/>
        </xdr:cNvSpPr>
      </xdr:nvSpPr>
      <xdr:spPr bwMode="auto">
        <a:xfrm>
          <a:off x="3162300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71437</xdr:rowOff>
    </xdr:to>
    <xdr:sp macro="" textlink="">
      <xdr:nvSpPr>
        <xdr:cNvPr id="687253" name="Text Box 10"/>
        <xdr:cNvSpPr txBox="1">
          <a:spLocks noChangeArrowheads="1"/>
        </xdr:cNvSpPr>
      </xdr:nvSpPr>
      <xdr:spPr bwMode="auto">
        <a:xfrm>
          <a:off x="3162300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71437</xdr:rowOff>
    </xdr:to>
    <xdr:sp macro="" textlink="">
      <xdr:nvSpPr>
        <xdr:cNvPr id="687254" name="Text Box 42"/>
        <xdr:cNvSpPr txBox="1">
          <a:spLocks noChangeArrowheads="1"/>
        </xdr:cNvSpPr>
      </xdr:nvSpPr>
      <xdr:spPr bwMode="auto">
        <a:xfrm>
          <a:off x="3162300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1619250</xdr:colOff>
      <xdr:row>20</xdr:row>
      <xdr:rowOff>180975</xdr:rowOff>
    </xdr:to>
    <xdr:sp macro="" textlink="">
      <xdr:nvSpPr>
        <xdr:cNvPr id="687255" name="Text Box 10"/>
        <xdr:cNvSpPr txBox="1">
          <a:spLocks noChangeArrowheads="1"/>
        </xdr:cNvSpPr>
      </xdr:nvSpPr>
      <xdr:spPr bwMode="auto">
        <a:xfrm>
          <a:off x="5448300" y="1171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56" name="Text Box 4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57" name="Text Box 8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1619250</xdr:colOff>
      <xdr:row>20</xdr:row>
      <xdr:rowOff>180975</xdr:rowOff>
    </xdr:to>
    <xdr:sp macro="" textlink="">
      <xdr:nvSpPr>
        <xdr:cNvPr id="687258" name="Text Box 10"/>
        <xdr:cNvSpPr txBox="1">
          <a:spLocks noChangeArrowheads="1"/>
        </xdr:cNvSpPr>
      </xdr:nvSpPr>
      <xdr:spPr bwMode="auto">
        <a:xfrm>
          <a:off x="5448300" y="1171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59" name="Text Box 4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60" name="Text Box 8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61" name="Text Box 10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62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63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1619250</xdr:colOff>
      <xdr:row>20</xdr:row>
      <xdr:rowOff>180975</xdr:rowOff>
    </xdr:to>
    <xdr:sp macro="" textlink="">
      <xdr:nvSpPr>
        <xdr:cNvPr id="687264" name="Text Box 10"/>
        <xdr:cNvSpPr txBox="1">
          <a:spLocks noChangeArrowheads="1"/>
        </xdr:cNvSpPr>
      </xdr:nvSpPr>
      <xdr:spPr bwMode="auto">
        <a:xfrm>
          <a:off x="5448300" y="1171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65" name="Text Box 4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66" name="Text Box 8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1619250</xdr:colOff>
      <xdr:row>20</xdr:row>
      <xdr:rowOff>180975</xdr:rowOff>
    </xdr:to>
    <xdr:sp macro="" textlink="">
      <xdr:nvSpPr>
        <xdr:cNvPr id="687267" name="Text Box 10"/>
        <xdr:cNvSpPr txBox="1">
          <a:spLocks noChangeArrowheads="1"/>
        </xdr:cNvSpPr>
      </xdr:nvSpPr>
      <xdr:spPr bwMode="auto">
        <a:xfrm>
          <a:off x="5448300" y="1171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68" name="Text Box 4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69" name="Text Box 85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70" name="Text Box 10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71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72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80962</xdr:rowOff>
    </xdr:to>
    <xdr:sp macro="" textlink="">
      <xdr:nvSpPr>
        <xdr:cNvPr id="687273" name="Text Box 10"/>
        <xdr:cNvSpPr txBox="1">
          <a:spLocks noChangeArrowheads="1"/>
        </xdr:cNvSpPr>
      </xdr:nvSpPr>
      <xdr:spPr bwMode="auto">
        <a:xfrm>
          <a:off x="3162300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74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75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76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77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78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79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80" name="Text Box 10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81" name="Text Box 43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82" name="Text Box 10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83" name="Text Box 43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84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285" name="Text Box 4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286" name="Text Box 8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87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288" name="Text Box 4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289" name="Text Box 8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290" name="Text Box 10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291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292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93" name="Text Box 10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94" name="Text Box 42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95" name="Text Box 10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104776</xdr:rowOff>
    </xdr:to>
    <xdr:sp macro="" textlink="">
      <xdr:nvSpPr>
        <xdr:cNvPr id="687296" name="Text Box 42"/>
        <xdr:cNvSpPr txBox="1">
          <a:spLocks noChangeArrowheads="1"/>
        </xdr:cNvSpPr>
      </xdr:nvSpPr>
      <xdr:spPr bwMode="auto">
        <a:xfrm>
          <a:off x="3162300" y="1609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297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298" name="Text Box 4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299" name="Text Box 8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300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301" name="Text Box 4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302" name="Text Box 8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303" name="Text Box 10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04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05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306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307" name="Text Box 4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308" name="Text Box 8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1619250</xdr:colOff>
      <xdr:row>21</xdr:row>
      <xdr:rowOff>90487</xdr:rowOff>
    </xdr:to>
    <xdr:sp macro="" textlink="">
      <xdr:nvSpPr>
        <xdr:cNvPr id="687309" name="Text Box 10"/>
        <xdr:cNvSpPr txBox="1">
          <a:spLocks noChangeArrowheads="1"/>
        </xdr:cNvSpPr>
      </xdr:nvSpPr>
      <xdr:spPr bwMode="auto">
        <a:xfrm>
          <a:off x="5448300" y="1343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310" name="Text Box 4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311" name="Text Box 85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312" name="Text Box 10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13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14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114301</xdr:rowOff>
    </xdr:to>
    <xdr:sp macro="" textlink="">
      <xdr:nvSpPr>
        <xdr:cNvPr id="687315" name="Text Box 10"/>
        <xdr:cNvSpPr txBox="1">
          <a:spLocks noChangeArrowheads="1"/>
        </xdr:cNvSpPr>
      </xdr:nvSpPr>
      <xdr:spPr bwMode="auto">
        <a:xfrm>
          <a:off x="3162300" y="160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16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17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18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19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20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21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209549</xdr:rowOff>
    </xdr:to>
    <xdr:sp macro="" textlink="">
      <xdr:nvSpPr>
        <xdr:cNvPr id="687322" name="Text Box 10"/>
        <xdr:cNvSpPr txBox="1">
          <a:spLocks noChangeArrowheads="1"/>
        </xdr:cNvSpPr>
      </xdr:nvSpPr>
      <xdr:spPr bwMode="auto">
        <a:xfrm>
          <a:off x="3162300" y="1943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209549</xdr:rowOff>
    </xdr:to>
    <xdr:sp macro="" textlink="">
      <xdr:nvSpPr>
        <xdr:cNvPr id="687323" name="Text Box 43"/>
        <xdr:cNvSpPr txBox="1">
          <a:spLocks noChangeArrowheads="1"/>
        </xdr:cNvSpPr>
      </xdr:nvSpPr>
      <xdr:spPr bwMode="auto">
        <a:xfrm>
          <a:off x="3162300" y="1943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209549</xdr:rowOff>
    </xdr:to>
    <xdr:sp macro="" textlink="">
      <xdr:nvSpPr>
        <xdr:cNvPr id="687324" name="Text Box 10"/>
        <xdr:cNvSpPr txBox="1">
          <a:spLocks noChangeArrowheads="1"/>
        </xdr:cNvSpPr>
      </xdr:nvSpPr>
      <xdr:spPr bwMode="auto">
        <a:xfrm>
          <a:off x="3162300" y="1943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209549</xdr:rowOff>
    </xdr:to>
    <xdr:sp macro="" textlink="">
      <xdr:nvSpPr>
        <xdr:cNvPr id="687325" name="Text Box 43"/>
        <xdr:cNvSpPr txBox="1">
          <a:spLocks noChangeArrowheads="1"/>
        </xdr:cNvSpPr>
      </xdr:nvSpPr>
      <xdr:spPr bwMode="auto">
        <a:xfrm>
          <a:off x="3162300" y="1943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26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27" name="Text Box 4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28" name="Text Box 8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29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30" name="Text Box 4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31" name="Text Box 8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32" name="Text Box 10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33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34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209549</xdr:rowOff>
    </xdr:to>
    <xdr:sp macro="" textlink="">
      <xdr:nvSpPr>
        <xdr:cNvPr id="687335" name="Text Box 10"/>
        <xdr:cNvSpPr txBox="1">
          <a:spLocks noChangeArrowheads="1"/>
        </xdr:cNvSpPr>
      </xdr:nvSpPr>
      <xdr:spPr bwMode="auto">
        <a:xfrm>
          <a:off x="3162300" y="1943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209549</xdr:rowOff>
    </xdr:to>
    <xdr:sp macro="" textlink="">
      <xdr:nvSpPr>
        <xdr:cNvPr id="687336" name="Text Box 42"/>
        <xdr:cNvSpPr txBox="1">
          <a:spLocks noChangeArrowheads="1"/>
        </xdr:cNvSpPr>
      </xdr:nvSpPr>
      <xdr:spPr bwMode="auto">
        <a:xfrm>
          <a:off x="3162300" y="1943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209549</xdr:rowOff>
    </xdr:to>
    <xdr:sp macro="" textlink="">
      <xdr:nvSpPr>
        <xdr:cNvPr id="687337" name="Text Box 10"/>
        <xdr:cNvSpPr txBox="1">
          <a:spLocks noChangeArrowheads="1"/>
        </xdr:cNvSpPr>
      </xdr:nvSpPr>
      <xdr:spPr bwMode="auto">
        <a:xfrm>
          <a:off x="3162300" y="1943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209549</xdr:rowOff>
    </xdr:to>
    <xdr:sp macro="" textlink="">
      <xdr:nvSpPr>
        <xdr:cNvPr id="687338" name="Text Box 42"/>
        <xdr:cNvSpPr txBox="1">
          <a:spLocks noChangeArrowheads="1"/>
        </xdr:cNvSpPr>
      </xdr:nvSpPr>
      <xdr:spPr bwMode="auto">
        <a:xfrm>
          <a:off x="3162300" y="1943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39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40" name="Text Box 4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41" name="Text Box 8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42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43" name="Text Box 4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44" name="Text Box 8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45" name="Text Box 10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46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47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48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49" name="Text Box 4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50" name="Text Box 8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1619250</xdr:colOff>
      <xdr:row>22</xdr:row>
      <xdr:rowOff>133351</xdr:rowOff>
    </xdr:to>
    <xdr:sp macro="" textlink="">
      <xdr:nvSpPr>
        <xdr:cNvPr id="687351" name="Text Box 10"/>
        <xdr:cNvSpPr txBox="1">
          <a:spLocks noChangeArrowheads="1"/>
        </xdr:cNvSpPr>
      </xdr:nvSpPr>
      <xdr:spPr bwMode="auto">
        <a:xfrm>
          <a:off x="5448300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52" name="Text Box 4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53" name="Text Box 85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54" name="Text Box 10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55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56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190500</xdr:rowOff>
    </xdr:from>
    <xdr:to>
      <xdr:col>6</xdr:col>
      <xdr:colOff>104775</xdr:colOff>
      <xdr:row>23</xdr:row>
      <xdr:rowOff>219074</xdr:rowOff>
    </xdr:to>
    <xdr:sp macro="" textlink="">
      <xdr:nvSpPr>
        <xdr:cNvPr id="687357" name="Text Box 10"/>
        <xdr:cNvSpPr txBox="1">
          <a:spLocks noChangeArrowheads="1"/>
        </xdr:cNvSpPr>
      </xdr:nvSpPr>
      <xdr:spPr bwMode="auto">
        <a:xfrm>
          <a:off x="3162300" y="1943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58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59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60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61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62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63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209551</xdr:rowOff>
    </xdr:to>
    <xdr:sp macro="" textlink="">
      <xdr:nvSpPr>
        <xdr:cNvPr id="687364" name="Text Box 10"/>
        <xdr:cNvSpPr txBox="1">
          <a:spLocks noChangeArrowheads="1"/>
        </xdr:cNvSpPr>
      </xdr:nvSpPr>
      <xdr:spPr bwMode="auto">
        <a:xfrm>
          <a:off x="3162300" y="2143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209551</xdr:rowOff>
    </xdr:to>
    <xdr:sp macro="" textlink="">
      <xdr:nvSpPr>
        <xdr:cNvPr id="687365" name="Text Box 43"/>
        <xdr:cNvSpPr txBox="1">
          <a:spLocks noChangeArrowheads="1"/>
        </xdr:cNvSpPr>
      </xdr:nvSpPr>
      <xdr:spPr bwMode="auto">
        <a:xfrm>
          <a:off x="3162300" y="2143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209551</xdr:rowOff>
    </xdr:to>
    <xdr:sp macro="" textlink="">
      <xdr:nvSpPr>
        <xdr:cNvPr id="687366" name="Text Box 10"/>
        <xdr:cNvSpPr txBox="1">
          <a:spLocks noChangeArrowheads="1"/>
        </xdr:cNvSpPr>
      </xdr:nvSpPr>
      <xdr:spPr bwMode="auto">
        <a:xfrm>
          <a:off x="3162300" y="2143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209551</xdr:rowOff>
    </xdr:to>
    <xdr:sp macro="" textlink="">
      <xdr:nvSpPr>
        <xdr:cNvPr id="687367" name="Text Box 43"/>
        <xdr:cNvSpPr txBox="1">
          <a:spLocks noChangeArrowheads="1"/>
        </xdr:cNvSpPr>
      </xdr:nvSpPr>
      <xdr:spPr bwMode="auto">
        <a:xfrm>
          <a:off x="3162300" y="2143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68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69" name="Text Box 4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70" name="Text Box 8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71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72" name="Text Box 4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73" name="Text Box 8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74" name="Text Box 10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375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376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209551</xdr:rowOff>
    </xdr:to>
    <xdr:sp macro="" textlink="">
      <xdr:nvSpPr>
        <xdr:cNvPr id="687377" name="Text Box 10"/>
        <xdr:cNvSpPr txBox="1">
          <a:spLocks noChangeArrowheads="1"/>
        </xdr:cNvSpPr>
      </xdr:nvSpPr>
      <xdr:spPr bwMode="auto">
        <a:xfrm>
          <a:off x="3162300" y="2143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209551</xdr:rowOff>
    </xdr:to>
    <xdr:sp macro="" textlink="">
      <xdr:nvSpPr>
        <xdr:cNvPr id="687378" name="Text Box 42"/>
        <xdr:cNvSpPr txBox="1">
          <a:spLocks noChangeArrowheads="1"/>
        </xdr:cNvSpPr>
      </xdr:nvSpPr>
      <xdr:spPr bwMode="auto">
        <a:xfrm>
          <a:off x="3162300" y="2143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209551</xdr:rowOff>
    </xdr:to>
    <xdr:sp macro="" textlink="">
      <xdr:nvSpPr>
        <xdr:cNvPr id="687379" name="Text Box 10"/>
        <xdr:cNvSpPr txBox="1">
          <a:spLocks noChangeArrowheads="1"/>
        </xdr:cNvSpPr>
      </xdr:nvSpPr>
      <xdr:spPr bwMode="auto">
        <a:xfrm>
          <a:off x="3162300" y="2143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209551</xdr:rowOff>
    </xdr:to>
    <xdr:sp macro="" textlink="">
      <xdr:nvSpPr>
        <xdr:cNvPr id="687380" name="Text Box 42"/>
        <xdr:cNvSpPr txBox="1">
          <a:spLocks noChangeArrowheads="1"/>
        </xdr:cNvSpPr>
      </xdr:nvSpPr>
      <xdr:spPr bwMode="auto">
        <a:xfrm>
          <a:off x="3162300" y="2143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81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82" name="Text Box 4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83" name="Text Box 8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84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85" name="Text Box 4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86" name="Text Box 8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87" name="Text Box 10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388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389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90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91" name="Text Box 4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92" name="Text Box 8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219075</xdr:rowOff>
    </xdr:from>
    <xdr:to>
      <xdr:col>7</xdr:col>
      <xdr:colOff>1619250</xdr:colOff>
      <xdr:row>23</xdr:row>
      <xdr:rowOff>228599</xdr:rowOff>
    </xdr:to>
    <xdr:sp macro="" textlink="">
      <xdr:nvSpPr>
        <xdr:cNvPr id="687393" name="Text Box 10"/>
        <xdr:cNvSpPr txBox="1">
          <a:spLocks noChangeArrowheads="1"/>
        </xdr:cNvSpPr>
      </xdr:nvSpPr>
      <xdr:spPr bwMode="auto">
        <a:xfrm>
          <a:off x="5448300" y="1971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94" name="Text Box 4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95" name="Text Box 85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96" name="Text Box 10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397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398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219076</xdr:rowOff>
    </xdr:to>
    <xdr:sp macro="" textlink="">
      <xdr:nvSpPr>
        <xdr:cNvPr id="687399" name="Text Box 10"/>
        <xdr:cNvSpPr txBox="1">
          <a:spLocks noChangeArrowheads="1"/>
        </xdr:cNvSpPr>
      </xdr:nvSpPr>
      <xdr:spPr bwMode="auto">
        <a:xfrm>
          <a:off x="3162300" y="2143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00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01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02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03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04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05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66674</xdr:rowOff>
    </xdr:to>
    <xdr:sp macro="" textlink="">
      <xdr:nvSpPr>
        <xdr:cNvPr id="687406" name="Text Box 10"/>
        <xdr:cNvSpPr txBox="1">
          <a:spLocks noChangeArrowheads="1"/>
        </xdr:cNvSpPr>
      </xdr:nvSpPr>
      <xdr:spPr bwMode="auto">
        <a:xfrm>
          <a:off x="3162300" y="2409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66674</xdr:rowOff>
    </xdr:to>
    <xdr:sp macro="" textlink="">
      <xdr:nvSpPr>
        <xdr:cNvPr id="687407" name="Text Box 43"/>
        <xdr:cNvSpPr txBox="1">
          <a:spLocks noChangeArrowheads="1"/>
        </xdr:cNvSpPr>
      </xdr:nvSpPr>
      <xdr:spPr bwMode="auto">
        <a:xfrm>
          <a:off x="3162300" y="2409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66674</xdr:rowOff>
    </xdr:to>
    <xdr:sp macro="" textlink="">
      <xdr:nvSpPr>
        <xdr:cNvPr id="687408" name="Text Box 10"/>
        <xdr:cNvSpPr txBox="1">
          <a:spLocks noChangeArrowheads="1"/>
        </xdr:cNvSpPr>
      </xdr:nvSpPr>
      <xdr:spPr bwMode="auto">
        <a:xfrm>
          <a:off x="3162300" y="2409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66674</xdr:rowOff>
    </xdr:to>
    <xdr:sp macro="" textlink="">
      <xdr:nvSpPr>
        <xdr:cNvPr id="687409" name="Text Box 43"/>
        <xdr:cNvSpPr txBox="1">
          <a:spLocks noChangeArrowheads="1"/>
        </xdr:cNvSpPr>
      </xdr:nvSpPr>
      <xdr:spPr bwMode="auto">
        <a:xfrm>
          <a:off x="3162300" y="2409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10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11" name="Text Box 4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12" name="Text Box 8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13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14" name="Text Box 4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15" name="Text Box 8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16" name="Text Box 10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17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18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66674</xdr:rowOff>
    </xdr:to>
    <xdr:sp macro="" textlink="">
      <xdr:nvSpPr>
        <xdr:cNvPr id="687419" name="Text Box 10"/>
        <xdr:cNvSpPr txBox="1">
          <a:spLocks noChangeArrowheads="1"/>
        </xdr:cNvSpPr>
      </xdr:nvSpPr>
      <xdr:spPr bwMode="auto">
        <a:xfrm>
          <a:off x="3162300" y="2409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66674</xdr:rowOff>
    </xdr:to>
    <xdr:sp macro="" textlink="">
      <xdr:nvSpPr>
        <xdr:cNvPr id="687420" name="Text Box 42"/>
        <xdr:cNvSpPr txBox="1">
          <a:spLocks noChangeArrowheads="1"/>
        </xdr:cNvSpPr>
      </xdr:nvSpPr>
      <xdr:spPr bwMode="auto">
        <a:xfrm>
          <a:off x="3162300" y="2409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66674</xdr:rowOff>
    </xdr:to>
    <xdr:sp macro="" textlink="">
      <xdr:nvSpPr>
        <xdr:cNvPr id="687421" name="Text Box 10"/>
        <xdr:cNvSpPr txBox="1">
          <a:spLocks noChangeArrowheads="1"/>
        </xdr:cNvSpPr>
      </xdr:nvSpPr>
      <xdr:spPr bwMode="auto">
        <a:xfrm>
          <a:off x="3162300" y="2409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66674</xdr:rowOff>
    </xdr:to>
    <xdr:sp macro="" textlink="">
      <xdr:nvSpPr>
        <xdr:cNvPr id="687422" name="Text Box 42"/>
        <xdr:cNvSpPr txBox="1">
          <a:spLocks noChangeArrowheads="1"/>
        </xdr:cNvSpPr>
      </xdr:nvSpPr>
      <xdr:spPr bwMode="auto">
        <a:xfrm>
          <a:off x="3162300" y="2409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23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24" name="Text Box 4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25" name="Text Box 8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26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27" name="Text Box 4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28" name="Text Box 8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29" name="Text Box 10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30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31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32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33" name="Text Box 4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34" name="Text Box 8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1619250</xdr:colOff>
      <xdr:row>24</xdr:row>
      <xdr:rowOff>228601</xdr:rowOff>
    </xdr:to>
    <xdr:sp macro="" textlink="">
      <xdr:nvSpPr>
        <xdr:cNvPr id="687435" name="Text Box 10"/>
        <xdr:cNvSpPr txBox="1">
          <a:spLocks noChangeArrowheads="1"/>
        </xdr:cNvSpPr>
      </xdr:nvSpPr>
      <xdr:spPr bwMode="auto">
        <a:xfrm>
          <a:off x="5448300" y="2162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36" name="Text Box 4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37" name="Text Box 85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38" name="Text Box 10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39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40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76199</xdr:rowOff>
    </xdr:to>
    <xdr:sp macro="" textlink="">
      <xdr:nvSpPr>
        <xdr:cNvPr id="687441" name="Text Box 10"/>
        <xdr:cNvSpPr txBox="1">
          <a:spLocks noChangeArrowheads="1"/>
        </xdr:cNvSpPr>
      </xdr:nvSpPr>
      <xdr:spPr bwMode="auto">
        <a:xfrm>
          <a:off x="3162300" y="2409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42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43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44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45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46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47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66676</xdr:rowOff>
    </xdr:to>
    <xdr:sp macro="" textlink="">
      <xdr:nvSpPr>
        <xdr:cNvPr id="687448" name="Text Box 10"/>
        <xdr:cNvSpPr txBox="1">
          <a:spLocks noChangeArrowheads="1"/>
        </xdr:cNvSpPr>
      </xdr:nvSpPr>
      <xdr:spPr bwMode="auto">
        <a:xfrm>
          <a:off x="3162300" y="2676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66676</xdr:rowOff>
    </xdr:to>
    <xdr:sp macro="" textlink="">
      <xdr:nvSpPr>
        <xdr:cNvPr id="687449" name="Text Box 43"/>
        <xdr:cNvSpPr txBox="1">
          <a:spLocks noChangeArrowheads="1"/>
        </xdr:cNvSpPr>
      </xdr:nvSpPr>
      <xdr:spPr bwMode="auto">
        <a:xfrm>
          <a:off x="3162300" y="2676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66676</xdr:rowOff>
    </xdr:to>
    <xdr:sp macro="" textlink="">
      <xdr:nvSpPr>
        <xdr:cNvPr id="687450" name="Text Box 10"/>
        <xdr:cNvSpPr txBox="1">
          <a:spLocks noChangeArrowheads="1"/>
        </xdr:cNvSpPr>
      </xdr:nvSpPr>
      <xdr:spPr bwMode="auto">
        <a:xfrm>
          <a:off x="3162300" y="2676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66676</xdr:rowOff>
    </xdr:to>
    <xdr:sp macro="" textlink="">
      <xdr:nvSpPr>
        <xdr:cNvPr id="687451" name="Text Box 43"/>
        <xdr:cNvSpPr txBox="1">
          <a:spLocks noChangeArrowheads="1"/>
        </xdr:cNvSpPr>
      </xdr:nvSpPr>
      <xdr:spPr bwMode="auto">
        <a:xfrm>
          <a:off x="3162300" y="2676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52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53" name="Text Box 4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54" name="Text Box 8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55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56" name="Text Box 4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57" name="Text Box 8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58" name="Text Box 10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59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60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66676</xdr:rowOff>
    </xdr:to>
    <xdr:sp macro="" textlink="">
      <xdr:nvSpPr>
        <xdr:cNvPr id="687461" name="Text Box 10"/>
        <xdr:cNvSpPr txBox="1">
          <a:spLocks noChangeArrowheads="1"/>
        </xdr:cNvSpPr>
      </xdr:nvSpPr>
      <xdr:spPr bwMode="auto">
        <a:xfrm>
          <a:off x="3162300" y="2676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66676</xdr:rowOff>
    </xdr:to>
    <xdr:sp macro="" textlink="">
      <xdr:nvSpPr>
        <xdr:cNvPr id="687462" name="Text Box 42"/>
        <xdr:cNvSpPr txBox="1">
          <a:spLocks noChangeArrowheads="1"/>
        </xdr:cNvSpPr>
      </xdr:nvSpPr>
      <xdr:spPr bwMode="auto">
        <a:xfrm>
          <a:off x="3162300" y="2676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66676</xdr:rowOff>
    </xdr:to>
    <xdr:sp macro="" textlink="">
      <xdr:nvSpPr>
        <xdr:cNvPr id="687463" name="Text Box 10"/>
        <xdr:cNvSpPr txBox="1">
          <a:spLocks noChangeArrowheads="1"/>
        </xdr:cNvSpPr>
      </xdr:nvSpPr>
      <xdr:spPr bwMode="auto">
        <a:xfrm>
          <a:off x="3162300" y="2676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66676</xdr:rowOff>
    </xdr:to>
    <xdr:sp macro="" textlink="">
      <xdr:nvSpPr>
        <xdr:cNvPr id="687464" name="Text Box 42"/>
        <xdr:cNvSpPr txBox="1">
          <a:spLocks noChangeArrowheads="1"/>
        </xdr:cNvSpPr>
      </xdr:nvSpPr>
      <xdr:spPr bwMode="auto">
        <a:xfrm>
          <a:off x="3162300" y="2676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65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66" name="Text Box 4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67" name="Text Box 8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68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69" name="Text Box 4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70" name="Text Box 8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71" name="Text Box 10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72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73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74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75" name="Text Box 4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76" name="Text Box 8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1619250</xdr:colOff>
      <xdr:row>25</xdr:row>
      <xdr:rowOff>85724</xdr:rowOff>
    </xdr:to>
    <xdr:sp macro="" textlink="">
      <xdr:nvSpPr>
        <xdr:cNvPr id="687477" name="Text Box 10"/>
        <xdr:cNvSpPr txBox="1">
          <a:spLocks noChangeArrowheads="1"/>
        </xdr:cNvSpPr>
      </xdr:nvSpPr>
      <xdr:spPr bwMode="auto">
        <a:xfrm>
          <a:off x="5448300" y="2428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78" name="Text Box 4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79" name="Text Box 85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80" name="Text Box 10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81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82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76201</xdr:rowOff>
    </xdr:to>
    <xdr:sp macro="" textlink="">
      <xdr:nvSpPr>
        <xdr:cNvPr id="687483" name="Text Box 10"/>
        <xdr:cNvSpPr txBox="1">
          <a:spLocks noChangeArrowheads="1"/>
        </xdr:cNvSpPr>
      </xdr:nvSpPr>
      <xdr:spPr bwMode="auto">
        <a:xfrm>
          <a:off x="3162300" y="2676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84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85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86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87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88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89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66674</xdr:rowOff>
    </xdr:to>
    <xdr:sp macro="" textlink="">
      <xdr:nvSpPr>
        <xdr:cNvPr id="687490" name="Text Box 10"/>
        <xdr:cNvSpPr txBox="1">
          <a:spLocks noChangeArrowheads="1"/>
        </xdr:cNvSpPr>
      </xdr:nvSpPr>
      <xdr:spPr bwMode="auto">
        <a:xfrm>
          <a:off x="3162300" y="29432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66674</xdr:rowOff>
    </xdr:to>
    <xdr:sp macro="" textlink="">
      <xdr:nvSpPr>
        <xdr:cNvPr id="687491" name="Text Box 43"/>
        <xdr:cNvSpPr txBox="1">
          <a:spLocks noChangeArrowheads="1"/>
        </xdr:cNvSpPr>
      </xdr:nvSpPr>
      <xdr:spPr bwMode="auto">
        <a:xfrm>
          <a:off x="3162300" y="29432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66674</xdr:rowOff>
    </xdr:to>
    <xdr:sp macro="" textlink="">
      <xdr:nvSpPr>
        <xdr:cNvPr id="687492" name="Text Box 10"/>
        <xdr:cNvSpPr txBox="1">
          <a:spLocks noChangeArrowheads="1"/>
        </xdr:cNvSpPr>
      </xdr:nvSpPr>
      <xdr:spPr bwMode="auto">
        <a:xfrm>
          <a:off x="3162300" y="29432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66674</xdr:rowOff>
    </xdr:to>
    <xdr:sp macro="" textlink="">
      <xdr:nvSpPr>
        <xdr:cNvPr id="687493" name="Text Box 43"/>
        <xdr:cNvSpPr txBox="1">
          <a:spLocks noChangeArrowheads="1"/>
        </xdr:cNvSpPr>
      </xdr:nvSpPr>
      <xdr:spPr bwMode="auto">
        <a:xfrm>
          <a:off x="3162300" y="29432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94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495" name="Text Box 4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496" name="Text Box 8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497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498" name="Text Box 4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499" name="Text Box 8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00" name="Text Box 10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01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02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66674</xdr:rowOff>
    </xdr:to>
    <xdr:sp macro="" textlink="">
      <xdr:nvSpPr>
        <xdr:cNvPr id="687503" name="Text Box 10"/>
        <xdr:cNvSpPr txBox="1">
          <a:spLocks noChangeArrowheads="1"/>
        </xdr:cNvSpPr>
      </xdr:nvSpPr>
      <xdr:spPr bwMode="auto">
        <a:xfrm>
          <a:off x="3162300" y="29432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66674</xdr:rowOff>
    </xdr:to>
    <xdr:sp macro="" textlink="">
      <xdr:nvSpPr>
        <xdr:cNvPr id="687504" name="Text Box 42"/>
        <xdr:cNvSpPr txBox="1">
          <a:spLocks noChangeArrowheads="1"/>
        </xdr:cNvSpPr>
      </xdr:nvSpPr>
      <xdr:spPr bwMode="auto">
        <a:xfrm>
          <a:off x="3162300" y="29432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66674</xdr:rowOff>
    </xdr:to>
    <xdr:sp macro="" textlink="">
      <xdr:nvSpPr>
        <xdr:cNvPr id="687505" name="Text Box 10"/>
        <xdr:cNvSpPr txBox="1">
          <a:spLocks noChangeArrowheads="1"/>
        </xdr:cNvSpPr>
      </xdr:nvSpPr>
      <xdr:spPr bwMode="auto">
        <a:xfrm>
          <a:off x="3162300" y="29432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66674</xdr:rowOff>
    </xdr:to>
    <xdr:sp macro="" textlink="">
      <xdr:nvSpPr>
        <xdr:cNvPr id="687506" name="Text Box 42"/>
        <xdr:cNvSpPr txBox="1">
          <a:spLocks noChangeArrowheads="1"/>
        </xdr:cNvSpPr>
      </xdr:nvSpPr>
      <xdr:spPr bwMode="auto">
        <a:xfrm>
          <a:off x="3162300" y="29432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507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08" name="Text Box 4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09" name="Text Box 8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510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11" name="Text Box 4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12" name="Text Box 8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13" name="Text Box 10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14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15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516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17" name="Text Box 4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18" name="Text Box 8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1619250</xdr:colOff>
      <xdr:row>26</xdr:row>
      <xdr:rowOff>85726</xdr:rowOff>
    </xdr:to>
    <xdr:sp macro="" textlink="">
      <xdr:nvSpPr>
        <xdr:cNvPr id="687519" name="Text Box 10"/>
        <xdr:cNvSpPr txBox="1">
          <a:spLocks noChangeArrowheads="1"/>
        </xdr:cNvSpPr>
      </xdr:nvSpPr>
      <xdr:spPr bwMode="auto">
        <a:xfrm>
          <a:off x="5448300" y="2695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20" name="Text Box 4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21" name="Text Box 85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22" name="Text Box 10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23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24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123825</xdr:rowOff>
    </xdr:from>
    <xdr:to>
      <xdr:col>6</xdr:col>
      <xdr:colOff>104775</xdr:colOff>
      <xdr:row>27</xdr:row>
      <xdr:rowOff>76199</xdr:rowOff>
    </xdr:to>
    <xdr:sp macro="" textlink="">
      <xdr:nvSpPr>
        <xdr:cNvPr id="687525" name="Text Box 10"/>
        <xdr:cNvSpPr txBox="1">
          <a:spLocks noChangeArrowheads="1"/>
        </xdr:cNvSpPr>
      </xdr:nvSpPr>
      <xdr:spPr bwMode="auto">
        <a:xfrm>
          <a:off x="3162300" y="2943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26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27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28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29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30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31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66676</xdr:rowOff>
    </xdr:to>
    <xdr:sp macro="" textlink="">
      <xdr:nvSpPr>
        <xdr:cNvPr id="687532" name="Text Box 10"/>
        <xdr:cNvSpPr txBox="1">
          <a:spLocks noChangeArrowheads="1"/>
        </xdr:cNvSpPr>
      </xdr:nvSpPr>
      <xdr:spPr bwMode="auto">
        <a:xfrm>
          <a:off x="3162300" y="3209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66676</xdr:rowOff>
    </xdr:to>
    <xdr:sp macro="" textlink="">
      <xdr:nvSpPr>
        <xdr:cNvPr id="687533" name="Text Box 43"/>
        <xdr:cNvSpPr txBox="1">
          <a:spLocks noChangeArrowheads="1"/>
        </xdr:cNvSpPr>
      </xdr:nvSpPr>
      <xdr:spPr bwMode="auto">
        <a:xfrm>
          <a:off x="3162300" y="3209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66676</xdr:rowOff>
    </xdr:to>
    <xdr:sp macro="" textlink="">
      <xdr:nvSpPr>
        <xdr:cNvPr id="687534" name="Text Box 10"/>
        <xdr:cNvSpPr txBox="1">
          <a:spLocks noChangeArrowheads="1"/>
        </xdr:cNvSpPr>
      </xdr:nvSpPr>
      <xdr:spPr bwMode="auto">
        <a:xfrm>
          <a:off x="3162300" y="3209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66676</xdr:rowOff>
    </xdr:to>
    <xdr:sp macro="" textlink="">
      <xdr:nvSpPr>
        <xdr:cNvPr id="687535" name="Text Box 43"/>
        <xdr:cNvSpPr txBox="1">
          <a:spLocks noChangeArrowheads="1"/>
        </xdr:cNvSpPr>
      </xdr:nvSpPr>
      <xdr:spPr bwMode="auto">
        <a:xfrm>
          <a:off x="3162300" y="3209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36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37" name="Text Box 4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38" name="Text Box 8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39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40" name="Text Box 4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41" name="Text Box 8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42" name="Text Box 10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43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44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66676</xdr:rowOff>
    </xdr:to>
    <xdr:sp macro="" textlink="">
      <xdr:nvSpPr>
        <xdr:cNvPr id="687545" name="Text Box 10"/>
        <xdr:cNvSpPr txBox="1">
          <a:spLocks noChangeArrowheads="1"/>
        </xdr:cNvSpPr>
      </xdr:nvSpPr>
      <xdr:spPr bwMode="auto">
        <a:xfrm>
          <a:off x="3162300" y="3209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66676</xdr:rowOff>
    </xdr:to>
    <xdr:sp macro="" textlink="">
      <xdr:nvSpPr>
        <xdr:cNvPr id="687546" name="Text Box 42"/>
        <xdr:cNvSpPr txBox="1">
          <a:spLocks noChangeArrowheads="1"/>
        </xdr:cNvSpPr>
      </xdr:nvSpPr>
      <xdr:spPr bwMode="auto">
        <a:xfrm>
          <a:off x="3162300" y="3209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66676</xdr:rowOff>
    </xdr:to>
    <xdr:sp macro="" textlink="">
      <xdr:nvSpPr>
        <xdr:cNvPr id="687547" name="Text Box 10"/>
        <xdr:cNvSpPr txBox="1">
          <a:spLocks noChangeArrowheads="1"/>
        </xdr:cNvSpPr>
      </xdr:nvSpPr>
      <xdr:spPr bwMode="auto">
        <a:xfrm>
          <a:off x="3162300" y="3209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66676</xdr:rowOff>
    </xdr:to>
    <xdr:sp macro="" textlink="">
      <xdr:nvSpPr>
        <xdr:cNvPr id="687548" name="Text Box 42"/>
        <xdr:cNvSpPr txBox="1">
          <a:spLocks noChangeArrowheads="1"/>
        </xdr:cNvSpPr>
      </xdr:nvSpPr>
      <xdr:spPr bwMode="auto">
        <a:xfrm>
          <a:off x="3162300" y="3209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49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50" name="Text Box 4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51" name="Text Box 8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52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53" name="Text Box 4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54" name="Text Box 8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55" name="Text Box 10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56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57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58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59" name="Text Box 4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60" name="Text Box 8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142875</xdr:rowOff>
    </xdr:from>
    <xdr:to>
      <xdr:col>7</xdr:col>
      <xdr:colOff>1619250</xdr:colOff>
      <xdr:row>27</xdr:row>
      <xdr:rowOff>85724</xdr:rowOff>
    </xdr:to>
    <xdr:sp macro="" textlink="">
      <xdr:nvSpPr>
        <xdr:cNvPr id="687561" name="Text Box 10"/>
        <xdr:cNvSpPr txBox="1">
          <a:spLocks noChangeArrowheads="1"/>
        </xdr:cNvSpPr>
      </xdr:nvSpPr>
      <xdr:spPr bwMode="auto">
        <a:xfrm>
          <a:off x="5448300" y="296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62" name="Text Box 4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63" name="Text Box 85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64" name="Text Box 10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65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66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76201</xdr:rowOff>
    </xdr:to>
    <xdr:sp macro="" textlink="">
      <xdr:nvSpPr>
        <xdr:cNvPr id="687567" name="Text Box 10"/>
        <xdr:cNvSpPr txBox="1">
          <a:spLocks noChangeArrowheads="1"/>
        </xdr:cNvSpPr>
      </xdr:nvSpPr>
      <xdr:spPr bwMode="auto">
        <a:xfrm>
          <a:off x="3162300" y="3209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68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69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70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71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72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73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66674</xdr:rowOff>
    </xdr:to>
    <xdr:sp macro="" textlink="">
      <xdr:nvSpPr>
        <xdr:cNvPr id="687574" name="Text Box 10"/>
        <xdr:cNvSpPr txBox="1">
          <a:spLocks noChangeArrowheads="1"/>
        </xdr:cNvSpPr>
      </xdr:nvSpPr>
      <xdr:spPr bwMode="auto">
        <a:xfrm>
          <a:off x="3162300" y="3476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66674</xdr:rowOff>
    </xdr:to>
    <xdr:sp macro="" textlink="">
      <xdr:nvSpPr>
        <xdr:cNvPr id="687575" name="Text Box 43"/>
        <xdr:cNvSpPr txBox="1">
          <a:spLocks noChangeArrowheads="1"/>
        </xdr:cNvSpPr>
      </xdr:nvSpPr>
      <xdr:spPr bwMode="auto">
        <a:xfrm>
          <a:off x="3162300" y="3476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66674</xdr:rowOff>
    </xdr:to>
    <xdr:sp macro="" textlink="">
      <xdr:nvSpPr>
        <xdr:cNvPr id="687576" name="Text Box 10"/>
        <xdr:cNvSpPr txBox="1">
          <a:spLocks noChangeArrowheads="1"/>
        </xdr:cNvSpPr>
      </xdr:nvSpPr>
      <xdr:spPr bwMode="auto">
        <a:xfrm>
          <a:off x="3162300" y="3476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66674</xdr:rowOff>
    </xdr:to>
    <xdr:sp macro="" textlink="">
      <xdr:nvSpPr>
        <xdr:cNvPr id="687577" name="Text Box 43"/>
        <xdr:cNvSpPr txBox="1">
          <a:spLocks noChangeArrowheads="1"/>
        </xdr:cNvSpPr>
      </xdr:nvSpPr>
      <xdr:spPr bwMode="auto">
        <a:xfrm>
          <a:off x="3162300" y="3476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78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579" name="Text Box 4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580" name="Text Box 8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81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582" name="Text Box 4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583" name="Text Box 8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584" name="Text Box 10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585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586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66674</xdr:rowOff>
    </xdr:to>
    <xdr:sp macro="" textlink="">
      <xdr:nvSpPr>
        <xdr:cNvPr id="687587" name="Text Box 10"/>
        <xdr:cNvSpPr txBox="1">
          <a:spLocks noChangeArrowheads="1"/>
        </xdr:cNvSpPr>
      </xdr:nvSpPr>
      <xdr:spPr bwMode="auto">
        <a:xfrm>
          <a:off x="3162300" y="3476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66674</xdr:rowOff>
    </xdr:to>
    <xdr:sp macro="" textlink="">
      <xdr:nvSpPr>
        <xdr:cNvPr id="687588" name="Text Box 42"/>
        <xdr:cNvSpPr txBox="1">
          <a:spLocks noChangeArrowheads="1"/>
        </xdr:cNvSpPr>
      </xdr:nvSpPr>
      <xdr:spPr bwMode="auto">
        <a:xfrm>
          <a:off x="3162300" y="3476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66674</xdr:rowOff>
    </xdr:to>
    <xdr:sp macro="" textlink="">
      <xdr:nvSpPr>
        <xdr:cNvPr id="687589" name="Text Box 10"/>
        <xdr:cNvSpPr txBox="1">
          <a:spLocks noChangeArrowheads="1"/>
        </xdr:cNvSpPr>
      </xdr:nvSpPr>
      <xdr:spPr bwMode="auto">
        <a:xfrm>
          <a:off x="3162300" y="3476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66674</xdr:rowOff>
    </xdr:to>
    <xdr:sp macro="" textlink="">
      <xdr:nvSpPr>
        <xdr:cNvPr id="687590" name="Text Box 42"/>
        <xdr:cNvSpPr txBox="1">
          <a:spLocks noChangeArrowheads="1"/>
        </xdr:cNvSpPr>
      </xdr:nvSpPr>
      <xdr:spPr bwMode="auto">
        <a:xfrm>
          <a:off x="3162300" y="3476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91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592" name="Text Box 4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593" name="Text Box 8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594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595" name="Text Box 4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596" name="Text Box 8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597" name="Text Box 10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598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599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600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601" name="Text Box 4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602" name="Text Box 8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1619250</xdr:colOff>
      <xdr:row>28</xdr:row>
      <xdr:rowOff>85726</xdr:rowOff>
    </xdr:to>
    <xdr:sp macro="" textlink="">
      <xdr:nvSpPr>
        <xdr:cNvPr id="687603" name="Text Box 10"/>
        <xdr:cNvSpPr txBox="1">
          <a:spLocks noChangeArrowheads="1"/>
        </xdr:cNvSpPr>
      </xdr:nvSpPr>
      <xdr:spPr bwMode="auto">
        <a:xfrm>
          <a:off x="5448300" y="3228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604" name="Text Box 4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605" name="Text Box 85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606" name="Text Box 10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07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08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123825</xdr:rowOff>
    </xdr:from>
    <xdr:to>
      <xdr:col>6</xdr:col>
      <xdr:colOff>104775</xdr:colOff>
      <xdr:row>29</xdr:row>
      <xdr:rowOff>76199</xdr:rowOff>
    </xdr:to>
    <xdr:sp macro="" textlink="">
      <xdr:nvSpPr>
        <xdr:cNvPr id="687609" name="Text Box 10"/>
        <xdr:cNvSpPr txBox="1">
          <a:spLocks noChangeArrowheads="1"/>
        </xdr:cNvSpPr>
      </xdr:nvSpPr>
      <xdr:spPr bwMode="auto">
        <a:xfrm>
          <a:off x="3162300" y="3476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10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11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12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13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14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15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66676</xdr:rowOff>
    </xdr:to>
    <xdr:sp macro="" textlink="">
      <xdr:nvSpPr>
        <xdr:cNvPr id="687616" name="Text Box 10"/>
        <xdr:cNvSpPr txBox="1">
          <a:spLocks noChangeArrowheads="1"/>
        </xdr:cNvSpPr>
      </xdr:nvSpPr>
      <xdr:spPr bwMode="auto">
        <a:xfrm>
          <a:off x="3162300" y="37433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66676</xdr:rowOff>
    </xdr:to>
    <xdr:sp macro="" textlink="">
      <xdr:nvSpPr>
        <xdr:cNvPr id="687617" name="Text Box 43"/>
        <xdr:cNvSpPr txBox="1">
          <a:spLocks noChangeArrowheads="1"/>
        </xdr:cNvSpPr>
      </xdr:nvSpPr>
      <xdr:spPr bwMode="auto">
        <a:xfrm>
          <a:off x="3162300" y="37433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66676</xdr:rowOff>
    </xdr:to>
    <xdr:sp macro="" textlink="">
      <xdr:nvSpPr>
        <xdr:cNvPr id="687618" name="Text Box 10"/>
        <xdr:cNvSpPr txBox="1">
          <a:spLocks noChangeArrowheads="1"/>
        </xdr:cNvSpPr>
      </xdr:nvSpPr>
      <xdr:spPr bwMode="auto">
        <a:xfrm>
          <a:off x="3162300" y="37433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66676</xdr:rowOff>
    </xdr:to>
    <xdr:sp macro="" textlink="">
      <xdr:nvSpPr>
        <xdr:cNvPr id="687619" name="Text Box 43"/>
        <xdr:cNvSpPr txBox="1">
          <a:spLocks noChangeArrowheads="1"/>
        </xdr:cNvSpPr>
      </xdr:nvSpPr>
      <xdr:spPr bwMode="auto">
        <a:xfrm>
          <a:off x="3162300" y="37433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20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21" name="Text Box 4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22" name="Text Box 8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23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24" name="Text Box 4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25" name="Text Box 8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26" name="Text Box 10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27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28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66676</xdr:rowOff>
    </xdr:to>
    <xdr:sp macro="" textlink="">
      <xdr:nvSpPr>
        <xdr:cNvPr id="687629" name="Text Box 10"/>
        <xdr:cNvSpPr txBox="1">
          <a:spLocks noChangeArrowheads="1"/>
        </xdr:cNvSpPr>
      </xdr:nvSpPr>
      <xdr:spPr bwMode="auto">
        <a:xfrm>
          <a:off x="3162300" y="37433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66676</xdr:rowOff>
    </xdr:to>
    <xdr:sp macro="" textlink="">
      <xdr:nvSpPr>
        <xdr:cNvPr id="687630" name="Text Box 42"/>
        <xdr:cNvSpPr txBox="1">
          <a:spLocks noChangeArrowheads="1"/>
        </xdr:cNvSpPr>
      </xdr:nvSpPr>
      <xdr:spPr bwMode="auto">
        <a:xfrm>
          <a:off x="3162300" y="37433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66676</xdr:rowOff>
    </xdr:to>
    <xdr:sp macro="" textlink="">
      <xdr:nvSpPr>
        <xdr:cNvPr id="687631" name="Text Box 10"/>
        <xdr:cNvSpPr txBox="1">
          <a:spLocks noChangeArrowheads="1"/>
        </xdr:cNvSpPr>
      </xdr:nvSpPr>
      <xdr:spPr bwMode="auto">
        <a:xfrm>
          <a:off x="3162300" y="37433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66676</xdr:rowOff>
    </xdr:to>
    <xdr:sp macro="" textlink="">
      <xdr:nvSpPr>
        <xdr:cNvPr id="687632" name="Text Box 42"/>
        <xdr:cNvSpPr txBox="1">
          <a:spLocks noChangeArrowheads="1"/>
        </xdr:cNvSpPr>
      </xdr:nvSpPr>
      <xdr:spPr bwMode="auto">
        <a:xfrm>
          <a:off x="3162300" y="37433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33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34" name="Text Box 4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35" name="Text Box 8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36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37" name="Text Box 4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38" name="Text Box 8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39" name="Text Box 10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40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41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42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43" name="Text Box 4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44" name="Text Box 8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142875</xdr:rowOff>
    </xdr:from>
    <xdr:to>
      <xdr:col>7</xdr:col>
      <xdr:colOff>1619250</xdr:colOff>
      <xdr:row>29</xdr:row>
      <xdr:rowOff>85724</xdr:rowOff>
    </xdr:to>
    <xdr:sp macro="" textlink="">
      <xdr:nvSpPr>
        <xdr:cNvPr id="687645" name="Text Box 10"/>
        <xdr:cNvSpPr txBox="1">
          <a:spLocks noChangeArrowheads="1"/>
        </xdr:cNvSpPr>
      </xdr:nvSpPr>
      <xdr:spPr bwMode="auto">
        <a:xfrm>
          <a:off x="5448300" y="3495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46" name="Text Box 4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47" name="Text Box 85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48" name="Text Box 10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49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50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76201</xdr:rowOff>
    </xdr:to>
    <xdr:sp macro="" textlink="">
      <xdr:nvSpPr>
        <xdr:cNvPr id="687651" name="Text Box 10"/>
        <xdr:cNvSpPr txBox="1">
          <a:spLocks noChangeArrowheads="1"/>
        </xdr:cNvSpPr>
      </xdr:nvSpPr>
      <xdr:spPr bwMode="auto">
        <a:xfrm>
          <a:off x="3162300" y="3743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52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53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54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55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56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57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66674</xdr:rowOff>
    </xdr:to>
    <xdr:sp macro="" textlink="">
      <xdr:nvSpPr>
        <xdr:cNvPr id="687658" name="Text Box 10"/>
        <xdr:cNvSpPr txBox="1">
          <a:spLocks noChangeArrowheads="1"/>
        </xdr:cNvSpPr>
      </xdr:nvSpPr>
      <xdr:spPr bwMode="auto">
        <a:xfrm>
          <a:off x="3162300" y="401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66674</xdr:rowOff>
    </xdr:to>
    <xdr:sp macro="" textlink="">
      <xdr:nvSpPr>
        <xdr:cNvPr id="687659" name="Text Box 43"/>
        <xdr:cNvSpPr txBox="1">
          <a:spLocks noChangeArrowheads="1"/>
        </xdr:cNvSpPr>
      </xdr:nvSpPr>
      <xdr:spPr bwMode="auto">
        <a:xfrm>
          <a:off x="3162300" y="401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66674</xdr:rowOff>
    </xdr:to>
    <xdr:sp macro="" textlink="">
      <xdr:nvSpPr>
        <xdr:cNvPr id="687660" name="Text Box 10"/>
        <xdr:cNvSpPr txBox="1">
          <a:spLocks noChangeArrowheads="1"/>
        </xdr:cNvSpPr>
      </xdr:nvSpPr>
      <xdr:spPr bwMode="auto">
        <a:xfrm>
          <a:off x="3162300" y="401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66674</xdr:rowOff>
    </xdr:to>
    <xdr:sp macro="" textlink="">
      <xdr:nvSpPr>
        <xdr:cNvPr id="687661" name="Text Box 43"/>
        <xdr:cNvSpPr txBox="1">
          <a:spLocks noChangeArrowheads="1"/>
        </xdr:cNvSpPr>
      </xdr:nvSpPr>
      <xdr:spPr bwMode="auto">
        <a:xfrm>
          <a:off x="3162300" y="401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62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63" name="Text Box 4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64" name="Text Box 8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65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66" name="Text Box 4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67" name="Text Box 8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68" name="Text Box 10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69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70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66674</xdr:rowOff>
    </xdr:to>
    <xdr:sp macro="" textlink="">
      <xdr:nvSpPr>
        <xdr:cNvPr id="687671" name="Text Box 10"/>
        <xdr:cNvSpPr txBox="1">
          <a:spLocks noChangeArrowheads="1"/>
        </xdr:cNvSpPr>
      </xdr:nvSpPr>
      <xdr:spPr bwMode="auto">
        <a:xfrm>
          <a:off x="3162300" y="401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66674</xdr:rowOff>
    </xdr:to>
    <xdr:sp macro="" textlink="">
      <xdr:nvSpPr>
        <xdr:cNvPr id="687672" name="Text Box 42"/>
        <xdr:cNvSpPr txBox="1">
          <a:spLocks noChangeArrowheads="1"/>
        </xdr:cNvSpPr>
      </xdr:nvSpPr>
      <xdr:spPr bwMode="auto">
        <a:xfrm>
          <a:off x="3162300" y="401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66674</xdr:rowOff>
    </xdr:to>
    <xdr:sp macro="" textlink="">
      <xdr:nvSpPr>
        <xdr:cNvPr id="687673" name="Text Box 10"/>
        <xdr:cNvSpPr txBox="1">
          <a:spLocks noChangeArrowheads="1"/>
        </xdr:cNvSpPr>
      </xdr:nvSpPr>
      <xdr:spPr bwMode="auto">
        <a:xfrm>
          <a:off x="3162300" y="401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66674</xdr:rowOff>
    </xdr:to>
    <xdr:sp macro="" textlink="">
      <xdr:nvSpPr>
        <xdr:cNvPr id="687674" name="Text Box 42"/>
        <xdr:cNvSpPr txBox="1">
          <a:spLocks noChangeArrowheads="1"/>
        </xdr:cNvSpPr>
      </xdr:nvSpPr>
      <xdr:spPr bwMode="auto">
        <a:xfrm>
          <a:off x="3162300" y="4010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75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76" name="Text Box 4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77" name="Text Box 8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78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79" name="Text Box 4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80" name="Text Box 8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81" name="Text Box 10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82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83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84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85" name="Text Box 4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86" name="Text Box 8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1619250</xdr:colOff>
      <xdr:row>30</xdr:row>
      <xdr:rowOff>85726</xdr:rowOff>
    </xdr:to>
    <xdr:sp macro="" textlink="">
      <xdr:nvSpPr>
        <xdr:cNvPr id="687687" name="Text Box 10"/>
        <xdr:cNvSpPr txBox="1">
          <a:spLocks noChangeArrowheads="1"/>
        </xdr:cNvSpPr>
      </xdr:nvSpPr>
      <xdr:spPr bwMode="auto">
        <a:xfrm>
          <a:off x="5448300" y="3762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88" name="Text Box 4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89" name="Text Box 85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90" name="Text Box 10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91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92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76199</xdr:rowOff>
    </xdr:to>
    <xdr:sp macro="" textlink="">
      <xdr:nvSpPr>
        <xdr:cNvPr id="687693" name="Text Box 10"/>
        <xdr:cNvSpPr txBox="1">
          <a:spLocks noChangeArrowheads="1"/>
        </xdr:cNvSpPr>
      </xdr:nvSpPr>
      <xdr:spPr bwMode="auto">
        <a:xfrm>
          <a:off x="3162300" y="401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94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95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96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97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98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699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104776</xdr:rowOff>
    </xdr:to>
    <xdr:sp macro="" textlink="">
      <xdr:nvSpPr>
        <xdr:cNvPr id="687700" name="Text Box 10"/>
        <xdr:cNvSpPr txBox="1">
          <a:spLocks noChangeArrowheads="1"/>
        </xdr:cNvSpPr>
      </xdr:nvSpPr>
      <xdr:spPr bwMode="auto">
        <a:xfrm>
          <a:off x="3162300" y="4276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104776</xdr:rowOff>
    </xdr:to>
    <xdr:sp macro="" textlink="">
      <xdr:nvSpPr>
        <xdr:cNvPr id="687701" name="Text Box 43"/>
        <xdr:cNvSpPr txBox="1">
          <a:spLocks noChangeArrowheads="1"/>
        </xdr:cNvSpPr>
      </xdr:nvSpPr>
      <xdr:spPr bwMode="auto">
        <a:xfrm>
          <a:off x="3162300" y="4276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104776</xdr:rowOff>
    </xdr:to>
    <xdr:sp macro="" textlink="">
      <xdr:nvSpPr>
        <xdr:cNvPr id="687702" name="Text Box 10"/>
        <xdr:cNvSpPr txBox="1">
          <a:spLocks noChangeArrowheads="1"/>
        </xdr:cNvSpPr>
      </xdr:nvSpPr>
      <xdr:spPr bwMode="auto">
        <a:xfrm>
          <a:off x="3162300" y="4276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104776</xdr:rowOff>
    </xdr:to>
    <xdr:sp macro="" textlink="">
      <xdr:nvSpPr>
        <xdr:cNvPr id="687703" name="Text Box 43"/>
        <xdr:cNvSpPr txBox="1">
          <a:spLocks noChangeArrowheads="1"/>
        </xdr:cNvSpPr>
      </xdr:nvSpPr>
      <xdr:spPr bwMode="auto">
        <a:xfrm>
          <a:off x="3162300" y="4276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704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05" name="Text Box 4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06" name="Text Box 8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707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08" name="Text Box 4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09" name="Text Box 8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10" name="Text Box 10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11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12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104776</xdr:rowOff>
    </xdr:to>
    <xdr:sp macro="" textlink="">
      <xdr:nvSpPr>
        <xdr:cNvPr id="687713" name="Text Box 10"/>
        <xdr:cNvSpPr txBox="1">
          <a:spLocks noChangeArrowheads="1"/>
        </xdr:cNvSpPr>
      </xdr:nvSpPr>
      <xdr:spPr bwMode="auto">
        <a:xfrm>
          <a:off x="3162300" y="4276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104776</xdr:rowOff>
    </xdr:to>
    <xdr:sp macro="" textlink="">
      <xdr:nvSpPr>
        <xdr:cNvPr id="687714" name="Text Box 42"/>
        <xdr:cNvSpPr txBox="1">
          <a:spLocks noChangeArrowheads="1"/>
        </xdr:cNvSpPr>
      </xdr:nvSpPr>
      <xdr:spPr bwMode="auto">
        <a:xfrm>
          <a:off x="3162300" y="4276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104776</xdr:rowOff>
    </xdr:to>
    <xdr:sp macro="" textlink="">
      <xdr:nvSpPr>
        <xdr:cNvPr id="687715" name="Text Box 10"/>
        <xdr:cNvSpPr txBox="1">
          <a:spLocks noChangeArrowheads="1"/>
        </xdr:cNvSpPr>
      </xdr:nvSpPr>
      <xdr:spPr bwMode="auto">
        <a:xfrm>
          <a:off x="3162300" y="4276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104776</xdr:rowOff>
    </xdr:to>
    <xdr:sp macro="" textlink="">
      <xdr:nvSpPr>
        <xdr:cNvPr id="687716" name="Text Box 42"/>
        <xdr:cNvSpPr txBox="1">
          <a:spLocks noChangeArrowheads="1"/>
        </xdr:cNvSpPr>
      </xdr:nvSpPr>
      <xdr:spPr bwMode="auto">
        <a:xfrm>
          <a:off x="3162300" y="4276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717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18" name="Text Box 4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19" name="Text Box 8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720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21" name="Text Box 4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22" name="Text Box 8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23" name="Text Box 10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24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25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726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27" name="Text Box 4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28" name="Text Box 8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1619250</xdr:colOff>
      <xdr:row>31</xdr:row>
      <xdr:rowOff>85724</xdr:rowOff>
    </xdr:to>
    <xdr:sp macro="" textlink="">
      <xdr:nvSpPr>
        <xdr:cNvPr id="687729" name="Text Box 10"/>
        <xdr:cNvSpPr txBox="1">
          <a:spLocks noChangeArrowheads="1"/>
        </xdr:cNvSpPr>
      </xdr:nvSpPr>
      <xdr:spPr bwMode="auto">
        <a:xfrm>
          <a:off x="5448300" y="4029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30" name="Text Box 4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31" name="Text Box 85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32" name="Text Box 10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33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34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114301</xdr:rowOff>
    </xdr:to>
    <xdr:sp macro="" textlink="">
      <xdr:nvSpPr>
        <xdr:cNvPr id="687735" name="Text Box 10"/>
        <xdr:cNvSpPr txBox="1">
          <a:spLocks noChangeArrowheads="1"/>
        </xdr:cNvSpPr>
      </xdr:nvSpPr>
      <xdr:spPr bwMode="auto">
        <a:xfrm>
          <a:off x="316230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36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37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38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39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40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41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209549</xdr:rowOff>
    </xdr:to>
    <xdr:sp macro="" textlink="">
      <xdr:nvSpPr>
        <xdr:cNvPr id="687742" name="Text Box 10"/>
        <xdr:cNvSpPr txBox="1">
          <a:spLocks noChangeArrowheads="1"/>
        </xdr:cNvSpPr>
      </xdr:nvSpPr>
      <xdr:spPr bwMode="auto">
        <a:xfrm>
          <a:off x="3162300" y="4610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209549</xdr:rowOff>
    </xdr:to>
    <xdr:sp macro="" textlink="">
      <xdr:nvSpPr>
        <xdr:cNvPr id="687743" name="Text Box 43"/>
        <xdr:cNvSpPr txBox="1">
          <a:spLocks noChangeArrowheads="1"/>
        </xdr:cNvSpPr>
      </xdr:nvSpPr>
      <xdr:spPr bwMode="auto">
        <a:xfrm>
          <a:off x="3162300" y="4610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209549</xdr:rowOff>
    </xdr:to>
    <xdr:sp macro="" textlink="">
      <xdr:nvSpPr>
        <xdr:cNvPr id="687744" name="Text Box 10"/>
        <xdr:cNvSpPr txBox="1">
          <a:spLocks noChangeArrowheads="1"/>
        </xdr:cNvSpPr>
      </xdr:nvSpPr>
      <xdr:spPr bwMode="auto">
        <a:xfrm>
          <a:off x="3162300" y="4610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209549</xdr:rowOff>
    </xdr:to>
    <xdr:sp macro="" textlink="">
      <xdr:nvSpPr>
        <xdr:cNvPr id="687745" name="Text Box 43"/>
        <xdr:cNvSpPr txBox="1">
          <a:spLocks noChangeArrowheads="1"/>
        </xdr:cNvSpPr>
      </xdr:nvSpPr>
      <xdr:spPr bwMode="auto">
        <a:xfrm>
          <a:off x="3162300" y="4610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46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47" name="Text Box 4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48" name="Text Box 8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49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50" name="Text Box 4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51" name="Text Box 8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52" name="Text Box 10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53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54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209549</xdr:rowOff>
    </xdr:to>
    <xdr:sp macro="" textlink="">
      <xdr:nvSpPr>
        <xdr:cNvPr id="687755" name="Text Box 10"/>
        <xdr:cNvSpPr txBox="1">
          <a:spLocks noChangeArrowheads="1"/>
        </xdr:cNvSpPr>
      </xdr:nvSpPr>
      <xdr:spPr bwMode="auto">
        <a:xfrm>
          <a:off x="3162300" y="4610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209549</xdr:rowOff>
    </xdr:to>
    <xdr:sp macro="" textlink="">
      <xdr:nvSpPr>
        <xdr:cNvPr id="687756" name="Text Box 42"/>
        <xdr:cNvSpPr txBox="1">
          <a:spLocks noChangeArrowheads="1"/>
        </xdr:cNvSpPr>
      </xdr:nvSpPr>
      <xdr:spPr bwMode="auto">
        <a:xfrm>
          <a:off x="3162300" y="4610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209549</xdr:rowOff>
    </xdr:to>
    <xdr:sp macro="" textlink="">
      <xdr:nvSpPr>
        <xdr:cNvPr id="687757" name="Text Box 10"/>
        <xdr:cNvSpPr txBox="1">
          <a:spLocks noChangeArrowheads="1"/>
        </xdr:cNvSpPr>
      </xdr:nvSpPr>
      <xdr:spPr bwMode="auto">
        <a:xfrm>
          <a:off x="3162300" y="4610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209549</xdr:rowOff>
    </xdr:to>
    <xdr:sp macro="" textlink="">
      <xdr:nvSpPr>
        <xdr:cNvPr id="687758" name="Text Box 42"/>
        <xdr:cNvSpPr txBox="1">
          <a:spLocks noChangeArrowheads="1"/>
        </xdr:cNvSpPr>
      </xdr:nvSpPr>
      <xdr:spPr bwMode="auto">
        <a:xfrm>
          <a:off x="3162300" y="46101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59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60" name="Text Box 4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61" name="Text Box 8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62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63" name="Text Box 4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64" name="Text Box 8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65" name="Text Box 10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66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67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68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69" name="Text Box 4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70" name="Text Box 8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1619250</xdr:colOff>
      <xdr:row>32</xdr:row>
      <xdr:rowOff>133351</xdr:rowOff>
    </xdr:to>
    <xdr:sp macro="" textlink="">
      <xdr:nvSpPr>
        <xdr:cNvPr id="687771" name="Text Box 10"/>
        <xdr:cNvSpPr txBox="1">
          <a:spLocks noChangeArrowheads="1"/>
        </xdr:cNvSpPr>
      </xdr:nvSpPr>
      <xdr:spPr bwMode="auto">
        <a:xfrm>
          <a:off x="54483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72" name="Text Box 4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73" name="Text Box 85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74" name="Text Box 10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75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76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190500</xdr:rowOff>
    </xdr:from>
    <xdr:to>
      <xdr:col>6</xdr:col>
      <xdr:colOff>104775</xdr:colOff>
      <xdr:row>33</xdr:row>
      <xdr:rowOff>219074</xdr:rowOff>
    </xdr:to>
    <xdr:sp macro="" textlink="">
      <xdr:nvSpPr>
        <xdr:cNvPr id="687777" name="Text Box 10"/>
        <xdr:cNvSpPr txBox="1">
          <a:spLocks noChangeArrowheads="1"/>
        </xdr:cNvSpPr>
      </xdr:nvSpPr>
      <xdr:spPr bwMode="auto">
        <a:xfrm>
          <a:off x="3162300" y="46101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78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79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80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81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82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83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66676</xdr:rowOff>
    </xdr:to>
    <xdr:sp macro="" textlink="">
      <xdr:nvSpPr>
        <xdr:cNvPr id="687784" name="Text Box 10"/>
        <xdr:cNvSpPr txBox="1">
          <a:spLocks noChangeArrowheads="1"/>
        </xdr:cNvSpPr>
      </xdr:nvSpPr>
      <xdr:spPr bwMode="auto">
        <a:xfrm>
          <a:off x="3162300" y="4810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66676</xdr:rowOff>
    </xdr:to>
    <xdr:sp macro="" textlink="">
      <xdr:nvSpPr>
        <xdr:cNvPr id="687785" name="Text Box 43"/>
        <xdr:cNvSpPr txBox="1">
          <a:spLocks noChangeArrowheads="1"/>
        </xdr:cNvSpPr>
      </xdr:nvSpPr>
      <xdr:spPr bwMode="auto">
        <a:xfrm>
          <a:off x="3162300" y="4810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66676</xdr:rowOff>
    </xdr:to>
    <xdr:sp macro="" textlink="">
      <xdr:nvSpPr>
        <xdr:cNvPr id="687786" name="Text Box 10"/>
        <xdr:cNvSpPr txBox="1">
          <a:spLocks noChangeArrowheads="1"/>
        </xdr:cNvSpPr>
      </xdr:nvSpPr>
      <xdr:spPr bwMode="auto">
        <a:xfrm>
          <a:off x="3162300" y="4810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66676</xdr:rowOff>
    </xdr:to>
    <xdr:sp macro="" textlink="">
      <xdr:nvSpPr>
        <xdr:cNvPr id="687787" name="Text Box 43"/>
        <xdr:cNvSpPr txBox="1">
          <a:spLocks noChangeArrowheads="1"/>
        </xdr:cNvSpPr>
      </xdr:nvSpPr>
      <xdr:spPr bwMode="auto">
        <a:xfrm>
          <a:off x="3162300" y="4810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88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789" name="Text Box 4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790" name="Text Box 8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791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792" name="Text Box 4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793" name="Text Box 8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794" name="Text Box 10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795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796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66676</xdr:rowOff>
    </xdr:to>
    <xdr:sp macro="" textlink="">
      <xdr:nvSpPr>
        <xdr:cNvPr id="687797" name="Text Box 10"/>
        <xdr:cNvSpPr txBox="1">
          <a:spLocks noChangeArrowheads="1"/>
        </xdr:cNvSpPr>
      </xdr:nvSpPr>
      <xdr:spPr bwMode="auto">
        <a:xfrm>
          <a:off x="3162300" y="4810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66676</xdr:rowOff>
    </xdr:to>
    <xdr:sp macro="" textlink="">
      <xdr:nvSpPr>
        <xdr:cNvPr id="687798" name="Text Box 42"/>
        <xdr:cNvSpPr txBox="1">
          <a:spLocks noChangeArrowheads="1"/>
        </xdr:cNvSpPr>
      </xdr:nvSpPr>
      <xdr:spPr bwMode="auto">
        <a:xfrm>
          <a:off x="3162300" y="4810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66676</xdr:rowOff>
    </xdr:to>
    <xdr:sp macro="" textlink="">
      <xdr:nvSpPr>
        <xdr:cNvPr id="687799" name="Text Box 10"/>
        <xdr:cNvSpPr txBox="1">
          <a:spLocks noChangeArrowheads="1"/>
        </xdr:cNvSpPr>
      </xdr:nvSpPr>
      <xdr:spPr bwMode="auto">
        <a:xfrm>
          <a:off x="3162300" y="4810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66676</xdr:rowOff>
    </xdr:to>
    <xdr:sp macro="" textlink="">
      <xdr:nvSpPr>
        <xdr:cNvPr id="687800" name="Text Box 42"/>
        <xdr:cNvSpPr txBox="1">
          <a:spLocks noChangeArrowheads="1"/>
        </xdr:cNvSpPr>
      </xdr:nvSpPr>
      <xdr:spPr bwMode="auto">
        <a:xfrm>
          <a:off x="3162300" y="48101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801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802" name="Text Box 4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803" name="Text Box 8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804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805" name="Text Box 4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806" name="Text Box 8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807" name="Text Box 10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08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09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810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811" name="Text Box 4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812" name="Text Box 8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219075</xdr:rowOff>
    </xdr:from>
    <xdr:to>
      <xdr:col>7</xdr:col>
      <xdr:colOff>1619250</xdr:colOff>
      <xdr:row>33</xdr:row>
      <xdr:rowOff>228599</xdr:rowOff>
    </xdr:to>
    <xdr:sp macro="" textlink="">
      <xdr:nvSpPr>
        <xdr:cNvPr id="687813" name="Text Box 10"/>
        <xdr:cNvSpPr txBox="1">
          <a:spLocks noChangeArrowheads="1"/>
        </xdr:cNvSpPr>
      </xdr:nvSpPr>
      <xdr:spPr bwMode="auto">
        <a:xfrm>
          <a:off x="5448300" y="46386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814" name="Text Box 4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815" name="Text Box 85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816" name="Text Box 10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17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18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76201</xdr:rowOff>
    </xdr:to>
    <xdr:sp macro="" textlink="">
      <xdr:nvSpPr>
        <xdr:cNvPr id="687819" name="Text Box 10"/>
        <xdr:cNvSpPr txBox="1">
          <a:spLocks noChangeArrowheads="1"/>
        </xdr:cNvSpPr>
      </xdr:nvSpPr>
      <xdr:spPr bwMode="auto">
        <a:xfrm>
          <a:off x="3162300" y="4810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20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21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22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23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24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25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66674</xdr:rowOff>
    </xdr:to>
    <xdr:sp macro="" textlink="">
      <xdr:nvSpPr>
        <xdr:cNvPr id="687826" name="Text Box 10"/>
        <xdr:cNvSpPr txBox="1">
          <a:spLocks noChangeArrowheads="1"/>
        </xdr:cNvSpPr>
      </xdr:nvSpPr>
      <xdr:spPr bwMode="auto">
        <a:xfrm>
          <a:off x="3162300" y="5076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66674</xdr:rowOff>
    </xdr:to>
    <xdr:sp macro="" textlink="">
      <xdr:nvSpPr>
        <xdr:cNvPr id="687827" name="Text Box 43"/>
        <xdr:cNvSpPr txBox="1">
          <a:spLocks noChangeArrowheads="1"/>
        </xdr:cNvSpPr>
      </xdr:nvSpPr>
      <xdr:spPr bwMode="auto">
        <a:xfrm>
          <a:off x="3162300" y="5076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66674</xdr:rowOff>
    </xdr:to>
    <xdr:sp macro="" textlink="">
      <xdr:nvSpPr>
        <xdr:cNvPr id="687828" name="Text Box 10"/>
        <xdr:cNvSpPr txBox="1">
          <a:spLocks noChangeArrowheads="1"/>
        </xdr:cNvSpPr>
      </xdr:nvSpPr>
      <xdr:spPr bwMode="auto">
        <a:xfrm>
          <a:off x="3162300" y="5076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66674</xdr:rowOff>
    </xdr:to>
    <xdr:sp macro="" textlink="">
      <xdr:nvSpPr>
        <xdr:cNvPr id="687829" name="Text Box 43"/>
        <xdr:cNvSpPr txBox="1">
          <a:spLocks noChangeArrowheads="1"/>
        </xdr:cNvSpPr>
      </xdr:nvSpPr>
      <xdr:spPr bwMode="auto">
        <a:xfrm>
          <a:off x="3162300" y="5076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30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31" name="Text Box 4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32" name="Text Box 8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33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34" name="Text Box 4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35" name="Text Box 8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36" name="Text Box 10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37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38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66674</xdr:rowOff>
    </xdr:to>
    <xdr:sp macro="" textlink="">
      <xdr:nvSpPr>
        <xdr:cNvPr id="687839" name="Text Box 10"/>
        <xdr:cNvSpPr txBox="1">
          <a:spLocks noChangeArrowheads="1"/>
        </xdr:cNvSpPr>
      </xdr:nvSpPr>
      <xdr:spPr bwMode="auto">
        <a:xfrm>
          <a:off x="3162300" y="5076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66674</xdr:rowOff>
    </xdr:to>
    <xdr:sp macro="" textlink="">
      <xdr:nvSpPr>
        <xdr:cNvPr id="687840" name="Text Box 42"/>
        <xdr:cNvSpPr txBox="1">
          <a:spLocks noChangeArrowheads="1"/>
        </xdr:cNvSpPr>
      </xdr:nvSpPr>
      <xdr:spPr bwMode="auto">
        <a:xfrm>
          <a:off x="3162300" y="5076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66674</xdr:rowOff>
    </xdr:to>
    <xdr:sp macro="" textlink="">
      <xdr:nvSpPr>
        <xdr:cNvPr id="687841" name="Text Box 10"/>
        <xdr:cNvSpPr txBox="1">
          <a:spLocks noChangeArrowheads="1"/>
        </xdr:cNvSpPr>
      </xdr:nvSpPr>
      <xdr:spPr bwMode="auto">
        <a:xfrm>
          <a:off x="3162300" y="5076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66674</xdr:rowOff>
    </xdr:to>
    <xdr:sp macro="" textlink="">
      <xdr:nvSpPr>
        <xdr:cNvPr id="687842" name="Text Box 42"/>
        <xdr:cNvSpPr txBox="1">
          <a:spLocks noChangeArrowheads="1"/>
        </xdr:cNvSpPr>
      </xdr:nvSpPr>
      <xdr:spPr bwMode="auto">
        <a:xfrm>
          <a:off x="3162300" y="50768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43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44" name="Text Box 4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45" name="Text Box 8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46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47" name="Text Box 4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48" name="Text Box 8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49" name="Text Box 10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50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51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52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53" name="Text Box 4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54" name="Text Box 8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1619250</xdr:colOff>
      <xdr:row>34</xdr:row>
      <xdr:rowOff>85726</xdr:rowOff>
    </xdr:to>
    <xdr:sp macro="" textlink="">
      <xdr:nvSpPr>
        <xdr:cNvPr id="687855" name="Text Box 10"/>
        <xdr:cNvSpPr txBox="1">
          <a:spLocks noChangeArrowheads="1"/>
        </xdr:cNvSpPr>
      </xdr:nvSpPr>
      <xdr:spPr bwMode="auto">
        <a:xfrm>
          <a:off x="5448300" y="4829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56" name="Text Box 4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57" name="Text Box 85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58" name="Text Box 10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59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60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76199</xdr:rowOff>
    </xdr:to>
    <xdr:sp macro="" textlink="">
      <xdr:nvSpPr>
        <xdr:cNvPr id="687861" name="Text Box 10"/>
        <xdr:cNvSpPr txBox="1">
          <a:spLocks noChangeArrowheads="1"/>
        </xdr:cNvSpPr>
      </xdr:nvSpPr>
      <xdr:spPr bwMode="auto">
        <a:xfrm>
          <a:off x="3162300" y="5076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62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63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64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65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66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67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247650</xdr:rowOff>
    </xdr:to>
    <xdr:sp macro="" textlink="">
      <xdr:nvSpPr>
        <xdr:cNvPr id="687868" name="Text Box 10"/>
        <xdr:cNvSpPr txBox="1">
          <a:spLocks noChangeArrowheads="1"/>
        </xdr:cNvSpPr>
      </xdr:nvSpPr>
      <xdr:spPr bwMode="auto">
        <a:xfrm>
          <a:off x="3162300" y="5219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247650</xdr:rowOff>
    </xdr:to>
    <xdr:sp macro="" textlink="">
      <xdr:nvSpPr>
        <xdr:cNvPr id="687869" name="Text Box 43"/>
        <xdr:cNvSpPr txBox="1">
          <a:spLocks noChangeArrowheads="1"/>
        </xdr:cNvSpPr>
      </xdr:nvSpPr>
      <xdr:spPr bwMode="auto">
        <a:xfrm>
          <a:off x="3162300" y="5219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247650</xdr:rowOff>
    </xdr:to>
    <xdr:sp macro="" textlink="">
      <xdr:nvSpPr>
        <xdr:cNvPr id="687870" name="Text Box 10"/>
        <xdr:cNvSpPr txBox="1">
          <a:spLocks noChangeArrowheads="1"/>
        </xdr:cNvSpPr>
      </xdr:nvSpPr>
      <xdr:spPr bwMode="auto">
        <a:xfrm>
          <a:off x="3162300" y="5219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247650</xdr:rowOff>
    </xdr:to>
    <xdr:sp macro="" textlink="">
      <xdr:nvSpPr>
        <xdr:cNvPr id="687871" name="Text Box 43"/>
        <xdr:cNvSpPr txBox="1">
          <a:spLocks noChangeArrowheads="1"/>
        </xdr:cNvSpPr>
      </xdr:nvSpPr>
      <xdr:spPr bwMode="auto">
        <a:xfrm>
          <a:off x="3162300" y="5219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72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73" name="Text Box 4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74" name="Text Box 8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75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76" name="Text Box 4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77" name="Text Box 8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78" name="Text Box 10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879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880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247650</xdr:rowOff>
    </xdr:to>
    <xdr:sp macro="" textlink="">
      <xdr:nvSpPr>
        <xdr:cNvPr id="687881" name="Text Box 10"/>
        <xdr:cNvSpPr txBox="1">
          <a:spLocks noChangeArrowheads="1"/>
        </xdr:cNvSpPr>
      </xdr:nvSpPr>
      <xdr:spPr bwMode="auto">
        <a:xfrm>
          <a:off x="3162300" y="5219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247650</xdr:rowOff>
    </xdr:to>
    <xdr:sp macro="" textlink="">
      <xdr:nvSpPr>
        <xdr:cNvPr id="687882" name="Text Box 42"/>
        <xdr:cNvSpPr txBox="1">
          <a:spLocks noChangeArrowheads="1"/>
        </xdr:cNvSpPr>
      </xdr:nvSpPr>
      <xdr:spPr bwMode="auto">
        <a:xfrm>
          <a:off x="3162300" y="5219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247650</xdr:rowOff>
    </xdr:to>
    <xdr:sp macro="" textlink="">
      <xdr:nvSpPr>
        <xdr:cNvPr id="687883" name="Text Box 10"/>
        <xdr:cNvSpPr txBox="1">
          <a:spLocks noChangeArrowheads="1"/>
        </xdr:cNvSpPr>
      </xdr:nvSpPr>
      <xdr:spPr bwMode="auto">
        <a:xfrm>
          <a:off x="3162300" y="5219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247650</xdr:rowOff>
    </xdr:to>
    <xdr:sp macro="" textlink="">
      <xdr:nvSpPr>
        <xdr:cNvPr id="687884" name="Text Box 42"/>
        <xdr:cNvSpPr txBox="1">
          <a:spLocks noChangeArrowheads="1"/>
        </xdr:cNvSpPr>
      </xdr:nvSpPr>
      <xdr:spPr bwMode="auto">
        <a:xfrm>
          <a:off x="3162300" y="5219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85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86" name="Text Box 4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87" name="Text Box 8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88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89" name="Text Box 4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90" name="Text Box 8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91" name="Text Box 10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892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893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94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95" name="Text Box 4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96" name="Text Box 8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1619250</xdr:colOff>
      <xdr:row>35</xdr:row>
      <xdr:rowOff>85724</xdr:rowOff>
    </xdr:to>
    <xdr:sp macro="" textlink="">
      <xdr:nvSpPr>
        <xdr:cNvPr id="687897" name="Text Box 10"/>
        <xdr:cNvSpPr txBox="1">
          <a:spLocks noChangeArrowheads="1"/>
        </xdr:cNvSpPr>
      </xdr:nvSpPr>
      <xdr:spPr bwMode="auto">
        <a:xfrm>
          <a:off x="5448300" y="50958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98" name="Text Box 4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899" name="Text Box 85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900" name="Text Box 10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01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02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257175</xdr:rowOff>
    </xdr:to>
    <xdr:sp macro="" textlink="">
      <xdr:nvSpPr>
        <xdr:cNvPr id="687903" name="Text Box 10"/>
        <xdr:cNvSpPr txBox="1">
          <a:spLocks noChangeArrowheads="1"/>
        </xdr:cNvSpPr>
      </xdr:nvSpPr>
      <xdr:spPr bwMode="auto">
        <a:xfrm>
          <a:off x="3162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04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05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06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07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08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09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19051</xdr:rowOff>
    </xdr:to>
    <xdr:sp macro="" textlink="">
      <xdr:nvSpPr>
        <xdr:cNvPr id="687910" name="Text Box 10"/>
        <xdr:cNvSpPr txBox="1">
          <a:spLocks noChangeArrowheads="1"/>
        </xdr:cNvSpPr>
      </xdr:nvSpPr>
      <xdr:spPr bwMode="auto">
        <a:xfrm>
          <a:off x="3162300" y="5219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19051</xdr:rowOff>
    </xdr:to>
    <xdr:sp macro="" textlink="">
      <xdr:nvSpPr>
        <xdr:cNvPr id="687911" name="Text Box 43"/>
        <xdr:cNvSpPr txBox="1">
          <a:spLocks noChangeArrowheads="1"/>
        </xdr:cNvSpPr>
      </xdr:nvSpPr>
      <xdr:spPr bwMode="auto">
        <a:xfrm>
          <a:off x="3162300" y="5219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19051</xdr:rowOff>
    </xdr:to>
    <xdr:sp macro="" textlink="">
      <xdr:nvSpPr>
        <xdr:cNvPr id="687912" name="Text Box 10"/>
        <xdr:cNvSpPr txBox="1">
          <a:spLocks noChangeArrowheads="1"/>
        </xdr:cNvSpPr>
      </xdr:nvSpPr>
      <xdr:spPr bwMode="auto">
        <a:xfrm>
          <a:off x="3162300" y="5219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19051</xdr:rowOff>
    </xdr:to>
    <xdr:sp macro="" textlink="">
      <xdr:nvSpPr>
        <xdr:cNvPr id="687913" name="Text Box 43"/>
        <xdr:cNvSpPr txBox="1">
          <a:spLocks noChangeArrowheads="1"/>
        </xdr:cNvSpPr>
      </xdr:nvSpPr>
      <xdr:spPr bwMode="auto">
        <a:xfrm>
          <a:off x="3162300" y="5219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14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15" name="Text Box 4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16" name="Text Box 8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17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18" name="Text Box 4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19" name="Text Box 8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20" name="Text Box 10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21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22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19051</xdr:rowOff>
    </xdr:to>
    <xdr:sp macro="" textlink="">
      <xdr:nvSpPr>
        <xdr:cNvPr id="687923" name="Text Box 10"/>
        <xdr:cNvSpPr txBox="1">
          <a:spLocks noChangeArrowheads="1"/>
        </xdr:cNvSpPr>
      </xdr:nvSpPr>
      <xdr:spPr bwMode="auto">
        <a:xfrm>
          <a:off x="3162300" y="5219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19051</xdr:rowOff>
    </xdr:to>
    <xdr:sp macro="" textlink="">
      <xdr:nvSpPr>
        <xdr:cNvPr id="687924" name="Text Box 42"/>
        <xdr:cNvSpPr txBox="1">
          <a:spLocks noChangeArrowheads="1"/>
        </xdr:cNvSpPr>
      </xdr:nvSpPr>
      <xdr:spPr bwMode="auto">
        <a:xfrm>
          <a:off x="3162300" y="5219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19051</xdr:rowOff>
    </xdr:to>
    <xdr:sp macro="" textlink="">
      <xdr:nvSpPr>
        <xdr:cNvPr id="687925" name="Text Box 10"/>
        <xdr:cNvSpPr txBox="1">
          <a:spLocks noChangeArrowheads="1"/>
        </xdr:cNvSpPr>
      </xdr:nvSpPr>
      <xdr:spPr bwMode="auto">
        <a:xfrm>
          <a:off x="3162300" y="5219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19051</xdr:rowOff>
    </xdr:to>
    <xdr:sp macro="" textlink="">
      <xdr:nvSpPr>
        <xdr:cNvPr id="687926" name="Text Box 42"/>
        <xdr:cNvSpPr txBox="1">
          <a:spLocks noChangeArrowheads="1"/>
        </xdr:cNvSpPr>
      </xdr:nvSpPr>
      <xdr:spPr bwMode="auto">
        <a:xfrm>
          <a:off x="3162300" y="5219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27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28" name="Text Box 4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29" name="Text Box 8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30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31" name="Text Box 4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32" name="Text Box 8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33" name="Text Box 10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34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35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36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37" name="Text Box 4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38" name="Text Box 8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257175</xdr:rowOff>
    </xdr:to>
    <xdr:sp macro="" textlink="">
      <xdr:nvSpPr>
        <xdr:cNvPr id="687939" name="Text Box 10"/>
        <xdr:cNvSpPr txBox="1">
          <a:spLocks noChangeArrowheads="1"/>
        </xdr:cNvSpPr>
      </xdr:nvSpPr>
      <xdr:spPr bwMode="auto">
        <a:xfrm>
          <a:off x="5448300" y="521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40" name="Text Box 4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41" name="Text Box 85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42" name="Text Box 10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43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44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36</xdr:row>
      <xdr:rowOff>28576</xdr:rowOff>
    </xdr:to>
    <xdr:sp macro="" textlink="">
      <xdr:nvSpPr>
        <xdr:cNvPr id="687945" name="Text Box 10"/>
        <xdr:cNvSpPr txBox="1">
          <a:spLocks noChangeArrowheads="1"/>
        </xdr:cNvSpPr>
      </xdr:nvSpPr>
      <xdr:spPr bwMode="auto">
        <a:xfrm>
          <a:off x="3162300" y="52197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46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47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48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49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50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51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209550</xdr:rowOff>
    </xdr:to>
    <xdr:sp macro="" textlink="">
      <xdr:nvSpPr>
        <xdr:cNvPr id="687952" name="Text Box 10"/>
        <xdr:cNvSpPr txBox="1">
          <a:spLocks noChangeArrowheads="1"/>
        </xdr:cNvSpPr>
      </xdr:nvSpPr>
      <xdr:spPr bwMode="auto">
        <a:xfrm>
          <a:off x="3162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209550</xdr:rowOff>
    </xdr:to>
    <xdr:sp macro="" textlink="">
      <xdr:nvSpPr>
        <xdr:cNvPr id="687953" name="Text Box 43"/>
        <xdr:cNvSpPr txBox="1">
          <a:spLocks noChangeArrowheads="1"/>
        </xdr:cNvSpPr>
      </xdr:nvSpPr>
      <xdr:spPr bwMode="auto">
        <a:xfrm>
          <a:off x="3162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209550</xdr:rowOff>
    </xdr:to>
    <xdr:sp macro="" textlink="">
      <xdr:nvSpPr>
        <xdr:cNvPr id="687954" name="Text Box 10"/>
        <xdr:cNvSpPr txBox="1">
          <a:spLocks noChangeArrowheads="1"/>
        </xdr:cNvSpPr>
      </xdr:nvSpPr>
      <xdr:spPr bwMode="auto">
        <a:xfrm>
          <a:off x="3162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209550</xdr:rowOff>
    </xdr:to>
    <xdr:sp macro="" textlink="">
      <xdr:nvSpPr>
        <xdr:cNvPr id="687955" name="Text Box 43"/>
        <xdr:cNvSpPr txBox="1">
          <a:spLocks noChangeArrowheads="1"/>
        </xdr:cNvSpPr>
      </xdr:nvSpPr>
      <xdr:spPr bwMode="auto">
        <a:xfrm>
          <a:off x="3162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56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57" name="Text Box 4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58" name="Text Box 8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59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60" name="Text Box 4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61" name="Text Box 8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62" name="Text Box 10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63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64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209550</xdr:rowOff>
    </xdr:to>
    <xdr:sp macro="" textlink="">
      <xdr:nvSpPr>
        <xdr:cNvPr id="687965" name="Text Box 10"/>
        <xdr:cNvSpPr txBox="1">
          <a:spLocks noChangeArrowheads="1"/>
        </xdr:cNvSpPr>
      </xdr:nvSpPr>
      <xdr:spPr bwMode="auto">
        <a:xfrm>
          <a:off x="3162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209550</xdr:rowOff>
    </xdr:to>
    <xdr:sp macro="" textlink="">
      <xdr:nvSpPr>
        <xdr:cNvPr id="687966" name="Text Box 42"/>
        <xdr:cNvSpPr txBox="1">
          <a:spLocks noChangeArrowheads="1"/>
        </xdr:cNvSpPr>
      </xdr:nvSpPr>
      <xdr:spPr bwMode="auto">
        <a:xfrm>
          <a:off x="3162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209550</xdr:rowOff>
    </xdr:to>
    <xdr:sp macro="" textlink="">
      <xdr:nvSpPr>
        <xdr:cNvPr id="687967" name="Text Box 10"/>
        <xdr:cNvSpPr txBox="1">
          <a:spLocks noChangeArrowheads="1"/>
        </xdr:cNvSpPr>
      </xdr:nvSpPr>
      <xdr:spPr bwMode="auto">
        <a:xfrm>
          <a:off x="3162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209550</xdr:rowOff>
    </xdr:to>
    <xdr:sp macro="" textlink="">
      <xdr:nvSpPr>
        <xdr:cNvPr id="687968" name="Text Box 42"/>
        <xdr:cNvSpPr txBox="1">
          <a:spLocks noChangeArrowheads="1"/>
        </xdr:cNvSpPr>
      </xdr:nvSpPr>
      <xdr:spPr bwMode="auto">
        <a:xfrm>
          <a:off x="3162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69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70" name="Text Box 4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71" name="Text Box 8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72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73" name="Text Box 4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74" name="Text Box 8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75" name="Text Box 10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76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77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78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79" name="Text Box 4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80" name="Text Box 8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36</xdr:row>
      <xdr:rowOff>9526</xdr:rowOff>
    </xdr:to>
    <xdr:sp macro="" textlink="">
      <xdr:nvSpPr>
        <xdr:cNvPr id="687981" name="Text Box 10"/>
        <xdr:cNvSpPr txBox="1">
          <a:spLocks noChangeArrowheads="1"/>
        </xdr:cNvSpPr>
      </xdr:nvSpPr>
      <xdr:spPr bwMode="auto">
        <a:xfrm>
          <a:off x="5448300" y="5219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82" name="Text Box 4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83" name="Text Box 85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84" name="Text Box 10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85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86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104775</xdr:colOff>
      <xdr:row>35</xdr:row>
      <xdr:rowOff>219075</xdr:rowOff>
    </xdr:to>
    <xdr:sp macro="" textlink="">
      <xdr:nvSpPr>
        <xdr:cNvPr id="687987" name="Text Box 10"/>
        <xdr:cNvSpPr txBox="1">
          <a:spLocks noChangeArrowheads="1"/>
        </xdr:cNvSpPr>
      </xdr:nvSpPr>
      <xdr:spPr bwMode="auto">
        <a:xfrm>
          <a:off x="3162300" y="521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88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89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90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91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92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93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66676</xdr:rowOff>
    </xdr:to>
    <xdr:sp macro="" textlink="">
      <xdr:nvSpPr>
        <xdr:cNvPr id="687994" name="Text Box 10"/>
        <xdr:cNvSpPr txBox="1">
          <a:spLocks noChangeArrowheads="1"/>
        </xdr:cNvSpPr>
      </xdr:nvSpPr>
      <xdr:spPr bwMode="auto">
        <a:xfrm>
          <a:off x="3162300" y="5343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66676</xdr:rowOff>
    </xdr:to>
    <xdr:sp macro="" textlink="">
      <xdr:nvSpPr>
        <xdr:cNvPr id="687995" name="Text Box 43"/>
        <xdr:cNvSpPr txBox="1">
          <a:spLocks noChangeArrowheads="1"/>
        </xdr:cNvSpPr>
      </xdr:nvSpPr>
      <xdr:spPr bwMode="auto">
        <a:xfrm>
          <a:off x="3162300" y="5343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66676</xdr:rowOff>
    </xdr:to>
    <xdr:sp macro="" textlink="">
      <xdr:nvSpPr>
        <xdr:cNvPr id="687996" name="Text Box 10"/>
        <xdr:cNvSpPr txBox="1">
          <a:spLocks noChangeArrowheads="1"/>
        </xdr:cNvSpPr>
      </xdr:nvSpPr>
      <xdr:spPr bwMode="auto">
        <a:xfrm>
          <a:off x="3162300" y="5343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66676</xdr:rowOff>
    </xdr:to>
    <xdr:sp macro="" textlink="">
      <xdr:nvSpPr>
        <xdr:cNvPr id="687997" name="Text Box 43"/>
        <xdr:cNvSpPr txBox="1">
          <a:spLocks noChangeArrowheads="1"/>
        </xdr:cNvSpPr>
      </xdr:nvSpPr>
      <xdr:spPr bwMode="auto">
        <a:xfrm>
          <a:off x="3162300" y="5343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7998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7999" name="Text Box 4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00" name="Text Box 8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8001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02" name="Text Box 4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03" name="Text Box 8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04" name="Text Box 10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05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06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66676</xdr:rowOff>
    </xdr:to>
    <xdr:sp macro="" textlink="">
      <xdr:nvSpPr>
        <xdr:cNvPr id="688007" name="Text Box 10"/>
        <xdr:cNvSpPr txBox="1">
          <a:spLocks noChangeArrowheads="1"/>
        </xdr:cNvSpPr>
      </xdr:nvSpPr>
      <xdr:spPr bwMode="auto">
        <a:xfrm>
          <a:off x="3162300" y="5343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66676</xdr:rowOff>
    </xdr:to>
    <xdr:sp macro="" textlink="">
      <xdr:nvSpPr>
        <xdr:cNvPr id="688008" name="Text Box 42"/>
        <xdr:cNvSpPr txBox="1">
          <a:spLocks noChangeArrowheads="1"/>
        </xdr:cNvSpPr>
      </xdr:nvSpPr>
      <xdr:spPr bwMode="auto">
        <a:xfrm>
          <a:off x="3162300" y="5343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66676</xdr:rowOff>
    </xdr:to>
    <xdr:sp macro="" textlink="">
      <xdr:nvSpPr>
        <xdr:cNvPr id="688009" name="Text Box 10"/>
        <xdr:cNvSpPr txBox="1">
          <a:spLocks noChangeArrowheads="1"/>
        </xdr:cNvSpPr>
      </xdr:nvSpPr>
      <xdr:spPr bwMode="auto">
        <a:xfrm>
          <a:off x="3162300" y="5343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66676</xdr:rowOff>
    </xdr:to>
    <xdr:sp macro="" textlink="">
      <xdr:nvSpPr>
        <xdr:cNvPr id="688010" name="Text Box 42"/>
        <xdr:cNvSpPr txBox="1">
          <a:spLocks noChangeArrowheads="1"/>
        </xdr:cNvSpPr>
      </xdr:nvSpPr>
      <xdr:spPr bwMode="auto">
        <a:xfrm>
          <a:off x="3162300" y="5343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8011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12" name="Text Box 4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13" name="Text Box 8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8014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15" name="Text Box 4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16" name="Text Box 8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17" name="Text Box 10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18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19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8020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21" name="Text Box 4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22" name="Text Box 8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0</xdr:rowOff>
    </xdr:from>
    <xdr:to>
      <xdr:col>7</xdr:col>
      <xdr:colOff>1619250</xdr:colOff>
      <xdr:row>35</xdr:row>
      <xdr:rowOff>209550</xdr:rowOff>
    </xdr:to>
    <xdr:sp macro="" textlink="">
      <xdr:nvSpPr>
        <xdr:cNvPr id="688023" name="Text Box 10"/>
        <xdr:cNvSpPr txBox="1">
          <a:spLocks noChangeArrowheads="1"/>
        </xdr:cNvSpPr>
      </xdr:nvSpPr>
      <xdr:spPr bwMode="auto">
        <a:xfrm>
          <a:off x="5448300" y="5219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24" name="Text Box 4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25" name="Text Box 85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26" name="Text Box 10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27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28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76201</xdr:rowOff>
    </xdr:to>
    <xdr:sp macro="" textlink="">
      <xdr:nvSpPr>
        <xdr:cNvPr id="688029" name="Text Box 10"/>
        <xdr:cNvSpPr txBox="1">
          <a:spLocks noChangeArrowheads="1"/>
        </xdr:cNvSpPr>
      </xdr:nvSpPr>
      <xdr:spPr bwMode="auto">
        <a:xfrm>
          <a:off x="3162300" y="5343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30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31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32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33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34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1619250</xdr:colOff>
      <xdr:row>36</xdr:row>
      <xdr:rowOff>85726</xdr:rowOff>
    </xdr:to>
    <xdr:sp macro="" textlink="">
      <xdr:nvSpPr>
        <xdr:cNvPr id="688035" name="Text Box 10"/>
        <xdr:cNvSpPr txBox="1">
          <a:spLocks noChangeArrowheads="1"/>
        </xdr:cNvSpPr>
      </xdr:nvSpPr>
      <xdr:spPr bwMode="auto">
        <a:xfrm>
          <a:off x="5448300" y="53625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488156</xdr:colOff>
      <xdr:row>17</xdr:row>
      <xdr:rowOff>47625</xdr:rowOff>
    </xdr:from>
    <xdr:to>
      <xdr:col>5</xdr:col>
      <xdr:colOff>261938</xdr:colOff>
      <xdr:row>18</xdr:row>
      <xdr:rowOff>379599</xdr:rowOff>
    </xdr:to>
    <xdr:pic>
      <xdr:nvPicPr>
        <xdr:cNvPr id="844" name="Image 84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45406" y="47625"/>
          <a:ext cx="833438" cy="784412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371475</xdr:colOff>
      <xdr:row>21</xdr:row>
      <xdr:rowOff>200025</xdr:rowOff>
    </xdr:to>
    <xdr:sp macro="" textlink="">
      <xdr:nvSpPr>
        <xdr:cNvPr id="838" name="Text Box 57"/>
        <xdr:cNvSpPr txBox="1">
          <a:spLocks noChangeArrowheads="1"/>
        </xdr:cNvSpPr>
      </xdr:nvSpPr>
      <xdr:spPr bwMode="auto">
        <a:xfrm>
          <a:off x="7010400" y="1466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371475</xdr:colOff>
      <xdr:row>21</xdr:row>
      <xdr:rowOff>200025</xdr:rowOff>
    </xdr:to>
    <xdr:sp macro="" textlink="">
      <xdr:nvSpPr>
        <xdr:cNvPr id="839" name="Text Box 57"/>
        <xdr:cNvSpPr txBox="1">
          <a:spLocks noChangeArrowheads="1"/>
        </xdr:cNvSpPr>
      </xdr:nvSpPr>
      <xdr:spPr bwMode="auto">
        <a:xfrm>
          <a:off x="7010400" y="1466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9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91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40</xdr:row>
      <xdr:rowOff>9525</xdr:rowOff>
    </xdr:from>
    <xdr:to>
      <xdr:col>6</xdr:col>
      <xdr:colOff>180975</xdr:colOff>
      <xdr:row>40</xdr:row>
      <xdr:rowOff>219075</xdr:rowOff>
    </xdr:to>
    <xdr:sp macro="" textlink="">
      <xdr:nvSpPr>
        <xdr:cNvPr id="689107" name="Text Box 4"/>
        <xdr:cNvSpPr txBox="1">
          <a:spLocks noChangeArrowheads="1"/>
        </xdr:cNvSpPr>
      </xdr:nvSpPr>
      <xdr:spPr bwMode="auto">
        <a:xfrm>
          <a:off x="3648075" y="5210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43</xdr:row>
      <xdr:rowOff>9525</xdr:rowOff>
    </xdr:from>
    <xdr:to>
      <xdr:col>8</xdr:col>
      <xdr:colOff>66675</xdr:colOff>
      <xdr:row>45</xdr:row>
      <xdr:rowOff>171450</xdr:rowOff>
    </xdr:to>
    <xdr:sp macro="" textlink="">
      <xdr:nvSpPr>
        <xdr:cNvPr id="689108" name="Rectangle 5"/>
        <xdr:cNvSpPr>
          <a:spLocks noChangeArrowheads="1"/>
        </xdr:cNvSpPr>
      </xdr:nvSpPr>
      <xdr:spPr bwMode="auto">
        <a:xfrm>
          <a:off x="4657725" y="6010275"/>
          <a:ext cx="187642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352425</xdr:colOff>
      <xdr:row>43</xdr:row>
      <xdr:rowOff>9525</xdr:rowOff>
    </xdr:from>
    <xdr:to>
      <xdr:col>20</xdr:col>
      <xdr:colOff>0</xdr:colOff>
      <xdr:row>45</xdr:row>
      <xdr:rowOff>161925</xdr:rowOff>
    </xdr:to>
    <xdr:sp macro="" textlink="">
      <xdr:nvSpPr>
        <xdr:cNvPr id="689109" name="Rectangle 6"/>
        <xdr:cNvSpPr>
          <a:spLocks noChangeArrowheads="1"/>
        </xdr:cNvSpPr>
      </xdr:nvSpPr>
      <xdr:spPr bwMode="auto">
        <a:xfrm>
          <a:off x="11382375" y="6010275"/>
          <a:ext cx="1438275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257175</xdr:colOff>
      <xdr:row>50</xdr:row>
      <xdr:rowOff>47625</xdr:rowOff>
    </xdr:from>
    <xdr:to>
      <xdr:col>19</xdr:col>
      <xdr:colOff>381000</xdr:colOff>
      <xdr:row>53</xdr:row>
      <xdr:rowOff>76200</xdr:rowOff>
    </xdr:to>
    <xdr:sp macro="" textlink="">
      <xdr:nvSpPr>
        <xdr:cNvPr id="689112" name="Rectangle 9"/>
        <xdr:cNvSpPr>
          <a:spLocks noChangeArrowheads="1"/>
        </xdr:cNvSpPr>
      </xdr:nvSpPr>
      <xdr:spPr bwMode="auto">
        <a:xfrm>
          <a:off x="10782300" y="7334250"/>
          <a:ext cx="1724025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66675</xdr:rowOff>
    </xdr:to>
    <xdr:sp macro="" textlink="">
      <xdr:nvSpPr>
        <xdr:cNvPr id="689113" name="Text Box 10"/>
        <xdr:cNvSpPr txBox="1">
          <a:spLocks noChangeArrowheads="1"/>
        </xdr:cNvSpPr>
      </xdr:nvSpPr>
      <xdr:spPr bwMode="auto">
        <a:xfrm>
          <a:off x="3571875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104775</xdr:colOff>
      <xdr:row>37</xdr:row>
      <xdr:rowOff>200025</xdr:rowOff>
    </xdr:to>
    <xdr:sp macro="" textlink="">
      <xdr:nvSpPr>
        <xdr:cNvPr id="689114" name="Text Box 11"/>
        <xdr:cNvSpPr txBox="1">
          <a:spLocks noChangeArrowheads="1"/>
        </xdr:cNvSpPr>
      </xdr:nvSpPr>
      <xdr:spPr bwMode="auto">
        <a:xfrm>
          <a:off x="3571875" y="4667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89116" name="Text Box 13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31</xdr:row>
      <xdr:rowOff>200025</xdr:rowOff>
    </xdr:to>
    <xdr:sp macro="" textlink="">
      <xdr:nvSpPr>
        <xdr:cNvPr id="689117" name="Text Box 14"/>
        <xdr:cNvSpPr txBox="1">
          <a:spLocks noChangeArrowheads="1"/>
        </xdr:cNvSpPr>
      </xdr:nvSpPr>
      <xdr:spPr bwMode="auto">
        <a:xfrm>
          <a:off x="3571875" y="4133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9118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9119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40</xdr:row>
      <xdr:rowOff>9525</xdr:rowOff>
    </xdr:from>
    <xdr:to>
      <xdr:col>6</xdr:col>
      <xdr:colOff>180975</xdr:colOff>
      <xdr:row>40</xdr:row>
      <xdr:rowOff>219075</xdr:rowOff>
    </xdr:to>
    <xdr:sp macro="" textlink="">
      <xdr:nvSpPr>
        <xdr:cNvPr id="689120" name="Text Box 36"/>
        <xdr:cNvSpPr txBox="1">
          <a:spLocks noChangeArrowheads="1"/>
        </xdr:cNvSpPr>
      </xdr:nvSpPr>
      <xdr:spPr bwMode="auto">
        <a:xfrm>
          <a:off x="3648075" y="5210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43</xdr:row>
      <xdr:rowOff>9525</xdr:rowOff>
    </xdr:from>
    <xdr:to>
      <xdr:col>8</xdr:col>
      <xdr:colOff>66675</xdr:colOff>
      <xdr:row>45</xdr:row>
      <xdr:rowOff>171450</xdr:rowOff>
    </xdr:to>
    <xdr:sp macro="" textlink="">
      <xdr:nvSpPr>
        <xdr:cNvPr id="689121" name="Rectangle 37"/>
        <xdr:cNvSpPr>
          <a:spLocks noChangeArrowheads="1"/>
        </xdr:cNvSpPr>
      </xdr:nvSpPr>
      <xdr:spPr bwMode="auto">
        <a:xfrm>
          <a:off x="4657725" y="6010275"/>
          <a:ext cx="187642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352425</xdr:colOff>
      <xdr:row>43</xdr:row>
      <xdr:rowOff>9525</xdr:rowOff>
    </xdr:from>
    <xdr:to>
      <xdr:col>20</xdr:col>
      <xdr:colOff>0</xdr:colOff>
      <xdr:row>45</xdr:row>
      <xdr:rowOff>161925</xdr:rowOff>
    </xdr:to>
    <xdr:sp macro="" textlink="">
      <xdr:nvSpPr>
        <xdr:cNvPr id="689122" name="Rectangle 38"/>
        <xdr:cNvSpPr>
          <a:spLocks noChangeArrowheads="1"/>
        </xdr:cNvSpPr>
      </xdr:nvSpPr>
      <xdr:spPr bwMode="auto">
        <a:xfrm>
          <a:off x="11382375" y="6010275"/>
          <a:ext cx="1438275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66675</xdr:rowOff>
    </xdr:to>
    <xdr:sp macro="" textlink="">
      <xdr:nvSpPr>
        <xdr:cNvPr id="689125" name="Text Box 42"/>
        <xdr:cNvSpPr txBox="1">
          <a:spLocks noChangeArrowheads="1"/>
        </xdr:cNvSpPr>
      </xdr:nvSpPr>
      <xdr:spPr bwMode="auto">
        <a:xfrm>
          <a:off x="3571875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104775</xdr:colOff>
      <xdr:row>37</xdr:row>
      <xdr:rowOff>200025</xdr:rowOff>
    </xdr:to>
    <xdr:sp macro="" textlink="">
      <xdr:nvSpPr>
        <xdr:cNvPr id="689126" name="Text Box 43"/>
        <xdr:cNvSpPr txBox="1">
          <a:spLocks noChangeArrowheads="1"/>
        </xdr:cNvSpPr>
      </xdr:nvSpPr>
      <xdr:spPr bwMode="auto">
        <a:xfrm>
          <a:off x="3571875" y="4667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89128" name="Text Box 45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104775</xdr:colOff>
      <xdr:row>31</xdr:row>
      <xdr:rowOff>200025</xdr:rowOff>
    </xdr:to>
    <xdr:sp macro="" textlink="">
      <xdr:nvSpPr>
        <xdr:cNvPr id="689129" name="Text Box 46"/>
        <xdr:cNvSpPr txBox="1">
          <a:spLocks noChangeArrowheads="1"/>
        </xdr:cNvSpPr>
      </xdr:nvSpPr>
      <xdr:spPr bwMode="auto">
        <a:xfrm>
          <a:off x="3571875" y="4133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9130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pic>
      <xdr:nvPicPr>
        <xdr:cNvPr id="689131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266700</xdr:colOff>
      <xdr:row>44</xdr:row>
      <xdr:rowOff>0</xdr:rowOff>
    </xdr:from>
    <xdr:to>
      <xdr:col>11</xdr:col>
      <xdr:colOff>371475</xdr:colOff>
      <xdr:row>44</xdr:row>
      <xdr:rowOff>200025</xdr:rowOff>
    </xdr:to>
    <xdr:sp macro="" textlink="">
      <xdr:nvSpPr>
        <xdr:cNvPr id="689133" name="Text Box 50"/>
        <xdr:cNvSpPr txBox="1">
          <a:spLocks noChangeArrowheads="1"/>
        </xdr:cNvSpPr>
      </xdr:nvSpPr>
      <xdr:spPr bwMode="auto">
        <a:xfrm>
          <a:off x="8315325" y="6143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44</xdr:row>
      <xdr:rowOff>9525</xdr:rowOff>
    </xdr:from>
    <xdr:to>
      <xdr:col>8</xdr:col>
      <xdr:colOff>66675</xdr:colOff>
      <xdr:row>46</xdr:row>
      <xdr:rowOff>171450</xdr:rowOff>
    </xdr:to>
    <xdr:sp macro="" textlink="">
      <xdr:nvSpPr>
        <xdr:cNvPr id="689134" name="Rectangle 51"/>
        <xdr:cNvSpPr>
          <a:spLocks noChangeArrowheads="1"/>
        </xdr:cNvSpPr>
      </xdr:nvSpPr>
      <xdr:spPr bwMode="auto">
        <a:xfrm>
          <a:off x="4657725" y="6153150"/>
          <a:ext cx="187642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352425</xdr:colOff>
      <xdr:row>44</xdr:row>
      <xdr:rowOff>9525</xdr:rowOff>
    </xdr:from>
    <xdr:to>
      <xdr:col>20</xdr:col>
      <xdr:colOff>0</xdr:colOff>
      <xdr:row>46</xdr:row>
      <xdr:rowOff>161925</xdr:rowOff>
    </xdr:to>
    <xdr:sp macro="" textlink="">
      <xdr:nvSpPr>
        <xdr:cNvPr id="689135" name="Rectangle 52"/>
        <xdr:cNvSpPr>
          <a:spLocks noChangeArrowheads="1"/>
        </xdr:cNvSpPr>
      </xdr:nvSpPr>
      <xdr:spPr bwMode="auto">
        <a:xfrm>
          <a:off x="11382375" y="6153150"/>
          <a:ext cx="1438275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531019</xdr:colOff>
      <xdr:row>51</xdr:row>
      <xdr:rowOff>19050</xdr:rowOff>
    </xdr:from>
    <xdr:to>
      <xdr:col>9</xdr:col>
      <xdr:colOff>114300</xdr:colOff>
      <xdr:row>54</xdr:row>
      <xdr:rowOff>47625</xdr:rowOff>
    </xdr:to>
    <xdr:sp macro="" textlink="">
      <xdr:nvSpPr>
        <xdr:cNvPr id="689136" name="Rectangle 53"/>
        <xdr:cNvSpPr>
          <a:spLocks noChangeArrowheads="1"/>
        </xdr:cNvSpPr>
      </xdr:nvSpPr>
      <xdr:spPr bwMode="auto">
        <a:xfrm>
          <a:off x="5186363" y="7567613"/>
          <a:ext cx="1821656" cy="77866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485775</xdr:colOff>
      <xdr:row>51</xdr:row>
      <xdr:rowOff>19050</xdr:rowOff>
    </xdr:from>
    <xdr:to>
      <xdr:col>13</xdr:col>
      <xdr:colOff>290513</xdr:colOff>
      <xdr:row>54</xdr:row>
      <xdr:rowOff>47625</xdr:rowOff>
    </xdr:to>
    <xdr:sp macro="" textlink="">
      <xdr:nvSpPr>
        <xdr:cNvPr id="689137" name="Rectangle 54"/>
        <xdr:cNvSpPr>
          <a:spLocks noChangeArrowheads="1"/>
        </xdr:cNvSpPr>
      </xdr:nvSpPr>
      <xdr:spPr bwMode="auto">
        <a:xfrm>
          <a:off x="7379494" y="7567613"/>
          <a:ext cx="1959769" cy="77866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371475</xdr:colOff>
      <xdr:row>21</xdr:row>
      <xdr:rowOff>200025</xdr:rowOff>
    </xdr:to>
    <xdr:sp macro="" textlink="">
      <xdr:nvSpPr>
        <xdr:cNvPr id="689138" name="Text Box 56"/>
        <xdr:cNvSpPr txBox="1">
          <a:spLocks noChangeArrowheads="1"/>
        </xdr:cNvSpPr>
      </xdr:nvSpPr>
      <xdr:spPr bwMode="auto">
        <a:xfrm>
          <a:off x="7810500" y="1466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266700</xdr:colOff>
      <xdr:row>39</xdr:row>
      <xdr:rowOff>0</xdr:rowOff>
    </xdr:from>
    <xdr:to>
      <xdr:col>10</xdr:col>
      <xdr:colOff>371475</xdr:colOff>
      <xdr:row>39</xdr:row>
      <xdr:rowOff>200025</xdr:rowOff>
    </xdr:to>
    <xdr:sp macro="" textlink="">
      <xdr:nvSpPr>
        <xdr:cNvPr id="689139" name="Text Box 57"/>
        <xdr:cNvSpPr txBox="1">
          <a:spLocks noChangeArrowheads="1"/>
        </xdr:cNvSpPr>
      </xdr:nvSpPr>
      <xdr:spPr bwMode="auto">
        <a:xfrm>
          <a:off x="7810500" y="49339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1066800</xdr:colOff>
      <xdr:row>51</xdr:row>
      <xdr:rowOff>7143</xdr:rowOff>
    </xdr:from>
    <xdr:to>
      <xdr:col>7</xdr:col>
      <xdr:colOff>147637</xdr:colOff>
      <xdr:row>54</xdr:row>
      <xdr:rowOff>35718</xdr:rowOff>
    </xdr:to>
    <xdr:sp macro="" textlink="">
      <xdr:nvSpPr>
        <xdr:cNvPr id="689140" name="Rectangle 58"/>
        <xdr:cNvSpPr>
          <a:spLocks noChangeArrowheads="1"/>
        </xdr:cNvSpPr>
      </xdr:nvSpPr>
      <xdr:spPr bwMode="auto">
        <a:xfrm>
          <a:off x="2983706" y="7555706"/>
          <a:ext cx="1819275" cy="77866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1609725</xdr:colOff>
      <xdr:row>20</xdr:row>
      <xdr:rowOff>180975</xdr:rowOff>
    </xdr:to>
    <xdr:sp macro="" textlink="">
      <xdr:nvSpPr>
        <xdr:cNvPr id="689141" name="Text Box 10"/>
        <xdr:cNvSpPr txBox="1">
          <a:spLocks noChangeArrowheads="1"/>
        </xdr:cNvSpPr>
      </xdr:nvSpPr>
      <xdr:spPr bwMode="auto">
        <a:xfrm>
          <a:off x="6162675" y="1171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9142" name="Text Box 4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9143" name="Text Box 8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1609725</xdr:colOff>
      <xdr:row>20</xdr:row>
      <xdr:rowOff>180975</xdr:rowOff>
    </xdr:to>
    <xdr:sp macro="" textlink="">
      <xdr:nvSpPr>
        <xdr:cNvPr id="689144" name="Text Box 10"/>
        <xdr:cNvSpPr txBox="1">
          <a:spLocks noChangeArrowheads="1"/>
        </xdr:cNvSpPr>
      </xdr:nvSpPr>
      <xdr:spPr bwMode="auto">
        <a:xfrm>
          <a:off x="6162675" y="1171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9145" name="Text Box 4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9146" name="Text Box 8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89147" name="Text Box 10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9148" name="Text Box 10"/>
        <xdr:cNvSpPr txBox="1">
          <a:spLocks noChangeArrowheads="1"/>
        </xdr:cNvSpPr>
      </xdr:nvSpPr>
      <xdr:spPr bwMode="auto">
        <a:xfrm>
          <a:off x="61626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89149" name="Text Box 10"/>
        <xdr:cNvSpPr txBox="1">
          <a:spLocks noChangeArrowheads="1"/>
        </xdr:cNvSpPr>
      </xdr:nvSpPr>
      <xdr:spPr bwMode="auto">
        <a:xfrm>
          <a:off x="61626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66675</xdr:rowOff>
    </xdr:to>
    <xdr:sp macro="" textlink="">
      <xdr:nvSpPr>
        <xdr:cNvPr id="689150" name="Text Box 10"/>
        <xdr:cNvSpPr txBox="1">
          <a:spLocks noChangeArrowheads="1"/>
        </xdr:cNvSpPr>
      </xdr:nvSpPr>
      <xdr:spPr bwMode="auto">
        <a:xfrm>
          <a:off x="3571875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66675</xdr:rowOff>
    </xdr:to>
    <xdr:sp macro="" textlink="">
      <xdr:nvSpPr>
        <xdr:cNvPr id="689151" name="Text Box 43"/>
        <xdr:cNvSpPr txBox="1">
          <a:spLocks noChangeArrowheads="1"/>
        </xdr:cNvSpPr>
      </xdr:nvSpPr>
      <xdr:spPr bwMode="auto">
        <a:xfrm>
          <a:off x="3571875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66675</xdr:rowOff>
    </xdr:to>
    <xdr:sp macro="" textlink="">
      <xdr:nvSpPr>
        <xdr:cNvPr id="695296" name="Text Box 10"/>
        <xdr:cNvSpPr txBox="1">
          <a:spLocks noChangeArrowheads="1"/>
        </xdr:cNvSpPr>
      </xdr:nvSpPr>
      <xdr:spPr bwMode="auto">
        <a:xfrm>
          <a:off x="3571875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66675</xdr:rowOff>
    </xdr:to>
    <xdr:sp macro="" textlink="">
      <xdr:nvSpPr>
        <xdr:cNvPr id="695297" name="Text Box 43"/>
        <xdr:cNvSpPr txBox="1">
          <a:spLocks noChangeArrowheads="1"/>
        </xdr:cNvSpPr>
      </xdr:nvSpPr>
      <xdr:spPr bwMode="auto">
        <a:xfrm>
          <a:off x="3571875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1628775</xdr:colOff>
      <xdr:row>20</xdr:row>
      <xdr:rowOff>180975</xdr:rowOff>
    </xdr:to>
    <xdr:sp macro="" textlink="">
      <xdr:nvSpPr>
        <xdr:cNvPr id="695298" name="Text Box 10"/>
        <xdr:cNvSpPr txBox="1">
          <a:spLocks noChangeArrowheads="1"/>
        </xdr:cNvSpPr>
      </xdr:nvSpPr>
      <xdr:spPr bwMode="auto">
        <a:xfrm>
          <a:off x="6162675" y="117157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299" name="Text Box 4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00" name="Text Box 8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1628775</xdr:colOff>
      <xdr:row>20</xdr:row>
      <xdr:rowOff>180975</xdr:rowOff>
    </xdr:to>
    <xdr:sp macro="" textlink="">
      <xdr:nvSpPr>
        <xdr:cNvPr id="695301" name="Text Box 10"/>
        <xdr:cNvSpPr txBox="1">
          <a:spLocks noChangeArrowheads="1"/>
        </xdr:cNvSpPr>
      </xdr:nvSpPr>
      <xdr:spPr bwMode="auto">
        <a:xfrm>
          <a:off x="6162675" y="117157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02" name="Text Box 4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03" name="Text Box 8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04" name="Text Box 10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05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06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66675</xdr:rowOff>
    </xdr:to>
    <xdr:sp macro="" textlink="">
      <xdr:nvSpPr>
        <xdr:cNvPr id="695307" name="Text Box 10"/>
        <xdr:cNvSpPr txBox="1">
          <a:spLocks noChangeArrowheads="1"/>
        </xdr:cNvSpPr>
      </xdr:nvSpPr>
      <xdr:spPr bwMode="auto">
        <a:xfrm>
          <a:off x="3571875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66675</xdr:rowOff>
    </xdr:to>
    <xdr:sp macro="" textlink="">
      <xdr:nvSpPr>
        <xdr:cNvPr id="695308" name="Text Box 42"/>
        <xdr:cNvSpPr txBox="1">
          <a:spLocks noChangeArrowheads="1"/>
        </xdr:cNvSpPr>
      </xdr:nvSpPr>
      <xdr:spPr bwMode="auto">
        <a:xfrm>
          <a:off x="3571875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66675</xdr:rowOff>
    </xdr:to>
    <xdr:sp macro="" textlink="">
      <xdr:nvSpPr>
        <xdr:cNvPr id="695309" name="Text Box 10"/>
        <xdr:cNvSpPr txBox="1">
          <a:spLocks noChangeArrowheads="1"/>
        </xdr:cNvSpPr>
      </xdr:nvSpPr>
      <xdr:spPr bwMode="auto">
        <a:xfrm>
          <a:off x="3571875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66675</xdr:rowOff>
    </xdr:to>
    <xdr:sp macro="" textlink="">
      <xdr:nvSpPr>
        <xdr:cNvPr id="695310" name="Text Box 42"/>
        <xdr:cNvSpPr txBox="1">
          <a:spLocks noChangeArrowheads="1"/>
        </xdr:cNvSpPr>
      </xdr:nvSpPr>
      <xdr:spPr bwMode="auto">
        <a:xfrm>
          <a:off x="3571875" y="132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1628775</xdr:colOff>
      <xdr:row>20</xdr:row>
      <xdr:rowOff>180975</xdr:rowOff>
    </xdr:to>
    <xdr:sp macro="" textlink="">
      <xdr:nvSpPr>
        <xdr:cNvPr id="695311" name="Text Box 10"/>
        <xdr:cNvSpPr txBox="1">
          <a:spLocks noChangeArrowheads="1"/>
        </xdr:cNvSpPr>
      </xdr:nvSpPr>
      <xdr:spPr bwMode="auto">
        <a:xfrm>
          <a:off x="6162675" y="117157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12" name="Text Box 4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13" name="Text Box 8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1628775</xdr:colOff>
      <xdr:row>20</xdr:row>
      <xdr:rowOff>180975</xdr:rowOff>
    </xdr:to>
    <xdr:sp macro="" textlink="">
      <xdr:nvSpPr>
        <xdr:cNvPr id="695314" name="Text Box 10"/>
        <xdr:cNvSpPr txBox="1">
          <a:spLocks noChangeArrowheads="1"/>
        </xdr:cNvSpPr>
      </xdr:nvSpPr>
      <xdr:spPr bwMode="auto">
        <a:xfrm>
          <a:off x="6162675" y="117157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15" name="Text Box 4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16" name="Text Box 8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17" name="Text Box 10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18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19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1628775</xdr:colOff>
      <xdr:row>20</xdr:row>
      <xdr:rowOff>180975</xdr:rowOff>
    </xdr:to>
    <xdr:sp macro="" textlink="">
      <xdr:nvSpPr>
        <xdr:cNvPr id="695320" name="Text Box 10"/>
        <xdr:cNvSpPr txBox="1">
          <a:spLocks noChangeArrowheads="1"/>
        </xdr:cNvSpPr>
      </xdr:nvSpPr>
      <xdr:spPr bwMode="auto">
        <a:xfrm>
          <a:off x="6162675" y="117157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21" name="Text Box 4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22" name="Text Box 8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19</xdr:row>
      <xdr:rowOff>142875</xdr:rowOff>
    </xdr:from>
    <xdr:to>
      <xdr:col>7</xdr:col>
      <xdr:colOff>1628775</xdr:colOff>
      <xdr:row>20</xdr:row>
      <xdr:rowOff>180975</xdr:rowOff>
    </xdr:to>
    <xdr:sp macro="" textlink="">
      <xdr:nvSpPr>
        <xdr:cNvPr id="695323" name="Text Box 10"/>
        <xdr:cNvSpPr txBox="1">
          <a:spLocks noChangeArrowheads="1"/>
        </xdr:cNvSpPr>
      </xdr:nvSpPr>
      <xdr:spPr bwMode="auto">
        <a:xfrm>
          <a:off x="6162675" y="117157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24" name="Text Box 4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25" name="Text Box 85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26" name="Text Box 10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27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28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123825</xdr:rowOff>
    </xdr:from>
    <xdr:to>
      <xdr:col>6</xdr:col>
      <xdr:colOff>104775</xdr:colOff>
      <xdr:row>21</xdr:row>
      <xdr:rowOff>76200</xdr:rowOff>
    </xdr:to>
    <xdr:sp macro="" textlink="">
      <xdr:nvSpPr>
        <xdr:cNvPr id="695329" name="Text Box 10"/>
        <xdr:cNvSpPr txBox="1">
          <a:spLocks noChangeArrowheads="1"/>
        </xdr:cNvSpPr>
      </xdr:nvSpPr>
      <xdr:spPr bwMode="auto">
        <a:xfrm>
          <a:off x="3571875" y="1323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30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31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32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33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34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35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36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37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38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39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40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41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95342" name="Text Box 10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95343" name="Text Box 42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95344" name="Text Box 10"/>
        <xdr:cNvSpPr txBox="1">
          <a:spLocks noChangeArrowheads="1"/>
        </xdr:cNvSpPr>
      </xdr:nvSpPr>
      <xdr:spPr bwMode="auto">
        <a:xfrm>
          <a:off x="61626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45" name="Text Box 4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46" name="Text Box 8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1609725</xdr:colOff>
      <xdr:row>21</xdr:row>
      <xdr:rowOff>85725</xdr:rowOff>
    </xdr:to>
    <xdr:sp macro="" textlink="">
      <xdr:nvSpPr>
        <xdr:cNvPr id="695347" name="Text Box 10"/>
        <xdr:cNvSpPr txBox="1">
          <a:spLocks noChangeArrowheads="1"/>
        </xdr:cNvSpPr>
      </xdr:nvSpPr>
      <xdr:spPr bwMode="auto">
        <a:xfrm>
          <a:off x="6162675" y="1343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48" name="Text Box 4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49" name="Text Box 8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50" name="Text Box 10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95351" name="Text Box 10"/>
        <xdr:cNvSpPr txBox="1">
          <a:spLocks noChangeArrowheads="1"/>
        </xdr:cNvSpPr>
      </xdr:nvSpPr>
      <xdr:spPr bwMode="auto">
        <a:xfrm>
          <a:off x="61626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95352" name="Text Box 10"/>
        <xdr:cNvSpPr txBox="1">
          <a:spLocks noChangeArrowheads="1"/>
        </xdr:cNvSpPr>
      </xdr:nvSpPr>
      <xdr:spPr bwMode="auto">
        <a:xfrm>
          <a:off x="61626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95353" name="Text Box 10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95354" name="Text Box 43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95355" name="Text Box 10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95356" name="Text Box 43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57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58" name="Text Box 4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59" name="Text Box 8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60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61" name="Text Box 4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62" name="Text Box 8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63" name="Text Box 10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64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65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95366" name="Text Box 10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95367" name="Text Box 42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95368" name="Text Box 10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66675</xdr:rowOff>
    </xdr:to>
    <xdr:sp macro="" textlink="">
      <xdr:nvSpPr>
        <xdr:cNvPr id="695369" name="Text Box 42"/>
        <xdr:cNvSpPr txBox="1">
          <a:spLocks noChangeArrowheads="1"/>
        </xdr:cNvSpPr>
      </xdr:nvSpPr>
      <xdr:spPr bwMode="auto">
        <a:xfrm>
          <a:off x="3571875" y="1590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70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71" name="Text Box 4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72" name="Text Box 8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73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74" name="Text Box 4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75" name="Text Box 8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76" name="Text Box 10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77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78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79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80" name="Text Box 4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81" name="Text Box 8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20</xdr:row>
      <xdr:rowOff>142875</xdr:rowOff>
    </xdr:from>
    <xdr:to>
      <xdr:col>7</xdr:col>
      <xdr:colOff>1628775</xdr:colOff>
      <xdr:row>21</xdr:row>
      <xdr:rowOff>85725</xdr:rowOff>
    </xdr:to>
    <xdr:sp macro="" textlink="">
      <xdr:nvSpPr>
        <xdr:cNvPr id="695382" name="Text Box 10"/>
        <xdr:cNvSpPr txBox="1">
          <a:spLocks noChangeArrowheads="1"/>
        </xdr:cNvSpPr>
      </xdr:nvSpPr>
      <xdr:spPr bwMode="auto">
        <a:xfrm>
          <a:off x="6162675" y="1343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83" name="Text Box 4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84" name="Text Box 85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85" name="Text Box 10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86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87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123825</xdr:rowOff>
    </xdr:from>
    <xdr:to>
      <xdr:col>6</xdr:col>
      <xdr:colOff>104775</xdr:colOff>
      <xdr:row>22</xdr:row>
      <xdr:rowOff>76200</xdr:rowOff>
    </xdr:to>
    <xdr:sp macro="" textlink="">
      <xdr:nvSpPr>
        <xdr:cNvPr id="695388" name="Text Box 10"/>
        <xdr:cNvSpPr txBox="1">
          <a:spLocks noChangeArrowheads="1"/>
        </xdr:cNvSpPr>
      </xdr:nvSpPr>
      <xdr:spPr bwMode="auto">
        <a:xfrm>
          <a:off x="3571875" y="1590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89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90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91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92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93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94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95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96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97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98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399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400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95401" name="Text Box 10"/>
        <xdr:cNvSpPr txBox="1">
          <a:spLocks noChangeArrowheads="1"/>
        </xdr:cNvSpPr>
      </xdr:nvSpPr>
      <xdr:spPr bwMode="auto">
        <a:xfrm>
          <a:off x="3571875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95402" name="Text Box 42"/>
        <xdr:cNvSpPr txBox="1">
          <a:spLocks noChangeArrowheads="1"/>
        </xdr:cNvSpPr>
      </xdr:nvSpPr>
      <xdr:spPr bwMode="auto">
        <a:xfrm>
          <a:off x="3571875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95403" name="Text Box 10"/>
        <xdr:cNvSpPr txBox="1">
          <a:spLocks noChangeArrowheads="1"/>
        </xdr:cNvSpPr>
      </xdr:nvSpPr>
      <xdr:spPr bwMode="auto">
        <a:xfrm>
          <a:off x="61626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04" name="Text Box 4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05" name="Text Box 8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1609725</xdr:colOff>
      <xdr:row>22</xdr:row>
      <xdr:rowOff>85725</xdr:rowOff>
    </xdr:to>
    <xdr:sp macro="" textlink="">
      <xdr:nvSpPr>
        <xdr:cNvPr id="695406" name="Text Box 10"/>
        <xdr:cNvSpPr txBox="1">
          <a:spLocks noChangeArrowheads="1"/>
        </xdr:cNvSpPr>
      </xdr:nvSpPr>
      <xdr:spPr bwMode="auto">
        <a:xfrm>
          <a:off x="6162675" y="1609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07" name="Text Box 4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08" name="Text Box 8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09" name="Text Box 10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95410" name="Text Box 10"/>
        <xdr:cNvSpPr txBox="1">
          <a:spLocks noChangeArrowheads="1"/>
        </xdr:cNvSpPr>
      </xdr:nvSpPr>
      <xdr:spPr bwMode="auto">
        <a:xfrm>
          <a:off x="61626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95411" name="Text Box 10"/>
        <xdr:cNvSpPr txBox="1">
          <a:spLocks noChangeArrowheads="1"/>
        </xdr:cNvSpPr>
      </xdr:nvSpPr>
      <xdr:spPr bwMode="auto">
        <a:xfrm>
          <a:off x="61626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95412" name="Text Box 10"/>
        <xdr:cNvSpPr txBox="1">
          <a:spLocks noChangeArrowheads="1"/>
        </xdr:cNvSpPr>
      </xdr:nvSpPr>
      <xdr:spPr bwMode="auto">
        <a:xfrm>
          <a:off x="3571875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95413" name="Text Box 43"/>
        <xdr:cNvSpPr txBox="1">
          <a:spLocks noChangeArrowheads="1"/>
        </xdr:cNvSpPr>
      </xdr:nvSpPr>
      <xdr:spPr bwMode="auto">
        <a:xfrm>
          <a:off x="3571875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95414" name="Text Box 10"/>
        <xdr:cNvSpPr txBox="1">
          <a:spLocks noChangeArrowheads="1"/>
        </xdr:cNvSpPr>
      </xdr:nvSpPr>
      <xdr:spPr bwMode="auto">
        <a:xfrm>
          <a:off x="3571875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95415" name="Text Box 43"/>
        <xdr:cNvSpPr txBox="1">
          <a:spLocks noChangeArrowheads="1"/>
        </xdr:cNvSpPr>
      </xdr:nvSpPr>
      <xdr:spPr bwMode="auto">
        <a:xfrm>
          <a:off x="3571875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416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17" name="Text Box 4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18" name="Text Box 8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419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20" name="Text Box 4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21" name="Text Box 8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22" name="Text Box 10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23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24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95425" name="Text Box 10"/>
        <xdr:cNvSpPr txBox="1">
          <a:spLocks noChangeArrowheads="1"/>
        </xdr:cNvSpPr>
      </xdr:nvSpPr>
      <xdr:spPr bwMode="auto">
        <a:xfrm>
          <a:off x="3571875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95426" name="Text Box 42"/>
        <xdr:cNvSpPr txBox="1">
          <a:spLocks noChangeArrowheads="1"/>
        </xdr:cNvSpPr>
      </xdr:nvSpPr>
      <xdr:spPr bwMode="auto">
        <a:xfrm>
          <a:off x="3571875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95427" name="Text Box 10"/>
        <xdr:cNvSpPr txBox="1">
          <a:spLocks noChangeArrowheads="1"/>
        </xdr:cNvSpPr>
      </xdr:nvSpPr>
      <xdr:spPr bwMode="auto">
        <a:xfrm>
          <a:off x="3571875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66675</xdr:rowOff>
    </xdr:to>
    <xdr:sp macro="" textlink="">
      <xdr:nvSpPr>
        <xdr:cNvPr id="695428" name="Text Box 42"/>
        <xdr:cNvSpPr txBox="1">
          <a:spLocks noChangeArrowheads="1"/>
        </xdr:cNvSpPr>
      </xdr:nvSpPr>
      <xdr:spPr bwMode="auto">
        <a:xfrm>
          <a:off x="3571875" y="1857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429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30" name="Text Box 4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31" name="Text Box 8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432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33" name="Text Box 4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34" name="Text Box 8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35" name="Text Box 10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36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37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438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39" name="Text Box 4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40" name="Text Box 8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21</xdr:row>
      <xdr:rowOff>142875</xdr:rowOff>
    </xdr:from>
    <xdr:to>
      <xdr:col>7</xdr:col>
      <xdr:colOff>1628775</xdr:colOff>
      <xdr:row>22</xdr:row>
      <xdr:rowOff>85725</xdr:rowOff>
    </xdr:to>
    <xdr:sp macro="" textlink="">
      <xdr:nvSpPr>
        <xdr:cNvPr id="695441" name="Text Box 10"/>
        <xdr:cNvSpPr txBox="1">
          <a:spLocks noChangeArrowheads="1"/>
        </xdr:cNvSpPr>
      </xdr:nvSpPr>
      <xdr:spPr bwMode="auto">
        <a:xfrm>
          <a:off x="6162675" y="1609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42" name="Text Box 4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43" name="Text Box 85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44" name="Text Box 10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45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46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123825</xdr:rowOff>
    </xdr:from>
    <xdr:to>
      <xdr:col>6</xdr:col>
      <xdr:colOff>104775</xdr:colOff>
      <xdr:row>23</xdr:row>
      <xdr:rowOff>76200</xdr:rowOff>
    </xdr:to>
    <xdr:sp macro="" textlink="">
      <xdr:nvSpPr>
        <xdr:cNvPr id="695447" name="Text Box 10"/>
        <xdr:cNvSpPr txBox="1">
          <a:spLocks noChangeArrowheads="1"/>
        </xdr:cNvSpPr>
      </xdr:nvSpPr>
      <xdr:spPr bwMode="auto">
        <a:xfrm>
          <a:off x="3571875" y="1857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48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49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50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51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52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53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54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55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56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57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58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59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95460" name="Text Box 10"/>
        <xdr:cNvSpPr txBox="1">
          <a:spLocks noChangeArrowheads="1"/>
        </xdr:cNvSpPr>
      </xdr:nvSpPr>
      <xdr:spPr bwMode="auto">
        <a:xfrm>
          <a:off x="3571875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95461" name="Text Box 42"/>
        <xdr:cNvSpPr txBox="1">
          <a:spLocks noChangeArrowheads="1"/>
        </xdr:cNvSpPr>
      </xdr:nvSpPr>
      <xdr:spPr bwMode="auto">
        <a:xfrm>
          <a:off x="3571875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95462" name="Text Box 10"/>
        <xdr:cNvSpPr txBox="1">
          <a:spLocks noChangeArrowheads="1"/>
        </xdr:cNvSpPr>
      </xdr:nvSpPr>
      <xdr:spPr bwMode="auto">
        <a:xfrm>
          <a:off x="61626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63" name="Text Box 4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64" name="Text Box 8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1609725</xdr:colOff>
      <xdr:row>23</xdr:row>
      <xdr:rowOff>85725</xdr:rowOff>
    </xdr:to>
    <xdr:sp macro="" textlink="">
      <xdr:nvSpPr>
        <xdr:cNvPr id="695465" name="Text Box 10"/>
        <xdr:cNvSpPr txBox="1">
          <a:spLocks noChangeArrowheads="1"/>
        </xdr:cNvSpPr>
      </xdr:nvSpPr>
      <xdr:spPr bwMode="auto">
        <a:xfrm>
          <a:off x="6162675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66" name="Text Box 4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67" name="Text Box 8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68" name="Text Box 10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95469" name="Text Box 10"/>
        <xdr:cNvSpPr txBox="1">
          <a:spLocks noChangeArrowheads="1"/>
        </xdr:cNvSpPr>
      </xdr:nvSpPr>
      <xdr:spPr bwMode="auto">
        <a:xfrm>
          <a:off x="61626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95470" name="Text Box 10"/>
        <xdr:cNvSpPr txBox="1">
          <a:spLocks noChangeArrowheads="1"/>
        </xdr:cNvSpPr>
      </xdr:nvSpPr>
      <xdr:spPr bwMode="auto">
        <a:xfrm>
          <a:off x="61626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95471" name="Text Box 10"/>
        <xdr:cNvSpPr txBox="1">
          <a:spLocks noChangeArrowheads="1"/>
        </xdr:cNvSpPr>
      </xdr:nvSpPr>
      <xdr:spPr bwMode="auto">
        <a:xfrm>
          <a:off x="3571875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95472" name="Text Box 43"/>
        <xdr:cNvSpPr txBox="1">
          <a:spLocks noChangeArrowheads="1"/>
        </xdr:cNvSpPr>
      </xdr:nvSpPr>
      <xdr:spPr bwMode="auto">
        <a:xfrm>
          <a:off x="3571875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95473" name="Text Box 10"/>
        <xdr:cNvSpPr txBox="1">
          <a:spLocks noChangeArrowheads="1"/>
        </xdr:cNvSpPr>
      </xdr:nvSpPr>
      <xdr:spPr bwMode="auto">
        <a:xfrm>
          <a:off x="3571875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95474" name="Text Box 43"/>
        <xdr:cNvSpPr txBox="1">
          <a:spLocks noChangeArrowheads="1"/>
        </xdr:cNvSpPr>
      </xdr:nvSpPr>
      <xdr:spPr bwMode="auto">
        <a:xfrm>
          <a:off x="3571875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75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76" name="Text Box 4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77" name="Text Box 8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78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79" name="Text Box 4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80" name="Text Box 8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81" name="Text Box 10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482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483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95484" name="Text Box 10"/>
        <xdr:cNvSpPr txBox="1">
          <a:spLocks noChangeArrowheads="1"/>
        </xdr:cNvSpPr>
      </xdr:nvSpPr>
      <xdr:spPr bwMode="auto">
        <a:xfrm>
          <a:off x="3571875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95485" name="Text Box 42"/>
        <xdr:cNvSpPr txBox="1">
          <a:spLocks noChangeArrowheads="1"/>
        </xdr:cNvSpPr>
      </xdr:nvSpPr>
      <xdr:spPr bwMode="auto">
        <a:xfrm>
          <a:off x="3571875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95486" name="Text Box 10"/>
        <xdr:cNvSpPr txBox="1">
          <a:spLocks noChangeArrowheads="1"/>
        </xdr:cNvSpPr>
      </xdr:nvSpPr>
      <xdr:spPr bwMode="auto">
        <a:xfrm>
          <a:off x="3571875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66675</xdr:rowOff>
    </xdr:to>
    <xdr:sp macro="" textlink="">
      <xdr:nvSpPr>
        <xdr:cNvPr id="695487" name="Text Box 42"/>
        <xdr:cNvSpPr txBox="1">
          <a:spLocks noChangeArrowheads="1"/>
        </xdr:cNvSpPr>
      </xdr:nvSpPr>
      <xdr:spPr bwMode="auto">
        <a:xfrm>
          <a:off x="3571875" y="2124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88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89" name="Text Box 4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90" name="Text Box 8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91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92" name="Text Box 4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93" name="Text Box 8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94" name="Text Box 10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495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496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497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98" name="Text Box 4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499" name="Text Box 8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22</xdr:row>
      <xdr:rowOff>142875</xdr:rowOff>
    </xdr:from>
    <xdr:to>
      <xdr:col>7</xdr:col>
      <xdr:colOff>1628775</xdr:colOff>
      <xdr:row>23</xdr:row>
      <xdr:rowOff>85725</xdr:rowOff>
    </xdr:to>
    <xdr:sp macro="" textlink="">
      <xdr:nvSpPr>
        <xdr:cNvPr id="695500" name="Text Box 10"/>
        <xdr:cNvSpPr txBox="1">
          <a:spLocks noChangeArrowheads="1"/>
        </xdr:cNvSpPr>
      </xdr:nvSpPr>
      <xdr:spPr bwMode="auto">
        <a:xfrm>
          <a:off x="6162675" y="1876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501" name="Text Box 4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502" name="Text Box 85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503" name="Text Box 10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04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05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123825</xdr:rowOff>
    </xdr:from>
    <xdr:to>
      <xdr:col>6</xdr:col>
      <xdr:colOff>104775</xdr:colOff>
      <xdr:row>24</xdr:row>
      <xdr:rowOff>76200</xdr:rowOff>
    </xdr:to>
    <xdr:sp macro="" textlink="">
      <xdr:nvSpPr>
        <xdr:cNvPr id="695506" name="Text Box 10"/>
        <xdr:cNvSpPr txBox="1">
          <a:spLocks noChangeArrowheads="1"/>
        </xdr:cNvSpPr>
      </xdr:nvSpPr>
      <xdr:spPr bwMode="auto">
        <a:xfrm>
          <a:off x="3571875" y="2124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07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08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09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10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11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12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13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14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15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16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17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18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66675</xdr:rowOff>
    </xdr:to>
    <xdr:sp macro="" textlink="">
      <xdr:nvSpPr>
        <xdr:cNvPr id="695519" name="Text Box 10"/>
        <xdr:cNvSpPr txBox="1">
          <a:spLocks noChangeArrowheads="1"/>
        </xdr:cNvSpPr>
      </xdr:nvSpPr>
      <xdr:spPr bwMode="auto">
        <a:xfrm>
          <a:off x="3571875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66675</xdr:rowOff>
    </xdr:to>
    <xdr:sp macro="" textlink="">
      <xdr:nvSpPr>
        <xdr:cNvPr id="695520" name="Text Box 42"/>
        <xdr:cNvSpPr txBox="1">
          <a:spLocks noChangeArrowheads="1"/>
        </xdr:cNvSpPr>
      </xdr:nvSpPr>
      <xdr:spPr bwMode="auto">
        <a:xfrm>
          <a:off x="3571875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95521" name="Text Box 10"/>
        <xdr:cNvSpPr txBox="1">
          <a:spLocks noChangeArrowheads="1"/>
        </xdr:cNvSpPr>
      </xdr:nvSpPr>
      <xdr:spPr bwMode="auto">
        <a:xfrm>
          <a:off x="61626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22" name="Text Box 4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23" name="Text Box 8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1609725</xdr:colOff>
      <xdr:row>24</xdr:row>
      <xdr:rowOff>85725</xdr:rowOff>
    </xdr:to>
    <xdr:sp macro="" textlink="">
      <xdr:nvSpPr>
        <xdr:cNvPr id="695524" name="Text Box 10"/>
        <xdr:cNvSpPr txBox="1">
          <a:spLocks noChangeArrowheads="1"/>
        </xdr:cNvSpPr>
      </xdr:nvSpPr>
      <xdr:spPr bwMode="auto">
        <a:xfrm>
          <a:off x="6162675" y="2143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25" name="Text Box 4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26" name="Text Box 8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27" name="Text Box 10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85725</xdr:rowOff>
    </xdr:to>
    <xdr:sp macro="" textlink="">
      <xdr:nvSpPr>
        <xdr:cNvPr id="695528" name="Text Box 10"/>
        <xdr:cNvSpPr txBox="1">
          <a:spLocks noChangeArrowheads="1"/>
        </xdr:cNvSpPr>
      </xdr:nvSpPr>
      <xdr:spPr bwMode="auto">
        <a:xfrm>
          <a:off x="61626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85725</xdr:rowOff>
    </xdr:to>
    <xdr:sp macro="" textlink="">
      <xdr:nvSpPr>
        <xdr:cNvPr id="695529" name="Text Box 10"/>
        <xdr:cNvSpPr txBox="1">
          <a:spLocks noChangeArrowheads="1"/>
        </xdr:cNvSpPr>
      </xdr:nvSpPr>
      <xdr:spPr bwMode="auto">
        <a:xfrm>
          <a:off x="61626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66675</xdr:rowOff>
    </xdr:to>
    <xdr:sp macro="" textlink="">
      <xdr:nvSpPr>
        <xdr:cNvPr id="695530" name="Text Box 10"/>
        <xdr:cNvSpPr txBox="1">
          <a:spLocks noChangeArrowheads="1"/>
        </xdr:cNvSpPr>
      </xdr:nvSpPr>
      <xdr:spPr bwMode="auto">
        <a:xfrm>
          <a:off x="3571875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66675</xdr:rowOff>
    </xdr:to>
    <xdr:sp macro="" textlink="">
      <xdr:nvSpPr>
        <xdr:cNvPr id="695531" name="Text Box 43"/>
        <xdr:cNvSpPr txBox="1">
          <a:spLocks noChangeArrowheads="1"/>
        </xdr:cNvSpPr>
      </xdr:nvSpPr>
      <xdr:spPr bwMode="auto">
        <a:xfrm>
          <a:off x="3571875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66675</xdr:rowOff>
    </xdr:to>
    <xdr:sp macro="" textlink="">
      <xdr:nvSpPr>
        <xdr:cNvPr id="695532" name="Text Box 10"/>
        <xdr:cNvSpPr txBox="1">
          <a:spLocks noChangeArrowheads="1"/>
        </xdr:cNvSpPr>
      </xdr:nvSpPr>
      <xdr:spPr bwMode="auto">
        <a:xfrm>
          <a:off x="3571875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66675</xdr:rowOff>
    </xdr:to>
    <xdr:sp macro="" textlink="">
      <xdr:nvSpPr>
        <xdr:cNvPr id="695533" name="Text Box 43"/>
        <xdr:cNvSpPr txBox="1">
          <a:spLocks noChangeArrowheads="1"/>
        </xdr:cNvSpPr>
      </xdr:nvSpPr>
      <xdr:spPr bwMode="auto">
        <a:xfrm>
          <a:off x="3571875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34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35" name="Text Box 4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36" name="Text Box 8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37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38" name="Text Box 4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39" name="Text Box 8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40" name="Text Box 10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41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42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66675</xdr:rowOff>
    </xdr:to>
    <xdr:sp macro="" textlink="">
      <xdr:nvSpPr>
        <xdr:cNvPr id="695543" name="Text Box 10"/>
        <xdr:cNvSpPr txBox="1">
          <a:spLocks noChangeArrowheads="1"/>
        </xdr:cNvSpPr>
      </xdr:nvSpPr>
      <xdr:spPr bwMode="auto">
        <a:xfrm>
          <a:off x="3571875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66675</xdr:rowOff>
    </xdr:to>
    <xdr:sp macro="" textlink="">
      <xdr:nvSpPr>
        <xdr:cNvPr id="695544" name="Text Box 42"/>
        <xdr:cNvSpPr txBox="1">
          <a:spLocks noChangeArrowheads="1"/>
        </xdr:cNvSpPr>
      </xdr:nvSpPr>
      <xdr:spPr bwMode="auto">
        <a:xfrm>
          <a:off x="3571875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66675</xdr:rowOff>
    </xdr:to>
    <xdr:sp macro="" textlink="">
      <xdr:nvSpPr>
        <xdr:cNvPr id="695545" name="Text Box 10"/>
        <xdr:cNvSpPr txBox="1">
          <a:spLocks noChangeArrowheads="1"/>
        </xdr:cNvSpPr>
      </xdr:nvSpPr>
      <xdr:spPr bwMode="auto">
        <a:xfrm>
          <a:off x="3571875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66675</xdr:rowOff>
    </xdr:to>
    <xdr:sp macro="" textlink="">
      <xdr:nvSpPr>
        <xdr:cNvPr id="695546" name="Text Box 42"/>
        <xdr:cNvSpPr txBox="1">
          <a:spLocks noChangeArrowheads="1"/>
        </xdr:cNvSpPr>
      </xdr:nvSpPr>
      <xdr:spPr bwMode="auto">
        <a:xfrm>
          <a:off x="3571875" y="2390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47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48" name="Text Box 4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49" name="Text Box 8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50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51" name="Text Box 4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52" name="Text Box 8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53" name="Text Box 10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54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55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56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57" name="Text Box 4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58" name="Text Box 8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23</xdr:row>
      <xdr:rowOff>142875</xdr:rowOff>
    </xdr:from>
    <xdr:to>
      <xdr:col>7</xdr:col>
      <xdr:colOff>1628775</xdr:colOff>
      <xdr:row>24</xdr:row>
      <xdr:rowOff>85725</xdr:rowOff>
    </xdr:to>
    <xdr:sp macro="" textlink="">
      <xdr:nvSpPr>
        <xdr:cNvPr id="695559" name="Text Box 10"/>
        <xdr:cNvSpPr txBox="1">
          <a:spLocks noChangeArrowheads="1"/>
        </xdr:cNvSpPr>
      </xdr:nvSpPr>
      <xdr:spPr bwMode="auto">
        <a:xfrm>
          <a:off x="6162675" y="2143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60" name="Text Box 4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61" name="Text Box 85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62" name="Text Box 10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63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64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123825</xdr:rowOff>
    </xdr:from>
    <xdr:to>
      <xdr:col>6</xdr:col>
      <xdr:colOff>104775</xdr:colOff>
      <xdr:row>25</xdr:row>
      <xdr:rowOff>76200</xdr:rowOff>
    </xdr:to>
    <xdr:sp macro="" textlink="">
      <xdr:nvSpPr>
        <xdr:cNvPr id="695565" name="Text Box 10"/>
        <xdr:cNvSpPr txBox="1">
          <a:spLocks noChangeArrowheads="1"/>
        </xdr:cNvSpPr>
      </xdr:nvSpPr>
      <xdr:spPr bwMode="auto">
        <a:xfrm>
          <a:off x="3571875" y="2390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66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67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68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69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70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71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72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73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74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75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76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77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104775</xdr:rowOff>
    </xdr:to>
    <xdr:sp macro="" textlink="">
      <xdr:nvSpPr>
        <xdr:cNvPr id="695578" name="Text Box 10"/>
        <xdr:cNvSpPr txBox="1">
          <a:spLocks noChangeArrowheads="1"/>
        </xdr:cNvSpPr>
      </xdr:nvSpPr>
      <xdr:spPr bwMode="auto">
        <a:xfrm>
          <a:off x="3571875" y="26574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104775</xdr:rowOff>
    </xdr:to>
    <xdr:sp macro="" textlink="">
      <xdr:nvSpPr>
        <xdr:cNvPr id="695579" name="Text Box 42"/>
        <xdr:cNvSpPr txBox="1">
          <a:spLocks noChangeArrowheads="1"/>
        </xdr:cNvSpPr>
      </xdr:nvSpPr>
      <xdr:spPr bwMode="auto">
        <a:xfrm>
          <a:off x="3571875" y="26574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85725</xdr:rowOff>
    </xdr:to>
    <xdr:sp macro="" textlink="">
      <xdr:nvSpPr>
        <xdr:cNvPr id="695580" name="Text Box 10"/>
        <xdr:cNvSpPr txBox="1">
          <a:spLocks noChangeArrowheads="1"/>
        </xdr:cNvSpPr>
      </xdr:nvSpPr>
      <xdr:spPr bwMode="auto">
        <a:xfrm>
          <a:off x="61626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581" name="Text Box 4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582" name="Text Box 8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1609725</xdr:colOff>
      <xdr:row>25</xdr:row>
      <xdr:rowOff>85725</xdr:rowOff>
    </xdr:to>
    <xdr:sp macro="" textlink="">
      <xdr:nvSpPr>
        <xdr:cNvPr id="695583" name="Text Box 10"/>
        <xdr:cNvSpPr txBox="1">
          <a:spLocks noChangeArrowheads="1"/>
        </xdr:cNvSpPr>
      </xdr:nvSpPr>
      <xdr:spPr bwMode="auto">
        <a:xfrm>
          <a:off x="6162675" y="2409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584" name="Text Box 4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585" name="Text Box 8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586" name="Text Box 10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133350</xdr:rowOff>
    </xdr:to>
    <xdr:sp macro="" textlink="">
      <xdr:nvSpPr>
        <xdr:cNvPr id="695587" name="Text Box 10"/>
        <xdr:cNvSpPr txBox="1">
          <a:spLocks noChangeArrowheads="1"/>
        </xdr:cNvSpPr>
      </xdr:nvSpPr>
      <xdr:spPr bwMode="auto">
        <a:xfrm>
          <a:off x="6162675" y="2676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133350</xdr:rowOff>
    </xdr:to>
    <xdr:sp macro="" textlink="">
      <xdr:nvSpPr>
        <xdr:cNvPr id="695588" name="Text Box 10"/>
        <xdr:cNvSpPr txBox="1">
          <a:spLocks noChangeArrowheads="1"/>
        </xdr:cNvSpPr>
      </xdr:nvSpPr>
      <xdr:spPr bwMode="auto">
        <a:xfrm>
          <a:off x="6162675" y="2676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104775</xdr:rowOff>
    </xdr:to>
    <xdr:sp macro="" textlink="">
      <xdr:nvSpPr>
        <xdr:cNvPr id="695589" name="Text Box 10"/>
        <xdr:cNvSpPr txBox="1">
          <a:spLocks noChangeArrowheads="1"/>
        </xdr:cNvSpPr>
      </xdr:nvSpPr>
      <xdr:spPr bwMode="auto">
        <a:xfrm>
          <a:off x="3571875" y="26574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104775</xdr:rowOff>
    </xdr:to>
    <xdr:sp macro="" textlink="">
      <xdr:nvSpPr>
        <xdr:cNvPr id="695590" name="Text Box 43"/>
        <xdr:cNvSpPr txBox="1">
          <a:spLocks noChangeArrowheads="1"/>
        </xdr:cNvSpPr>
      </xdr:nvSpPr>
      <xdr:spPr bwMode="auto">
        <a:xfrm>
          <a:off x="3571875" y="26574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104775</xdr:rowOff>
    </xdr:to>
    <xdr:sp macro="" textlink="">
      <xdr:nvSpPr>
        <xdr:cNvPr id="695591" name="Text Box 10"/>
        <xdr:cNvSpPr txBox="1">
          <a:spLocks noChangeArrowheads="1"/>
        </xdr:cNvSpPr>
      </xdr:nvSpPr>
      <xdr:spPr bwMode="auto">
        <a:xfrm>
          <a:off x="3571875" y="26574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104775</xdr:rowOff>
    </xdr:to>
    <xdr:sp macro="" textlink="">
      <xdr:nvSpPr>
        <xdr:cNvPr id="695592" name="Text Box 43"/>
        <xdr:cNvSpPr txBox="1">
          <a:spLocks noChangeArrowheads="1"/>
        </xdr:cNvSpPr>
      </xdr:nvSpPr>
      <xdr:spPr bwMode="auto">
        <a:xfrm>
          <a:off x="3571875" y="26574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93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594" name="Text Box 4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595" name="Text Box 8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596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597" name="Text Box 4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598" name="Text Box 8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599" name="Text Box 10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00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01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104775</xdr:rowOff>
    </xdr:to>
    <xdr:sp macro="" textlink="">
      <xdr:nvSpPr>
        <xdr:cNvPr id="695602" name="Text Box 10"/>
        <xdr:cNvSpPr txBox="1">
          <a:spLocks noChangeArrowheads="1"/>
        </xdr:cNvSpPr>
      </xdr:nvSpPr>
      <xdr:spPr bwMode="auto">
        <a:xfrm>
          <a:off x="3571875" y="26574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104775</xdr:rowOff>
    </xdr:to>
    <xdr:sp macro="" textlink="">
      <xdr:nvSpPr>
        <xdr:cNvPr id="695603" name="Text Box 42"/>
        <xdr:cNvSpPr txBox="1">
          <a:spLocks noChangeArrowheads="1"/>
        </xdr:cNvSpPr>
      </xdr:nvSpPr>
      <xdr:spPr bwMode="auto">
        <a:xfrm>
          <a:off x="3571875" y="26574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104775</xdr:rowOff>
    </xdr:to>
    <xdr:sp macro="" textlink="">
      <xdr:nvSpPr>
        <xdr:cNvPr id="695604" name="Text Box 10"/>
        <xdr:cNvSpPr txBox="1">
          <a:spLocks noChangeArrowheads="1"/>
        </xdr:cNvSpPr>
      </xdr:nvSpPr>
      <xdr:spPr bwMode="auto">
        <a:xfrm>
          <a:off x="3571875" y="26574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104775</xdr:rowOff>
    </xdr:to>
    <xdr:sp macro="" textlink="">
      <xdr:nvSpPr>
        <xdr:cNvPr id="695605" name="Text Box 42"/>
        <xdr:cNvSpPr txBox="1">
          <a:spLocks noChangeArrowheads="1"/>
        </xdr:cNvSpPr>
      </xdr:nvSpPr>
      <xdr:spPr bwMode="auto">
        <a:xfrm>
          <a:off x="3571875" y="26574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606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607" name="Text Box 4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608" name="Text Box 8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609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610" name="Text Box 4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611" name="Text Box 8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612" name="Text Box 10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13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14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615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616" name="Text Box 4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617" name="Text Box 8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24</xdr:row>
      <xdr:rowOff>142875</xdr:rowOff>
    </xdr:from>
    <xdr:to>
      <xdr:col>7</xdr:col>
      <xdr:colOff>1628775</xdr:colOff>
      <xdr:row>25</xdr:row>
      <xdr:rowOff>85725</xdr:rowOff>
    </xdr:to>
    <xdr:sp macro="" textlink="">
      <xdr:nvSpPr>
        <xdr:cNvPr id="695618" name="Text Box 10"/>
        <xdr:cNvSpPr txBox="1">
          <a:spLocks noChangeArrowheads="1"/>
        </xdr:cNvSpPr>
      </xdr:nvSpPr>
      <xdr:spPr bwMode="auto">
        <a:xfrm>
          <a:off x="6162675" y="24098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619" name="Text Box 4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620" name="Text Box 85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621" name="Text Box 10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22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23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123825</xdr:rowOff>
    </xdr:from>
    <xdr:to>
      <xdr:col>6</xdr:col>
      <xdr:colOff>104775</xdr:colOff>
      <xdr:row>26</xdr:row>
      <xdr:rowOff>114300</xdr:rowOff>
    </xdr:to>
    <xdr:sp macro="" textlink="">
      <xdr:nvSpPr>
        <xdr:cNvPr id="695624" name="Text Box 10"/>
        <xdr:cNvSpPr txBox="1">
          <a:spLocks noChangeArrowheads="1"/>
        </xdr:cNvSpPr>
      </xdr:nvSpPr>
      <xdr:spPr bwMode="auto">
        <a:xfrm>
          <a:off x="3571875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25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26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27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28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29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30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31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32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33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34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35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36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209550</xdr:rowOff>
    </xdr:to>
    <xdr:sp macro="" textlink="">
      <xdr:nvSpPr>
        <xdr:cNvPr id="695637" name="Text Box 10"/>
        <xdr:cNvSpPr txBox="1">
          <a:spLocks noChangeArrowheads="1"/>
        </xdr:cNvSpPr>
      </xdr:nvSpPr>
      <xdr:spPr bwMode="auto">
        <a:xfrm>
          <a:off x="3571875" y="2990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209550</xdr:rowOff>
    </xdr:to>
    <xdr:sp macro="" textlink="">
      <xdr:nvSpPr>
        <xdr:cNvPr id="695638" name="Text Box 42"/>
        <xdr:cNvSpPr txBox="1">
          <a:spLocks noChangeArrowheads="1"/>
        </xdr:cNvSpPr>
      </xdr:nvSpPr>
      <xdr:spPr bwMode="auto">
        <a:xfrm>
          <a:off x="3571875" y="2990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133350</xdr:rowOff>
    </xdr:to>
    <xdr:sp macro="" textlink="">
      <xdr:nvSpPr>
        <xdr:cNvPr id="695639" name="Text Box 10"/>
        <xdr:cNvSpPr txBox="1">
          <a:spLocks noChangeArrowheads="1"/>
        </xdr:cNvSpPr>
      </xdr:nvSpPr>
      <xdr:spPr bwMode="auto">
        <a:xfrm>
          <a:off x="6162675" y="2676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40" name="Text Box 4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41" name="Text Box 8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1609725</xdr:colOff>
      <xdr:row>26</xdr:row>
      <xdr:rowOff>133350</xdr:rowOff>
    </xdr:to>
    <xdr:sp macro="" textlink="">
      <xdr:nvSpPr>
        <xdr:cNvPr id="695642" name="Text Box 10"/>
        <xdr:cNvSpPr txBox="1">
          <a:spLocks noChangeArrowheads="1"/>
        </xdr:cNvSpPr>
      </xdr:nvSpPr>
      <xdr:spPr bwMode="auto">
        <a:xfrm>
          <a:off x="6162675" y="2676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43" name="Text Box 4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44" name="Text Box 8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45" name="Text Box 10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1609725</xdr:colOff>
      <xdr:row>27</xdr:row>
      <xdr:rowOff>228600</xdr:rowOff>
    </xdr:to>
    <xdr:sp macro="" textlink="">
      <xdr:nvSpPr>
        <xdr:cNvPr id="695646" name="Text Box 10"/>
        <xdr:cNvSpPr txBox="1">
          <a:spLocks noChangeArrowheads="1"/>
        </xdr:cNvSpPr>
      </xdr:nvSpPr>
      <xdr:spPr bwMode="auto">
        <a:xfrm>
          <a:off x="6162675" y="30194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1609725</xdr:colOff>
      <xdr:row>27</xdr:row>
      <xdr:rowOff>228600</xdr:rowOff>
    </xdr:to>
    <xdr:sp macro="" textlink="">
      <xdr:nvSpPr>
        <xdr:cNvPr id="695647" name="Text Box 10"/>
        <xdr:cNvSpPr txBox="1">
          <a:spLocks noChangeArrowheads="1"/>
        </xdr:cNvSpPr>
      </xdr:nvSpPr>
      <xdr:spPr bwMode="auto">
        <a:xfrm>
          <a:off x="6162675" y="30194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209550</xdr:rowOff>
    </xdr:to>
    <xdr:sp macro="" textlink="">
      <xdr:nvSpPr>
        <xdr:cNvPr id="695648" name="Text Box 10"/>
        <xdr:cNvSpPr txBox="1">
          <a:spLocks noChangeArrowheads="1"/>
        </xdr:cNvSpPr>
      </xdr:nvSpPr>
      <xdr:spPr bwMode="auto">
        <a:xfrm>
          <a:off x="3571875" y="2990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209550</xdr:rowOff>
    </xdr:to>
    <xdr:sp macro="" textlink="">
      <xdr:nvSpPr>
        <xdr:cNvPr id="695649" name="Text Box 43"/>
        <xdr:cNvSpPr txBox="1">
          <a:spLocks noChangeArrowheads="1"/>
        </xdr:cNvSpPr>
      </xdr:nvSpPr>
      <xdr:spPr bwMode="auto">
        <a:xfrm>
          <a:off x="3571875" y="2990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209550</xdr:rowOff>
    </xdr:to>
    <xdr:sp macro="" textlink="">
      <xdr:nvSpPr>
        <xdr:cNvPr id="695650" name="Text Box 10"/>
        <xdr:cNvSpPr txBox="1">
          <a:spLocks noChangeArrowheads="1"/>
        </xdr:cNvSpPr>
      </xdr:nvSpPr>
      <xdr:spPr bwMode="auto">
        <a:xfrm>
          <a:off x="3571875" y="2990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209550</xdr:rowOff>
    </xdr:to>
    <xdr:sp macro="" textlink="">
      <xdr:nvSpPr>
        <xdr:cNvPr id="695651" name="Text Box 43"/>
        <xdr:cNvSpPr txBox="1">
          <a:spLocks noChangeArrowheads="1"/>
        </xdr:cNvSpPr>
      </xdr:nvSpPr>
      <xdr:spPr bwMode="auto">
        <a:xfrm>
          <a:off x="3571875" y="2990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52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53" name="Text Box 4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54" name="Text Box 8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55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56" name="Text Box 4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57" name="Text Box 8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58" name="Text Box 10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59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60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209550</xdr:rowOff>
    </xdr:to>
    <xdr:sp macro="" textlink="">
      <xdr:nvSpPr>
        <xdr:cNvPr id="695661" name="Text Box 10"/>
        <xdr:cNvSpPr txBox="1">
          <a:spLocks noChangeArrowheads="1"/>
        </xdr:cNvSpPr>
      </xdr:nvSpPr>
      <xdr:spPr bwMode="auto">
        <a:xfrm>
          <a:off x="3571875" y="2990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209550</xdr:rowOff>
    </xdr:to>
    <xdr:sp macro="" textlink="">
      <xdr:nvSpPr>
        <xdr:cNvPr id="695662" name="Text Box 42"/>
        <xdr:cNvSpPr txBox="1">
          <a:spLocks noChangeArrowheads="1"/>
        </xdr:cNvSpPr>
      </xdr:nvSpPr>
      <xdr:spPr bwMode="auto">
        <a:xfrm>
          <a:off x="3571875" y="2990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209550</xdr:rowOff>
    </xdr:to>
    <xdr:sp macro="" textlink="">
      <xdr:nvSpPr>
        <xdr:cNvPr id="695663" name="Text Box 10"/>
        <xdr:cNvSpPr txBox="1">
          <a:spLocks noChangeArrowheads="1"/>
        </xdr:cNvSpPr>
      </xdr:nvSpPr>
      <xdr:spPr bwMode="auto">
        <a:xfrm>
          <a:off x="3571875" y="2990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209550</xdr:rowOff>
    </xdr:to>
    <xdr:sp macro="" textlink="">
      <xdr:nvSpPr>
        <xdr:cNvPr id="695664" name="Text Box 42"/>
        <xdr:cNvSpPr txBox="1">
          <a:spLocks noChangeArrowheads="1"/>
        </xdr:cNvSpPr>
      </xdr:nvSpPr>
      <xdr:spPr bwMode="auto">
        <a:xfrm>
          <a:off x="3571875" y="2990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65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66" name="Text Box 4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67" name="Text Box 8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68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69" name="Text Box 4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70" name="Text Box 8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71" name="Text Box 10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72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73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74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75" name="Text Box 4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76" name="Text Box 8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25</xdr:row>
      <xdr:rowOff>142875</xdr:rowOff>
    </xdr:from>
    <xdr:to>
      <xdr:col>7</xdr:col>
      <xdr:colOff>1628775</xdr:colOff>
      <xdr:row>26</xdr:row>
      <xdr:rowOff>133350</xdr:rowOff>
    </xdr:to>
    <xdr:sp macro="" textlink="">
      <xdr:nvSpPr>
        <xdr:cNvPr id="695677" name="Text Box 10"/>
        <xdr:cNvSpPr txBox="1">
          <a:spLocks noChangeArrowheads="1"/>
        </xdr:cNvSpPr>
      </xdr:nvSpPr>
      <xdr:spPr bwMode="auto">
        <a:xfrm>
          <a:off x="6162675" y="2676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78" name="Text Box 4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79" name="Text Box 85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80" name="Text Box 10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81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82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190500</xdr:rowOff>
    </xdr:from>
    <xdr:to>
      <xdr:col>6</xdr:col>
      <xdr:colOff>104775</xdr:colOff>
      <xdr:row>27</xdr:row>
      <xdr:rowOff>219075</xdr:rowOff>
    </xdr:to>
    <xdr:sp macro="" textlink="">
      <xdr:nvSpPr>
        <xdr:cNvPr id="695683" name="Text Box 10"/>
        <xdr:cNvSpPr txBox="1">
          <a:spLocks noChangeArrowheads="1"/>
        </xdr:cNvSpPr>
      </xdr:nvSpPr>
      <xdr:spPr bwMode="auto">
        <a:xfrm>
          <a:off x="3571875" y="2990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84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85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86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87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88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89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90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91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92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93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94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695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104775</xdr:rowOff>
    </xdr:to>
    <xdr:sp macro="" textlink="">
      <xdr:nvSpPr>
        <xdr:cNvPr id="695696" name="Text Box 10"/>
        <xdr:cNvSpPr txBox="1">
          <a:spLocks noChangeArrowheads="1"/>
        </xdr:cNvSpPr>
      </xdr:nvSpPr>
      <xdr:spPr bwMode="auto">
        <a:xfrm>
          <a:off x="3571875" y="31908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104775</xdr:rowOff>
    </xdr:to>
    <xdr:sp macro="" textlink="">
      <xdr:nvSpPr>
        <xdr:cNvPr id="695697" name="Text Box 42"/>
        <xdr:cNvSpPr txBox="1">
          <a:spLocks noChangeArrowheads="1"/>
        </xdr:cNvSpPr>
      </xdr:nvSpPr>
      <xdr:spPr bwMode="auto">
        <a:xfrm>
          <a:off x="3571875" y="31908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1609725</xdr:colOff>
      <xdr:row>27</xdr:row>
      <xdr:rowOff>228600</xdr:rowOff>
    </xdr:to>
    <xdr:sp macro="" textlink="">
      <xdr:nvSpPr>
        <xdr:cNvPr id="695698" name="Text Box 10"/>
        <xdr:cNvSpPr txBox="1">
          <a:spLocks noChangeArrowheads="1"/>
        </xdr:cNvSpPr>
      </xdr:nvSpPr>
      <xdr:spPr bwMode="auto">
        <a:xfrm>
          <a:off x="6162675" y="30194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699" name="Text Box 4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00" name="Text Box 8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1609725</xdr:colOff>
      <xdr:row>27</xdr:row>
      <xdr:rowOff>228600</xdr:rowOff>
    </xdr:to>
    <xdr:sp macro="" textlink="">
      <xdr:nvSpPr>
        <xdr:cNvPr id="695701" name="Text Box 10"/>
        <xdr:cNvSpPr txBox="1">
          <a:spLocks noChangeArrowheads="1"/>
        </xdr:cNvSpPr>
      </xdr:nvSpPr>
      <xdr:spPr bwMode="auto">
        <a:xfrm>
          <a:off x="6162675" y="30194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02" name="Text Box 4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03" name="Text Box 8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04" name="Text Box 10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133350</xdr:rowOff>
    </xdr:to>
    <xdr:sp macro="" textlink="">
      <xdr:nvSpPr>
        <xdr:cNvPr id="695705" name="Text Box 10"/>
        <xdr:cNvSpPr txBox="1">
          <a:spLocks noChangeArrowheads="1"/>
        </xdr:cNvSpPr>
      </xdr:nvSpPr>
      <xdr:spPr bwMode="auto">
        <a:xfrm>
          <a:off x="6162675" y="3209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133350</xdr:rowOff>
    </xdr:to>
    <xdr:sp macro="" textlink="">
      <xdr:nvSpPr>
        <xdr:cNvPr id="695706" name="Text Box 10"/>
        <xdr:cNvSpPr txBox="1">
          <a:spLocks noChangeArrowheads="1"/>
        </xdr:cNvSpPr>
      </xdr:nvSpPr>
      <xdr:spPr bwMode="auto">
        <a:xfrm>
          <a:off x="6162675" y="3209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104775</xdr:rowOff>
    </xdr:to>
    <xdr:sp macro="" textlink="">
      <xdr:nvSpPr>
        <xdr:cNvPr id="695707" name="Text Box 10"/>
        <xdr:cNvSpPr txBox="1">
          <a:spLocks noChangeArrowheads="1"/>
        </xdr:cNvSpPr>
      </xdr:nvSpPr>
      <xdr:spPr bwMode="auto">
        <a:xfrm>
          <a:off x="3571875" y="31908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104775</xdr:rowOff>
    </xdr:to>
    <xdr:sp macro="" textlink="">
      <xdr:nvSpPr>
        <xdr:cNvPr id="695708" name="Text Box 43"/>
        <xdr:cNvSpPr txBox="1">
          <a:spLocks noChangeArrowheads="1"/>
        </xdr:cNvSpPr>
      </xdr:nvSpPr>
      <xdr:spPr bwMode="auto">
        <a:xfrm>
          <a:off x="3571875" y="31908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104775</xdr:rowOff>
    </xdr:to>
    <xdr:sp macro="" textlink="">
      <xdr:nvSpPr>
        <xdr:cNvPr id="695709" name="Text Box 10"/>
        <xdr:cNvSpPr txBox="1">
          <a:spLocks noChangeArrowheads="1"/>
        </xdr:cNvSpPr>
      </xdr:nvSpPr>
      <xdr:spPr bwMode="auto">
        <a:xfrm>
          <a:off x="3571875" y="31908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104775</xdr:rowOff>
    </xdr:to>
    <xdr:sp macro="" textlink="">
      <xdr:nvSpPr>
        <xdr:cNvPr id="695710" name="Text Box 43"/>
        <xdr:cNvSpPr txBox="1">
          <a:spLocks noChangeArrowheads="1"/>
        </xdr:cNvSpPr>
      </xdr:nvSpPr>
      <xdr:spPr bwMode="auto">
        <a:xfrm>
          <a:off x="3571875" y="31908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711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12" name="Text Box 4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13" name="Text Box 8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714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15" name="Text Box 4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16" name="Text Box 8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17" name="Text Box 10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18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19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104775</xdr:rowOff>
    </xdr:to>
    <xdr:sp macro="" textlink="">
      <xdr:nvSpPr>
        <xdr:cNvPr id="695720" name="Text Box 10"/>
        <xdr:cNvSpPr txBox="1">
          <a:spLocks noChangeArrowheads="1"/>
        </xdr:cNvSpPr>
      </xdr:nvSpPr>
      <xdr:spPr bwMode="auto">
        <a:xfrm>
          <a:off x="3571875" y="31908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104775</xdr:rowOff>
    </xdr:to>
    <xdr:sp macro="" textlink="">
      <xdr:nvSpPr>
        <xdr:cNvPr id="695721" name="Text Box 42"/>
        <xdr:cNvSpPr txBox="1">
          <a:spLocks noChangeArrowheads="1"/>
        </xdr:cNvSpPr>
      </xdr:nvSpPr>
      <xdr:spPr bwMode="auto">
        <a:xfrm>
          <a:off x="3571875" y="31908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104775</xdr:rowOff>
    </xdr:to>
    <xdr:sp macro="" textlink="">
      <xdr:nvSpPr>
        <xdr:cNvPr id="695722" name="Text Box 10"/>
        <xdr:cNvSpPr txBox="1">
          <a:spLocks noChangeArrowheads="1"/>
        </xdr:cNvSpPr>
      </xdr:nvSpPr>
      <xdr:spPr bwMode="auto">
        <a:xfrm>
          <a:off x="3571875" y="31908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104775</xdr:rowOff>
    </xdr:to>
    <xdr:sp macro="" textlink="">
      <xdr:nvSpPr>
        <xdr:cNvPr id="695723" name="Text Box 42"/>
        <xdr:cNvSpPr txBox="1">
          <a:spLocks noChangeArrowheads="1"/>
        </xdr:cNvSpPr>
      </xdr:nvSpPr>
      <xdr:spPr bwMode="auto">
        <a:xfrm>
          <a:off x="3571875" y="31908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724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25" name="Text Box 4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26" name="Text Box 8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727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28" name="Text Box 4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29" name="Text Box 8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30" name="Text Box 10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31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32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733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34" name="Text Box 4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35" name="Text Box 8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26</xdr:row>
      <xdr:rowOff>219075</xdr:rowOff>
    </xdr:from>
    <xdr:to>
      <xdr:col>7</xdr:col>
      <xdr:colOff>1628775</xdr:colOff>
      <xdr:row>27</xdr:row>
      <xdr:rowOff>228600</xdr:rowOff>
    </xdr:to>
    <xdr:sp macro="" textlink="">
      <xdr:nvSpPr>
        <xdr:cNvPr id="695736" name="Text Box 10"/>
        <xdr:cNvSpPr txBox="1">
          <a:spLocks noChangeArrowheads="1"/>
        </xdr:cNvSpPr>
      </xdr:nvSpPr>
      <xdr:spPr bwMode="auto">
        <a:xfrm>
          <a:off x="6162675" y="30194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37" name="Text Box 4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38" name="Text Box 85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39" name="Text Box 10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40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41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123825</xdr:rowOff>
    </xdr:from>
    <xdr:to>
      <xdr:col>6</xdr:col>
      <xdr:colOff>104775</xdr:colOff>
      <xdr:row>28</xdr:row>
      <xdr:rowOff>114300</xdr:rowOff>
    </xdr:to>
    <xdr:sp macro="" textlink="">
      <xdr:nvSpPr>
        <xdr:cNvPr id="695742" name="Text Box 10"/>
        <xdr:cNvSpPr txBox="1">
          <a:spLocks noChangeArrowheads="1"/>
        </xdr:cNvSpPr>
      </xdr:nvSpPr>
      <xdr:spPr bwMode="auto">
        <a:xfrm>
          <a:off x="3571875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43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44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45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46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47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48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49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50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51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52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53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54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209550</xdr:rowOff>
    </xdr:to>
    <xdr:sp macro="" textlink="">
      <xdr:nvSpPr>
        <xdr:cNvPr id="695755" name="Text Box 10"/>
        <xdr:cNvSpPr txBox="1">
          <a:spLocks noChangeArrowheads="1"/>
        </xdr:cNvSpPr>
      </xdr:nvSpPr>
      <xdr:spPr bwMode="auto">
        <a:xfrm>
          <a:off x="3571875" y="3524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209550</xdr:rowOff>
    </xdr:to>
    <xdr:sp macro="" textlink="">
      <xdr:nvSpPr>
        <xdr:cNvPr id="695756" name="Text Box 42"/>
        <xdr:cNvSpPr txBox="1">
          <a:spLocks noChangeArrowheads="1"/>
        </xdr:cNvSpPr>
      </xdr:nvSpPr>
      <xdr:spPr bwMode="auto">
        <a:xfrm>
          <a:off x="3571875" y="3524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133350</xdr:rowOff>
    </xdr:to>
    <xdr:sp macro="" textlink="">
      <xdr:nvSpPr>
        <xdr:cNvPr id="695757" name="Text Box 10"/>
        <xdr:cNvSpPr txBox="1">
          <a:spLocks noChangeArrowheads="1"/>
        </xdr:cNvSpPr>
      </xdr:nvSpPr>
      <xdr:spPr bwMode="auto">
        <a:xfrm>
          <a:off x="6162675" y="3209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58" name="Text Box 4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59" name="Text Box 8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1609725</xdr:colOff>
      <xdr:row>28</xdr:row>
      <xdr:rowOff>133350</xdr:rowOff>
    </xdr:to>
    <xdr:sp macro="" textlink="">
      <xdr:nvSpPr>
        <xdr:cNvPr id="695760" name="Text Box 10"/>
        <xdr:cNvSpPr txBox="1">
          <a:spLocks noChangeArrowheads="1"/>
        </xdr:cNvSpPr>
      </xdr:nvSpPr>
      <xdr:spPr bwMode="auto">
        <a:xfrm>
          <a:off x="6162675" y="3209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61" name="Text Box 4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62" name="Text Box 8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63" name="Text Box 10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1609725</xdr:colOff>
      <xdr:row>29</xdr:row>
      <xdr:rowOff>228600</xdr:rowOff>
    </xdr:to>
    <xdr:sp macro="" textlink="">
      <xdr:nvSpPr>
        <xdr:cNvPr id="695764" name="Text Box 10"/>
        <xdr:cNvSpPr txBox="1">
          <a:spLocks noChangeArrowheads="1"/>
        </xdr:cNvSpPr>
      </xdr:nvSpPr>
      <xdr:spPr bwMode="auto">
        <a:xfrm>
          <a:off x="6162675" y="3552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1609725</xdr:colOff>
      <xdr:row>29</xdr:row>
      <xdr:rowOff>228600</xdr:rowOff>
    </xdr:to>
    <xdr:sp macro="" textlink="">
      <xdr:nvSpPr>
        <xdr:cNvPr id="695765" name="Text Box 10"/>
        <xdr:cNvSpPr txBox="1">
          <a:spLocks noChangeArrowheads="1"/>
        </xdr:cNvSpPr>
      </xdr:nvSpPr>
      <xdr:spPr bwMode="auto">
        <a:xfrm>
          <a:off x="6162675" y="3552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209550</xdr:rowOff>
    </xdr:to>
    <xdr:sp macro="" textlink="">
      <xdr:nvSpPr>
        <xdr:cNvPr id="695766" name="Text Box 10"/>
        <xdr:cNvSpPr txBox="1">
          <a:spLocks noChangeArrowheads="1"/>
        </xdr:cNvSpPr>
      </xdr:nvSpPr>
      <xdr:spPr bwMode="auto">
        <a:xfrm>
          <a:off x="3571875" y="3524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209550</xdr:rowOff>
    </xdr:to>
    <xdr:sp macro="" textlink="">
      <xdr:nvSpPr>
        <xdr:cNvPr id="695767" name="Text Box 43"/>
        <xdr:cNvSpPr txBox="1">
          <a:spLocks noChangeArrowheads="1"/>
        </xdr:cNvSpPr>
      </xdr:nvSpPr>
      <xdr:spPr bwMode="auto">
        <a:xfrm>
          <a:off x="3571875" y="3524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209550</xdr:rowOff>
    </xdr:to>
    <xdr:sp macro="" textlink="">
      <xdr:nvSpPr>
        <xdr:cNvPr id="695768" name="Text Box 10"/>
        <xdr:cNvSpPr txBox="1">
          <a:spLocks noChangeArrowheads="1"/>
        </xdr:cNvSpPr>
      </xdr:nvSpPr>
      <xdr:spPr bwMode="auto">
        <a:xfrm>
          <a:off x="3571875" y="3524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209550</xdr:rowOff>
    </xdr:to>
    <xdr:sp macro="" textlink="">
      <xdr:nvSpPr>
        <xdr:cNvPr id="695769" name="Text Box 43"/>
        <xdr:cNvSpPr txBox="1">
          <a:spLocks noChangeArrowheads="1"/>
        </xdr:cNvSpPr>
      </xdr:nvSpPr>
      <xdr:spPr bwMode="auto">
        <a:xfrm>
          <a:off x="3571875" y="3524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70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71" name="Text Box 4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72" name="Text Box 8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73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74" name="Text Box 4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75" name="Text Box 8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76" name="Text Box 10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777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778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209550</xdr:rowOff>
    </xdr:to>
    <xdr:sp macro="" textlink="">
      <xdr:nvSpPr>
        <xdr:cNvPr id="695779" name="Text Box 10"/>
        <xdr:cNvSpPr txBox="1">
          <a:spLocks noChangeArrowheads="1"/>
        </xdr:cNvSpPr>
      </xdr:nvSpPr>
      <xdr:spPr bwMode="auto">
        <a:xfrm>
          <a:off x="3571875" y="3524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209550</xdr:rowOff>
    </xdr:to>
    <xdr:sp macro="" textlink="">
      <xdr:nvSpPr>
        <xdr:cNvPr id="695780" name="Text Box 42"/>
        <xdr:cNvSpPr txBox="1">
          <a:spLocks noChangeArrowheads="1"/>
        </xdr:cNvSpPr>
      </xdr:nvSpPr>
      <xdr:spPr bwMode="auto">
        <a:xfrm>
          <a:off x="3571875" y="3524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209550</xdr:rowOff>
    </xdr:to>
    <xdr:sp macro="" textlink="">
      <xdr:nvSpPr>
        <xdr:cNvPr id="695781" name="Text Box 10"/>
        <xdr:cNvSpPr txBox="1">
          <a:spLocks noChangeArrowheads="1"/>
        </xdr:cNvSpPr>
      </xdr:nvSpPr>
      <xdr:spPr bwMode="auto">
        <a:xfrm>
          <a:off x="3571875" y="3524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209550</xdr:rowOff>
    </xdr:to>
    <xdr:sp macro="" textlink="">
      <xdr:nvSpPr>
        <xdr:cNvPr id="695782" name="Text Box 42"/>
        <xdr:cNvSpPr txBox="1">
          <a:spLocks noChangeArrowheads="1"/>
        </xdr:cNvSpPr>
      </xdr:nvSpPr>
      <xdr:spPr bwMode="auto">
        <a:xfrm>
          <a:off x="3571875" y="35242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83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84" name="Text Box 4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85" name="Text Box 8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86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87" name="Text Box 4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88" name="Text Box 8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89" name="Text Box 10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790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791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92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93" name="Text Box 4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94" name="Text Box 8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27</xdr:row>
      <xdr:rowOff>142875</xdr:rowOff>
    </xdr:from>
    <xdr:to>
      <xdr:col>7</xdr:col>
      <xdr:colOff>1628775</xdr:colOff>
      <xdr:row>28</xdr:row>
      <xdr:rowOff>133350</xdr:rowOff>
    </xdr:to>
    <xdr:sp macro="" textlink="">
      <xdr:nvSpPr>
        <xdr:cNvPr id="695795" name="Text Box 10"/>
        <xdr:cNvSpPr txBox="1">
          <a:spLocks noChangeArrowheads="1"/>
        </xdr:cNvSpPr>
      </xdr:nvSpPr>
      <xdr:spPr bwMode="auto">
        <a:xfrm>
          <a:off x="6162675" y="32099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96" name="Text Box 4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97" name="Text Box 85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798" name="Text Box 10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799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00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190500</xdr:rowOff>
    </xdr:from>
    <xdr:to>
      <xdr:col>6</xdr:col>
      <xdr:colOff>104775</xdr:colOff>
      <xdr:row>29</xdr:row>
      <xdr:rowOff>219075</xdr:rowOff>
    </xdr:to>
    <xdr:sp macro="" textlink="">
      <xdr:nvSpPr>
        <xdr:cNvPr id="695801" name="Text Box 10"/>
        <xdr:cNvSpPr txBox="1">
          <a:spLocks noChangeArrowheads="1"/>
        </xdr:cNvSpPr>
      </xdr:nvSpPr>
      <xdr:spPr bwMode="auto">
        <a:xfrm>
          <a:off x="3571875" y="3524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02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03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04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05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06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07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08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09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10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11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12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13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66675</xdr:rowOff>
    </xdr:to>
    <xdr:sp macro="" textlink="">
      <xdr:nvSpPr>
        <xdr:cNvPr id="695814" name="Text Box 10"/>
        <xdr:cNvSpPr txBox="1">
          <a:spLocks noChangeArrowheads="1"/>
        </xdr:cNvSpPr>
      </xdr:nvSpPr>
      <xdr:spPr bwMode="auto">
        <a:xfrm>
          <a:off x="3571875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66675</xdr:rowOff>
    </xdr:to>
    <xdr:sp macro="" textlink="">
      <xdr:nvSpPr>
        <xdr:cNvPr id="695815" name="Text Box 42"/>
        <xdr:cNvSpPr txBox="1">
          <a:spLocks noChangeArrowheads="1"/>
        </xdr:cNvSpPr>
      </xdr:nvSpPr>
      <xdr:spPr bwMode="auto">
        <a:xfrm>
          <a:off x="3571875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1609725</xdr:colOff>
      <xdr:row>29</xdr:row>
      <xdr:rowOff>228600</xdr:rowOff>
    </xdr:to>
    <xdr:sp macro="" textlink="">
      <xdr:nvSpPr>
        <xdr:cNvPr id="695816" name="Text Box 10"/>
        <xdr:cNvSpPr txBox="1">
          <a:spLocks noChangeArrowheads="1"/>
        </xdr:cNvSpPr>
      </xdr:nvSpPr>
      <xdr:spPr bwMode="auto">
        <a:xfrm>
          <a:off x="6162675" y="3552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17" name="Text Box 4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18" name="Text Box 8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1609725</xdr:colOff>
      <xdr:row>29</xdr:row>
      <xdr:rowOff>228600</xdr:rowOff>
    </xdr:to>
    <xdr:sp macro="" textlink="">
      <xdr:nvSpPr>
        <xdr:cNvPr id="695819" name="Text Box 10"/>
        <xdr:cNvSpPr txBox="1">
          <a:spLocks noChangeArrowheads="1"/>
        </xdr:cNvSpPr>
      </xdr:nvSpPr>
      <xdr:spPr bwMode="auto">
        <a:xfrm>
          <a:off x="6162675" y="35528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20" name="Text Box 4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21" name="Text Box 8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22" name="Text Box 10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85725</xdr:rowOff>
    </xdr:to>
    <xdr:sp macro="" textlink="">
      <xdr:nvSpPr>
        <xdr:cNvPr id="695823" name="Text Box 10"/>
        <xdr:cNvSpPr txBox="1">
          <a:spLocks noChangeArrowheads="1"/>
        </xdr:cNvSpPr>
      </xdr:nvSpPr>
      <xdr:spPr bwMode="auto">
        <a:xfrm>
          <a:off x="61626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85725</xdr:rowOff>
    </xdr:to>
    <xdr:sp macro="" textlink="">
      <xdr:nvSpPr>
        <xdr:cNvPr id="695824" name="Text Box 10"/>
        <xdr:cNvSpPr txBox="1">
          <a:spLocks noChangeArrowheads="1"/>
        </xdr:cNvSpPr>
      </xdr:nvSpPr>
      <xdr:spPr bwMode="auto">
        <a:xfrm>
          <a:off x="61626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66675</xdr:rowOff>
    </xdr:to>
    <xdr:sp macro="" textlink="">
      <xdr:nvSpPr>
        <xdr:cNvPr id="695825" name="Text Box 10"/>
        <xdr:cNvSpPr txBox="1">
          <a:spLocks noChangeArrowheads="1"/>
        </xdr:cNvSpPr>
      </xdr:nvSpPr>
      <xdr:spPr bwMode="auto">
        <a:xfrm>
          <a:off x="3571875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66675</xdr:rowOff>
    </xdr:to>
    <xdr:sp macro="" textlink="">
      <xdr:nvSpPr>
        <xdr:cNvPr id="695826" name="Text Box 43"/>
        <xdr:cNvSpPr txBox="1">
          <a:spLocks noChangeArrowheads="1"/>
        </xdr:cNvSpPr>
      </xdr:nvSpPr>
      <xdr:spPr bwMode="auto">
        <a:xfrm>
          <a:off x="3571875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66675</xdr:rowOff>
    </xdr:to>
    <xdr:sp macro="" textlink="">
      <xdr:nvSpPr>
        <xdr:cNvPr id="695827" name="Text Box 10"/>
        <xdr:cNvSpPr txBox="1">
          <a:spLocks noChangeArrowheads="1"/>
        </xdr:cNvSpPr>
      </xdr:nvSpPr>
      <xdr:spPr bwMode="auto">
        <a:xfrm>
          <a:off x="3571875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66675</xdr:rowOff>
    </xdr:to>
    <xdr:sp macro="" textlink="">
      <xdr:nvSpPr>
        <xdr:cNvPr id="695828" name="Text Box 43"/>
        <xdr:cNvSpPr txBox="1">
          <a:spLocks noChangeArrowheads="1"/>
        </xdr:cNvSpPr>
      </xdr:nvSpPr>
      <xdr:spPr bwMode="auto">
        <a:xfrm>
          <a:off x="3571875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29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30" name="Text Box 4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31" name="Text Box 8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32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33" name="Text Box 4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34" name="Text Box 8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35" name="Text Box 10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36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37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66675</xdr:rowOff>
    </xdr:to>
    <xdr:sp macro="" textlink="">
      <xdr:nvSpPr>
        <xdr:cNvPr id="695838" name="Text Box 10"/>
        <xdr:cNvSpPr txBox="1">
          <a:spLocks noChangeArrowheads="1"/>
        </xdr:cNvSpPr>
      </xdr:nvSpPr>
      <xdr:spPr bwMode="auto">
        <a:xfrm>
          <a:off x="3571875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66675</xdr:rowOff>
    </xdr:to>
    <xdr:sp macro="" textlink="">
      <xdr:nvSpPr>
        <xdr:cNvPr id="695839" name="Text Box 42"/>
        <xdr:cNvSpPr txBox="1">
          <a:spLocks noChangeArrowheads="1"/>
        </xdr:cNvSpPr>
      </xdr:nvSpPr>
      <xdr:spPr bwMode="auto">
        <a:xfrm>
          <a:off x="3571875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66675</xdr:rowOff>
    </xdr:to>
    <xdr:sp macro="" textlink="">
      <xdr:nvSpPr>
        <xdr:cNvPr id="695840" name="Text Box 10"/>
        <xdr:cNvSpPr txBox="1">
          <a:spLocks noChangeArrowheads="1"/>
        </xdr:cNvSpPr>
      </xdr:nvSpPr>
      <xdr:spPr bwMode="auto">
        <a:xfrm>
          <a:off x="3571875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66675</xdr:rowOff>
    </xdr:to>
    <xdr:sp macro="" textlink="">
      <xdr:nvSpPr>
        <xdr:cNvPr id="695841" name="Text Box 42"/>
        <xdr:cNvSpPr txBox="1">
          <a:spLocks noChangeArrowheads="1"/>
        </xdr:cNvSpPr>
      </xdr:nvSpPr>
      <xdr:spPr bwMode="auto">
        <a:xfrm>
          <a:off x="3571875" y="3724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42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43" name="Text Box 4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44" name="Text Box 8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45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46" name="Text Box 4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47" name="Text Box 8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48" name="Text Box 10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49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50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51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52" name="Text Box 4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53" name="Text Box 8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28</xdr:row>
      <xdr:rowOff>219075</xdr:rowOff>
    </xdr:from>
    <xdr:to>
      <xdr:col>7</xdr:col>
      <xdr:colOff>1628775</xdr:colOff>
      <xdr:row>29</xdr:row>
      <xdr:rowOff>228600</xdr:rowOff>
    </xdr:to>
    <xdr:sp macro="" textlink="">
      <xdr:nvSpPr>
        <xdr:cNvPr id="695854" name="Text Box 10"/>
        <xdr:cNvSpPr txBox="1">
          <a:spLocks noChangeArrowheads="1"/>
        </xdr:cNvSpPr>
      </xdr:nvSpPr>
      <xdr:spPr bwMode="auto">
        <a:xfrm>
          <a:off x="6162675" y="35528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55" name="Text Box 4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56" name="Text Box 85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57" name="Text Box 10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58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59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123825</xdr:rowOff>
    </xdr:from>
    <xdr:to>
      <xdr:col>6</xdr:col>
      <xdr:colOff>104775</xdr:colOff>
      <xdr:row>30</xdr:row>
      <xdr:rowOff>76200</xdr:rowOff>
    </xdr:to>
    <xdr:sp macro="" textlink="">
      <xdr:nvSpPr>
        <xdr:cNvPr id="695860" name="Text Box 10"/>
        <xdr:cNvSpPr txBox="1">
          <a:spLocks noChangeArrowheads="1"/>
        </xdr:cNvSpPr>
      </xdr:nvSpPr>
      <xdr:spPr bwMode="auto">
        <a:xfrm>
          <a:off x="3571875" y="3724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61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62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63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64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65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66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67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68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69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70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71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72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66675</xdr:rowOff>
    </xdr:to>
    <xdr:sp macro="" textlink="">
      <xdr:nvSpPr>
        <xdr:cNvPr id="695873" name="Text Box 10"/>
        <xdr:cNvSpPr txBox="1">
          <a:spLocks noChangeArrowheads="1"/>
        </xdr:cNvSpPr>
      </xdr:nvSpPr>
      <xdr:spPr bwMode="auto">
        <a:xfrm>
          <a:off x="3571875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66675</xdr:rowOff>
    </xdr:to>
    <xdr:sp macro="" textlink="">
      <xdr:nvSpPr>
        <xdr:cNvPr id="695874" name="Text Box 42"/>
        <xdr:cNvSpPr txBox="1">
          <a:spLocks noChangeArrowheads="1"/>
        </xdr:cNvSpPr>
      </xdr:nvSpPr>
      <xdr:spPr bwMode="auto">
        <a:xfrm>
          <a:off x="3571875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85725</xdr:rowOff>
    </xdr:to>
    <xdr:sp macro="" textlink="">
      <xdr:nvSpPr>
        <xdr:cNvPr id="695875" name="Text Box 10"/>
        <xdr:cNvSpPr txBox="1">
          <a:spLocks noChangeArrowheads="1"/>
        </xdr:cNvSpPr>
      </xdr:nvSpPr>
      <xdr:spPr bwMode="auto">
        <a:xfrm>
          <a:off x="61626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876" name="Text Box 4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877" name="Text Box 8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1609725</xdr:colOff>
      <xdr:row>30</xdr:row>
      <xdr:rowOff>85725</xdr:rowOff>
    </xdr:to>
    <xdr:sp macro="" textlink="">
      <xdr:nvSpPr>
        <xdr:cNvPr id="695878" name="Text Box 10"/>
        <xdr:cNvSpPr txBox="1">
          <a:spLocks noChangeArrowheads="1"/>
        </xdr:cNvSpPr>
      </xdr:nvSpPr>
      <xdr:spPr bwMode="auto">
        <a:xfrm>
          <a:off x="6162675" y="37433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879" name="Text Box 4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880" name="Text Box 8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881" name="Text Box 10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85725</xdr:rowOff>
    </xdr:to>
    <xdr:sp macro="" textlink="">
      <xdr:nvSpPr>
        <xdr:cNvPr id="695882" name="Text Box 10"/>
        <xdr:cNvSpPr txBox="1">
          <a:spLocks noChangeArrowheads="1"/>
        </xdr:cNvSpPr>
      </xdr:nvSpPr>
      <xdr:spPr bwMode="auto">
        <a:xfrm>
          <a:off x="61626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85725</xdr:rowOff>
    </xdr:to>
    <xdr:sp macro="" textlink="">
      <xdr:nvSpPr>
        <xdr:cNvPr id="695883" name="Text Box 10"/>
        <xdr:cNvSpPr txBox="1">
          <a:spLocks noChangeArrowheads="1"/>
        </xdr:cNvSpPr>
      </xdr:nvSpPr>
      <xdr:spPr bwMode="auto">
        <a:xfrm>
          <a:off x="61626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66675</xdr:rowOff>
    </xdr:to>
    <xdr:sp macro="" textlink="">
      <xdr:nvSpPr>
        <xdr:cNvPr id="695884" name="Text Box 10"/>
        <xdr:cNvSpPr txBox="1">
          <a:spLocks noChangeArrowheads="1"/>
        </xdr:cNvSpPr>
      </xdr:nvSpPr>
      <xdr:spPr bwMode="auto">
        <a:xfrm>
          <a:off x="3571875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66675</xdr:rowOff>
    </xdr:to>
    <xdr:sp macro="" textlink="">
      <xdr:nvSpPr>
        <xdr:cNvPr id="695885" name="Text Box 43"/>
        <xdr:cNvSpPr txBox="1">
          <a:spLocks noChangeArrowheads="1"/>
        </xdr:cNvSpPr>
      </xdr:nvSpPr>
      <xdr:spPr bwMode="auto">
        <a:xfrm>
          <a:off x="3571875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66675</xdr:rowOff>
    </xdr:to>
    <xdr:sp macro="" textlink="">
      <xdr:nvSpPr>
        <xdr:cNvPr id="695886" name="Text Box 10"/>
        <xdr:cNvSpPr txBox="1">
          <a:spLocks noChangeArrowheads="1"/>
        </xdr:cNvSpPr>
      </xdr:nvSpPr>
      <xdr:spPr bwMode="auto">
        <a:xfrm>
          <a:off x="3571875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66675</xdr:rowOff>
    </xdr:to>
    <xdr:sp macro="" textlink="">
      <xdr:nvSpPr>
        <xdr:cNvPr id="695887" name="Text Box 43"/>
        <xdr:cNvSpPr txBox="1">
          <a:spLocks noChangeArrowheads="1"/>
        </xdr:cNvSpPr>
      </xdr:nvSpPr>
      <xdr:spPr bwMode="auto">
        <a:xfrm>
          <a:off x="3571875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88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889" name="Text Box 4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890" name="Text Box 8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891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892" name="Text Box 4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893" name="Text Box 8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894" name="Text Box 10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895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896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66675</xdr:rowOff>
    </xdr:to>
    <xdr:sp macro="" textlink="">
      <xdr:nvSpPr>
        <xdr:cNvPr id="695897" name="Text Box 10"/>
        <xdr:cNvSpPr txBox="1">
          <a:spLocks noChangeArrowheads="1"/>
        </xdr:cNvSpPr>
      </xdr:nvSpPr>
      <xdr:spPr bwMode="auto">
        <a:xfrm>
          <a:off x="3571875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66675</xdr:rowOff>
    </xdr:to>
    <xdr:sp macro="" textlink="">
      <xdr:nvSpPr>
        <xdr:cNvPr id="695898" name="Text Box 42"/>
        <xdr:cNvSpPr txBox="1">
          <a:spLocks noChangeArrowheads="1"/>
        </xdr:cNvSpPr>
      </xdr:nvSpPr>
      <xdr:spPr bwMode="auto">
        <a:xfrm>
          <a:off x="3571875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66675</xdr:rowOff>
    </xdr:to>
    <xdr:sp macro="" textlink="">
      <xdr:nvSpPr>
        <xdr:cNvPr id="695899" name="Text Box 10"/>
        <xdr:cNvSpPr txBox="1">
          <a:spLocks noChangeArrowheads="1"/>
        </xdr:cNvSpPr>
      </xdr:nvSpPr>
      <xdr:spPr bwMode="auto">
        <a:xfrm>
          <a:off x="3571875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66675</xdr:rowOff>
    </xdr:to>
    <xdr:sp macro="" textlink="">
      <xdr:nvSpPr>
        <xdr:cNvPr id="695900" name="Text Box 42"/>
        <xdr:cNvSpPr txBox="1">
          <a:spLocks noChangeArrowheads="1"/>
        </xdr:cNvSpPr>
      </xdr:nvSpPr>
      <xdr:spPr bwMode="auto">
        <a:xfrm>
          <a:off x="3571875" y="3990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901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902" name="Text Box 4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903" name="Text Box 8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904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905" name="Text Box 4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906" name="Text Box 8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907" name="Text Box 10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08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09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910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911" name="Text Box 4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912" name="Text Box 8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29</xdr:row>
      <xdr:rowOff>142875</xdr:rowOff>
    </xdr:from>
    <xdr:to>
      <xdr:col>7</xdr:col>
      <xdr:colOff>1628775</xdr:colOff>
      <xdr:row>30</xdr:row>
      <xdr:rowOff>85725</xdr:rowOff>
    </xdr:to>
    <xdr:sp macro="" textlink="">
      <xdr:nvSpPr>
        <xdr:cNvPr id="695913" name="Text Box 10"/>
        <xdr:cNvSpPr txBox="1">
          <a:spLocks noChangeArrowheads="1"/>
        </xdr:cNvSpPr>
      </xdr:nvSpPr>
      <xdr:spPr bwMode="auto">
        <a:xfrm>
          <a:off x="6162675" y="37433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914" name="Text Box 4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915" name="Text Box 85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916" name="Text Box 10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17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18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123825</xdr:rowOff>
    </xdr:from>
    <xdr:to>
      <xdr:col>6</xdr:col>
      <xdr:colOff>104775</xdr:colOff>
      <xdr:row>31</xdr:row>
      <xdr:rowOff>76200</xdr:rowOff>
    </xdr:to>
    <xdr:sp macro="" textlink="">
      <xdr:nvSpPr>
        <xdr:cNvPr id="695919" name="Text Box 10"/>
        <xdr:cNvSpPr txBox="1">
          <a:spLocks noChangeArrowheads="1"/>
        </xdr:cNvSpPr>
      </xdr:nvSpPr>
      <xdr:spPr bwMode="auto">
        <a:xfrm>
          <a:off x="357187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20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21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22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23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24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25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26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27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28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29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30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31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5932" name="Text Box 10"/>
        <xdr:cNvSpPr txBox="1">
          <a:spLocks noChangeArrowheads="1"/>
        </xdr:cNvSpPr>
      </xdr:nvSpPr>
      <xdr:spPr bwMode="auto">
        <a:xfrm>
          <a:off x="3571875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5933" name="Text Box 42"/>
        <xdr:cNvSpPr txBox="1">
          <a:spLocks noChangeArrowheads="1"/>
        </xdr:cNvSpPr>
      </xdr:nvSpPr>
      <xdr:spPr bwMode="auto">
        <a:xfrm>
          <a:off x="3571875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85725</xdr:rowOff>
    </xdr:to>
    <xdr:sp macro="" textlink="">
      <xdr:nvSpPr>
        <xdr:cNvPr id="695934" name="Text Box 10"/>
        <xdr:cNvSpPr txBox="1">
          <a:spLocks noChangeArrowheads="1"/>
        </xdr:cNvSpPr>
      </xdr:nvSpPr>
      <xdr:spPr bwMode="auto">
        <a:xfrm>
          <a:off x="61626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35" name="Text Box 4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36" name="Text Box 8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1609725</xdr:colOff>
      <xdr:row>31</xdr:row>
      <xdr:rowOff>85725</xdr:rowOff>
    </xdr:to>
    <xdr:sp macro="" textlink="">
      <xdr:nvSpPr>
        <xdr:cNvPr id="695937" name="Text Box 10"/>
        <xdr:cNvSpPr txBox="1">
          <a:spLocks noChangeArrowheads="1"/>
        </xdr:cNvSpPr>
      </xdr:nvSpPr>
      <xdr:spPr bwMode="auto">
        <a:xfrm>
          <a:off x="6162675" y="4010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38" name="Text Box 4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39" name="Text Box 8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40" name="Text Box 10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5941" name="Text Box 10"/>
        <xdr:cNvSpPr txBox="1">
          <a:spLocks noChangeArrowheads="1"/>
        </xdr:cNvSpPr>
      </xdr:nvSpPr>
      <xdr:spPr bwMode="auto">
        <a:xfrm>
          <a:off x="61626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5942" name="Text Box 10"/>
        <xdr:cNvSpPr txBox="1">
          <a:spLocks noChangeArrowheads="1"/>
        </xdr:cNvSpPr>
      </xdr:nvSpPr>
      <xdr:spPr bwMode="auto">
        <a:xfrm>
          <a:off x="61626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5943" name="Text Box 10"/>
        <xdr:cNvSpPr txBox="1">
          <a:spLocks noChangeArrowheads="1"/>
        </xdr:cNvSpPr>
      </xdr:nvSpPr>
      <xdr:spPr bwMode="auto">
        <a:xfrm>
          <a:off x="3571875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5944" name="Text Box 43"/>
        <xdr:cNvSpPr txBox="1">
          <a:spLocks noChangeArrowheads="1"/>
        </xdr:cNvSpPr>
      </xdr:nvSpPr>
      <xdr:spPr bwMode="auto">
        <a:xfrm>
          <a:off x="3571875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5945" name="Text Box 10"/>
        <xdr:cNvSpPr txBox="1">
          <a:spLocks noChangeArrowheads="1"/>
        </xdr:cNvSpPr>
      </xdr:nvSpPr>
      <xdr:spPr bwMode="auto">
        <a:xfrm>
          <a:off x="3571875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5946" name="Text Box 43"/>
        <xdr:cNvSpPr txBox="1">
          <a:spLocks noChangeArrowheads="1"/>
        </xdr:cNvSpPr>
      </xdr:nvSpPr>
      <xdr:spPr bwMode="auto">
        <a:xfrm>
          <a:off x="3571875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47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48" name="Text Box 4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49" name="Text Box 8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50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51" name="Text Box 4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52" name="Text Box 8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53" name="Text Box 10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54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55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5956" name="Text Box 10"/>
        <xdr:cNvSpPr txBox="1">
          <a:spLocks noChangeArrowheads="1"/>
        </xdr:cNvSpPr>
      </xdr:nvSpPr>
      <xdr:spPr bwMode="auto">
        <a:xfrm>
          <a:off x="3571875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5957" name="Text Box 42"/>
        <xdr:cNvSpPr txBox="1">
          <a:spLocks noChangeArrowheads="1"/>
        </xdr:cNvSpPr>
      </xdr:nvSpPr>
      <xdr:spPr bwMode="auto">
        <a:xfrm>
          <a:off x="3571875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5958" name="Text Box 10"/>
        <xdr:cNvSpPr txBox="1">
          <a:spLocks noChangeArrowheads="1"/>
        </xdr:cNvSpPr>
      </xdr:nvSpPr>
      <xdr:spPr bwMode="auto">
        <a:xfrm>
          <a:off x="3571875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66675</xdr:rowOff>
    </xdr:to>
    <xdr:sp macro="" textlink="">
      <xdr:nvSpPr>
        <xdr:cNvPr id="695959" name="Text Box 42"/>
        <xdr:cNvSpPr txBox="1">
          <a:spLocks noChangeArrowheads="1"/>
        </xdr:cNvSpPr>
      </xdr:nvSpPr>
      <xdr:spPr bwMode="auto">
        <a:xfrm>
          <a:off x="3571875" y="42576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60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61" name="Text Box 4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62" name="Text Box 8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63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64" name="Text Box 4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65" name="Text Box 8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66" name="Text Box 10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67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68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69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70" name="Text Box 4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71" name="Text Box 8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30</xdr:row>
      <xdr:rowOff>142875</xdr:rowOff>
    </xdr:from>
    <xdr:to>
      <xdr:col>7</xdr:col>
      <xdr:colOff>1628775</xdr:colOff>
      <xdr:row>31</xdr:row>
      <xdr:rowOff>85725</xdr:rowOff>
    </xdr:to>
    <xdr:sp macro="" textlink="">
      <xdr:nvSpPr>
        <xdr:cNvPr id="695972" name="Text Box 10"/>
        <xdr:cNvSpPr txBox="1">
          <a:spLocks noChangeArrowheads="1"/>
        </xdr:cNvSpPr>
      </xdr:nvSpPr>
      <xdr:spPr bwMode="auto">
        <a:xfrm>
          <a:off x="6162675" y="40100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73" name="Text Box 4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74" name="Text Box 85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75" name="Text Box 10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76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77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123825</xdr:rowOff>
    </xdr:from>
    <xdr:to>
      <xdr:col>6</xdr:col>
      <xdr:colOff>104775</xdr:colOff>
      <xdr:row>32</xdr:row>
      <xdr:rowOff>76200</xdr:rowOff>
    </xdr:to>
    <xdr:sp macro="" textlink="">
      <xdr:nvSpPr>
        <xdr:cNvPr id="695978" name="Text Box 10"/>
        <xdr:cNvSpPr txBox="1">
          <a:spLocks noChangeArrowheads="1"/>
        </xdr:cNvSpPr>
      </xdr:nvSpPr>
      <xdr:spPr bwMode="auto">
        <a:xfrm>
          <a:off x="357187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79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80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81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82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83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84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85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86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87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88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89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5990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5991" name="Text Box 10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5992" name="Text Box 42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5993" name="Text Box 10"/>
        <xdr:cNvSpPr txBox="1">
          <a:spLocks noChangeArrowheads="1"/>
        </xdr:cNvSpPr>
      </xdr:nvSpPr>
      <xdr:spPr bwMode="auto">
        <a:xfrm>
          <a:off x="61626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5994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5995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1609725</xdr:colOff>
      <xdr:row>32</xdr:row>
      <xdr:rowOff>85725</xdr:rowOff>
    </xdr:to>
    <xdr:sp macro="" textlink="">
      <xdr:nvSpPr>
        <xdr:cNvPr id="695996" name="Text Box 10"/>
        <xdr:cNvSpPr txBox="1">
          <a:spLocks noChangeArrowheads="1"/>
        </xdr:cNvSpPr>
      </xdr:nvSpPr>
      <xdr:spPr bwMode="auto">
        <a:xfrm>
          <a:off x="6162675" y="4276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5997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5998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5999" name="Text Box 10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96000" name="Text Box 10"/>
        <xdr:cNvSpPr txBox="1">
          <a:spLocks noChangeArrowheads="1"/>
        </xdr:cNvSpPr>
      </xdr:nvSpPr>
      <xdr:spPr bwMode="auto">
        <a:xfrm>
          <a:off x="61626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96001" name="Text Box 10"/>
        <xdr:cNvSpPr txBox="1">
          <a:spLocks noChangeArrowheads="1"/>
        </xdr:cNvSpPr>
      </xdr:nvSpPr>
      <xdr:spPr bwMode="auto">
        <a:xfrm>
          <a:off x="61626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002" name="Text Box 10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003" name="Text Box 43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004" name="Text Box 10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005" name="Text Box 43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6006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07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08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6009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10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11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12" name="Text Box 10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13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14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015" name="Text Box 10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016" name="Text Box 42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017" name="Text Box 10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018" name="Text Box 42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6019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20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21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6022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23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24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25" name="Text Box 10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26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27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6028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29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30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31</xdr:row>
      <xdr:rowOff>142875</xdr:rowOff>
    </xdr:from>
    <xdr:to>
      <xdr:col>7</xdr:col>
      <xdr:colOff>1628775</xdr:colOff>
      <xdr:row>32</xdr:row>
      <xdr:rowOff>85725</xdr:rowOff>
    </xdr:to>
    <xdr:sp macro="" textlink="">
      <xdr:nvSpPr>
        <xdr:cNvPr id="696031" name="Text Box 10"/>
        <xdr:cNvSpPr txBox="1">
          <a:spLocks noChangeArrowheads="1"/>
        </xdr:cNvSpPr>
      </xdr:nvSpPr>
      <xdr:spPr bwMode="auto">
        <a:xfrm>
          <a:off x="6162675" y="42767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32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33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34" name="Text Box 10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35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36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037" name="Text Box 10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38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39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40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41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42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43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44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45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46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47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48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49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050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051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96052" name="Text Box 10"/>
        <xdr:cNvSpPr txBox="1">
          <a:spLocks noChangeArrowheads="1"/>
        </xdr:cNvSpPr>
      </xdr:nvSpPr>
      <xdr:spPr bwMode="auto">
        <a:xfrm>
          <a:off x="61626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53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54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96055" name="Text Box 10"/>
        <xdr:cNvSpPr txBox="1">
          <a:spLocks noChangeArrowheads="1"/>
        </xdr:cNvSpPr>
      </xdr:nvSpPr>
      <xdr:spPr bwMode="auto">
        <a:xfrm>
          <a:off x="61626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56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57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58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90488</xdr:rowOff>
    </xdr:to>
    <xdr:sp macro="" textlink="">
      <xdr:nvSpPr>
        <xdr:cNvPr id="696059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90488</xdr:rowOff>
    </xdr:to>
    <xdr:sp macro="" textlink="">
      <xdr:nvSpPr>
        <xdr:cNvPr id="696060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061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062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063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064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65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66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67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68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69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70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71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07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07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074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075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076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077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78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79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80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81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82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83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84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08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08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87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88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89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090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91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92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93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09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09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096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09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09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09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0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0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0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0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0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0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0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0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0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109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110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90488</xdr:rowOff>
    </xdr:to>
    <xdr:sp macro="" textlink="">
      <xdr:nvSpPr>
        <xdr:cNvPr id="696111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12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13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90488</xdr:rowOff>
    </xdr:to>
    <xdr:sp macro="" textlink="">
      <xdr:nvSpPr>
        <xdr:cNvPr id="696114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15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16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17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90487</xdr:rowOff>
    </xdr:to>
    <xdr:sp macro="" textlink="">
      <xdr:nvSpPr>
        <xdr:cNvPr id="696118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90487</xdr:rowOff>
    </xdr:to>
    <xdr:sp macro="" textlink="">
      <xdr:nvSpPr>
        <xdr:cNvPr id="696119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120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121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122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123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2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25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26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2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28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29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30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3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3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133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134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135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136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3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38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39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4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41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42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43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4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4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4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47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48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14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50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51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52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5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5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155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5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5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5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5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6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6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6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6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6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6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6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6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168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169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90487</xdr:rowOff>
    </xdr:to>
    <xdr:sp macro="" textlink="">
      <xdr:nvSpPr>
        <xdr:cNvPr id="696170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71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72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90487</xdr:rowOff>
    </xdr:to>
    <xdr:sp macro="" textlink="">
      <xdr:nvSpPr>
        <xdr:cNvPr id="696173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74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75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76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90488</xdr:rowOff>
    </xdr:to>
    <xdr:sp macro="" textlink="">
      <xdr:nvSpPr>
        <xdr:cNvPr id="696177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90488</xdr:rowOff>
    </xdr:to>
    <xdr:sp macro="" textlink="">
      <xdr:nvSpPr>
        <xdr:cNvPr id="696178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179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180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181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182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8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84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85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8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87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88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89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19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19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192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193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194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195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9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97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198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19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200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201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202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0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0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20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206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207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20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209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210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211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1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1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214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1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1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1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1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1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2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2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2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2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2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2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2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227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228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90488</xdr:rowOff>
    </xdr:to>
    <xdr:sp macro="" textlink="">
      <xdr:nvSpPr>
        <xdr:cNvPr id="696229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30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31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90488</xdr:rowOff>
    </xdr:to>
    <xdr:sp macro="" textlink="">
      <xdr:nvSpPr>
        <xdr:cNvPr id="696232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33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34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35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6236" name="Text Box 10"/>
        <xdr:cNvSpPr txBox="1">
          <a:spLocks noChangeArrowheads="1"/>
        </xdr:cNvSpPr>
      </xdr:nvSpPr>
      <xdr:spPr bwMode="auto">
        <a:xfrm>
          <a:off x="61626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6237" name="Text Box 10"/>
        <xdr:cNvSpPr txBox="1">
          <a:spLocks noChangeArrowheads="1"/>
        </xdr:cNvSpPr>
      </xdr:nvSpPr>
      <xdr:spPr bwMode="auto">
        <a:xfrm>
          <a:off x="61626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238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239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240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241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4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43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44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4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46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47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48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49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50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251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252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253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254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5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56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57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5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59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60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61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62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63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6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65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66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26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68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69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70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71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72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273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74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75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76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77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78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79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80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81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82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83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84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285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286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287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6288" name="Text Box 10"/>
        <xdr:cNvSpPr txBox="1">
          <a:spLocks noChangeArrowheads="1"/>
        </xdr:cNvSpPr>
      </xdr:nvSpPr>
      <xdr:spPr bwMode="auto">
        <a:xfrm>
          <a:off x="61626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289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290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6291" name="Text Box 10"/>
        <xdr:cNvSpPr txBox="1">
          <a:spLocks noChangeArrowheads="1"/>
        </xdr:cNvSpPr>
      </xdr:nvSpPr>
      <xdr:spPr bwMode="auto">
        <a:xfrm>
          <a:off x="61626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292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293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294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85724</xdr:rowOff>
    </xdr:to>
    <xdr:sp macro="" textlink="">
      <xdr:nvSpPr>
        <xdr:cNvPr id="696295" name="Text Box 10"/>
        <xdr:cNvSpPr txBox="1">
          <a:spLocks noChangeArrowheads="1"/>
        </xdr:cNvSpPr>
      </xdr:nvSpPr>
      <xdr:spPr bwMode="auto">
        <a:xfrm>
          <a:off x="61626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85724</xdr:rowOff>
    </xdr:to>
    <xdr:sp macro="" textlink="">
      <xdr:nvSpPr>
        <xdr:cNvPr id="696296" name="Text Box 10"/>
        <xdr:cNvSpPr txBox="1">
          <a:spLocks noChangeArrowheads="1"/>
        </xdr:cNvSpPr>
      </xdr:nvSpPr>
      <xdr:spPr bwMode="auto">
        <a:xfrm>
          <a:off x="61626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297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298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299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300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301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02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03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304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05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06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07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08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09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310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311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312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313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314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15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16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317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18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19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20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21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22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323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24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25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326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27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28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29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30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31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332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33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34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35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36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37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38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39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40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41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42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43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44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345" name="Text Box 10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346" name="Text Box 42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85724</xdr:rowOff>
    </xdr:to>
    <xdr:sp macro="" textlink="">
      <xdr:nvSpPr>
        <xdr:cNvPr id="696347" name="Text Box 10"/>
        <xdr:cNvSpPr txBox="1">
          <a:spLocks noChangeArrowheads="1"/>
        </xdr:cNvSpPr>
      </xdr:nvSpPr>
      <xdr:spPr bwMode="auto">
        <a:xfrm>
          <a:off x="61626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48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49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85724</xdr:rowOff>
    </xdr:to>
    <xdr:sp macro="" textlink="">
      <xdr:nvSpPr>
        <xdr:cNvPr id="696350" name="Text Box 10"/>
        <xdr:cNvSpPr txBox="1">
          <a:spLocks noChangeArrowheads="1"/>
        </xdr:cNvSpPr>
      </xdr:nvSpPr>
      <xdr:spPr bwMode="auto">
        <a:xfrm>
          <a:off x="61626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51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52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53" name="Text Box 10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1609725</xdr:colOff>
      <xdr:row>42</xdr:row>
      <xdr:rowOff>85726</xdr:rowOff>
    </xdr:to>
    <xdr:sp macro="" textlink="">
      <xdr:nvSpPr>
        <xdr:cNvPr id="696354" name="Text Box 10"/>
        <xdr:cNvSpPr txBox="1">
          <a:spLocks noChangeArrowheads="1"/>
        </xdr:cNvSpPr>
      </xdr:nvSpPr>
      <xdr:spPr bwMode="auto">
        <a:xfrm>
          <a:off x="61626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1609725</xdr:colOff>
      <xdr:row>42</xdr:row>
      <xdr:rowOff>85726</xdr:rowOff>
    </xdr:to>
    <xdr:sp macro="" textlink="">
      <xdr:nvSpPr>
        <xdr:cNvPr id="696355" name="Text Box 10"/>
        <xdr:cNvSpPr txBox="1">
          <a:spLocks noChangeArrowheads="1"/>
        </xdr:cNvSpPr>
      </xdr:nvSpPr>
      <xdr:spPr bwMode="auto">
        <a:xfrm>
          <a:off x="61626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356" name="Text Box 10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357" name="Text Box 43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358" name="Text Box 10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359" name="Text Box 43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60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61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62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63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64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65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66" name="Text Box 10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67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68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369" name="Text Box 10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370" name="Text Box 42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371" name="Text Box 10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372" name="Text Box 42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73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74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75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76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77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78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79" name="Text Box 10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80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81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82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83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84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385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86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87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88" name="Text Box 10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89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90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391" name="Text Box 10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92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93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94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95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96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97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98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399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00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01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02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03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66676</xdr:rowOff>
    </xdr:to>
    <xdr:sp macro="" textlink="">
      <xdr:nvSpPr>
        <xdr:cNvPr id="696404" name="Text Box 10"/>
        <xdr:cNvSpPr txBox="1">
          <a:spLocks noChangeArrowheads="1"/>
        </xdr:cNvSpPr>
      </xdr:nvSpPr>
      <xdr:spPr bwMode="auto">
        <a:xfrm>
          <a:off x="3571875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66676</xdr:rowOff>
    </xdr:to>
    <xdr:sp macro="" textlink="">
      <xdr:nvSpPr>
        <xdr:cNvPr id="696405" name="Text Box 42"/>
        <xdr:cNvSpPr txBox="1">
          <a:spLocks noChangeArrowheads="1"/>
        </xdr:cNvSpPr>
      </xdr:nvSpPr>
      <xdr:spPr bwMode="auto">
        <a:xfrm>
          <a:off x="3571875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1609725</xdr:colOff>
      <xdr:row>42</xdr:row>
      <xdr:rowOff>85726</xdr:rowOff>
    </xdr:to>
    <xdr:sp macro="" textlink="">
      <xdr:nvSpPr>
        <xdr:cNvPr id="696406" name="Text Box 10"/>
        <xdr:cNvSpPr txBox="1">
          <a:spLocks noChangeArrowheads="1"/>
        </xdr:cNvSpPr>
      </xdr:nvSpPr>
      <xdr:spPr bwMode="auto">
        <a:xfrm>
          <a:off x="61626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07" name="Text Box 4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08" name="Text Box 8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1609725</xdr:colOff>
      <xdr:row>42</xdr:row>
      <xdr:rowOff>85726</xdr:rowOff>
    </xdr:to>
    <xdr:sp macro="" textlink="">
      <xdr:nvSpPr>
        <xdr:cNvPr id="696409" name="Text Box 10"/>
        <xdr:cNvSpPr txBox="1">
          <a:spLocks noChangeArrowheads="1"/>
        </xdr:cNvSpPr>
      </xdr:nvSpPr>
      <xdr:spPr bwMode="auto">
        <a:xfrm>
          <a:off x="61626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10" name="Text Box 4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11" name="Text Box 8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12" name="Text Box 10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85724</xdr:rowOff>
    </xdr:to>
    <xdr:sp macro="" textlink="">
      <xdr:nvSpPr>
        <xdr:cNvPr id="696413" name="Text Box 10"/>
        <xdr:cNvSpPr txBox="1">
          <a:spLocks noChangeArrowheads="1"/>
        </xdr:cNvSpPr>
      </xdr:nvSpPr>
      <xdr:spPr bwMode="auto">
        <a:xfrm>
          <a:off x="61626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85724</xdr:rowOff>
    </xdr:to>
    <xdr:sp macro="" textlink="">
      <xdr:nvSpPr>
        <xdr:cNvPr id="696414" name="Text Box 10"/>
        <xdr:cNvSpPr txBox="1">
          <a:spLocks noChangeArrowheads="1"/>
        </xdr:cNvSpPr>
      </xdr:nvSpPr>
      <xdr:spPr bwMode="auto">
        <a:xfrm>
          <a:off x="61626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66676</xdr:rowOff>
    </xdr:to>
    <xdr:sp macro="" textlink="">
      <xdr:nvSpPr>
        <xdr:cNvPr id="696415" name="Text Box 10"/>
        <xdr:cNvSpPr txBox="1">
          <a:spLocks noChangeArrowheads="1"/>
        </xdr:cNvSpPr>
      </xdr:nvSpPr>
      <xdr:spPr bwMode="auto">
        <a:xfrm>
          <a:off x="3571875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66676</xdr:rowOff>
    </xdr:to>
    <xdr:sp macro="" textlink="">
      <xdr:nvSpPr>
        <xdr:cNvPr id="696416" name="Text Box 43"/>
        <xdr:cNvSpPr txBox="1">
          <a:spLocks noChangeArrowheads="1"/>
        </xdr:cNvSpPr>
      </xdr:nvSpPr>
      <xdr:spPr bwMode="auto">
        <a:xfrm>
          <a:off x="3571875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66676</xdr:rowOff>
    </xdr:to>
    <xdr:sp macro="" textlink="">
      <xdr:nvSpPr>
        <xdr:cNvPr id="696417" name="Text Box 10"/>
        <xdr:cNvSpPr txBox="1">
          <a:spLocks noChangeArrowheads="1"/>
        </xdr:cNvSpPr>
      </xdr:nvSpPr>
      <xdr:spPr bwMode="auto">
        <a:xfrm>
          <a:off x="3571875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66676</xdr:rowOff>
    </xdr:to>
    <xdr:sp macro="" textlink="">
      <xdr:nvSpPr>
        <xdr:cNvPr id="696418" name="Text Box 43"/>
        <xdr:cNvSpPr txBox="1">
          <a:spLocks noChangeArrowheads="1"/>
        </xdr:cNvSpPr>
      </xdr:nvSpPr>
      <xdr:spPr bwMode="auto">
        <a:xfrm>
          <a:off x="3571875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19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20" name="Text Box 4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21" name="Text Box 8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22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23" name="Text Box 4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24" name="Text Box 8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25" name="Text Box 10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26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27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66676</xdr:rowOff>
    </xdr:to>
    <xdr:sp macro="" textlink="">
      <xdr:nvSpPr>
        <xdr:cNvPr id="696428" name="Text Box 10"/>
        <xdr:cNvSpPr txBox="1">
          <a:spLocks noChangeArrowheads="1"/>
        </xdr:cNvSpPr>
      </xdr:nvSpPr>
      <xdr:spPr bwMode="auto">
        <a:xfrm>
          <a:off x="3571875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66676</xdr:rowOff>
    </xdr:to>
    <xdr:sp macro="" textlink="">
      <xdr:nvSpPr>
        <xdr:cNvPr id="696429" name="Text Box 42"/>
        <xdr:cNvSpPr txBox="1">
          <a:spLocks noChangeArrowheads="1"/>
        </xdr:cNvSpPr>
      </xdr:nvSpPr>
      <xdr:spPr bwMode="auto">
        <a:xfrm>
          <a:off x="3571875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66676</xdr:rowOff>
    </xdr:to>
    <xdr:sp macro="" textlink="">
      <xdr:nvSpPr>
        <xdr:cNvPr id="696430" name="Text Box 10"/>
        <xdr:cNvSpPr txBox="1">
          <a:spLocks noChangeArrowheads="1"/>
        </xdr:cNvSpPr>
      </xdr:nvSpPr>
      <xdr:spPr bwMode="auto">
        <a:xfrm>
          <a:off x="3571875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66676</xdr:rowOff>
    </xdr:to>
    <xdr:sp macro="" textlink="">
      <xdr:nvSpPr>
        <xdr:cNvPr id="696431" name="Text Box 42"/>
        <xdr:cNvSpPr txBox="1">
          <a:spLocks noChangeArrowheads="1"/>
        </xdr:cNvSpPr>
      </xdr:nvSpPr>
      <xdr:spPr bwMode="auto">
        <a:xfrm>
          <a:off x="3571875" y="50577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32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33" name="Text Box 4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34" name="Text Box 8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35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36" name="Text Box 4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37" name="Text Box 8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38" name="Text Box 10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39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40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41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42" name="Text Box 4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43" name="Text Box 8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44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45" name="Text Box 4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46" name="Text Box 85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47" name="Text Box 10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48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49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123825</xdr:rowOff>
    </xdr:from>
    <xdr:to>
      <xdr:col>6</xdr:col>
      <xdr:colOff>104775</xdr:colOff>
      <xdr:row>40</xdr:row>
      <xdr:rowOff>76201</xdr:rowOff>
    </xdr:to>
    <xdr:sp macro="" textlink="">
      <xdr:nvSpPr>
        <xdr:cNvPr id="696450" name="Text Box 10"/>
        <xdr:cNvSpPr txBox="1">
          <a:spLocks noChangeArrowheads="1"/>
        </xdr:cNvSpPr>
      </xdr:nvSpPr>
      <xdr:spPr bwMode="auto">
        <a:xfrm>
          <a:off x="3571875" y="5057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51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52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53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54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55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56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57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58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59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60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61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62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66674</xdr:rowOff>
    </xdr:to>
    <xdr:sp macro="" textlink="">
      <xdr:nvSpPr>
        <xdr:cNvPr id="696463" name="Text Box 10"/>
        <xdr:cNvSpPr txBox="1">
          <a:spLocks noChangeArrowheads="1"/>
        </xdr:cNvSpPr>
      </xdr:nvSpPr>
      <xdr:spPr bwMode="auto">
        <a:xfrm>
          <a:off x="3571875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66674</xdr:rowOff>
    </xdr:to>
    <xdr:sp macro="" textlink="">
      <xdr:nvSpPr>
        <xdr:cNvPr id="696464" name="Text Box 42"/>
        <xdr:cNvSpPr txBox="1">
          <a:spLocks noChangeArrowheads="1"/>
        </xdr:cNvSpPr>
      </xdr:nvSpPr>
      <xdr:spPr bwMode="auto">
        <a:xfrm>
          <a:off x="3571875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85724</xdr:rowOff>
    </xdr:to>
    <xdr:sp macro="" textlink="">
      <xdr:nvSpPr>
        <xdr:cNvPr id="696465" name="Text Box 10"/>
        <xdr:cNvSpPr txBox="1">
          <a:spLocks noChangeArrowheads="1"/>
        </xdr:cNvSpPr>
      </xdr:nvSpPr>
      <xdr:spPr bwMode="auto">
        <a:xfrm>
          <a:off x="61626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66" name="Text Box 4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67" name="Text Box 8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1609725</xdr:colOff>
      <xdr:row>41</xdr:row>
      <xdr:rowOff>85724</xdr:rowOff>
    </xdr:to>
    <xdr:sp macro="" textlink="">
      <xdr:nvSpPr>
        <xdr:cNvPr id="696468" name="Text Box 10"/>
        <xdr:cNvSpPr txBox="1">
          <a:spLocks noChangeArrowheads="1"/>
        </xdr:cNvSpPr>
      </xdr:nvSpPr>
      <xdr:spPr bwMode="auto">
        <a:xfrm>
          <a:off x="6162675" y="5343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69" name="Text Box 4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70" name="Text Box 8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71" name="Text Box 10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1609725</xdr:colOff>
      <xdr:row>42</xdr:row>
      <xdr:rowOff>85726</xdr:rowOff>
    </xdr:to>
    <xdr:sp macro="" textlink="">
      <xdr:nvSpPr>
        <xdr:cNvPr id="696472" name="Text Box 10"/>
        <xdr:cNvSpPr txBox="1">
          <a:spLocks noChangeArrowheads="1"/>
        </xdr:cNvSpPr>
      </xdr:nvSpPr>
      <xdr:spPr bwMode="auto">
        <a:xfrm>
          <a:off x="61626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1609725</xdr:colOff>
      <xdr:row>42</xdr:row>
      <xdr:rowOff>85726</xdr:rowOff>
    </xdr:to>
    <xdr:sp macro="" textlink="">
      <xdr:nvSpPr>
        <xdr:cNvPr id="696473" name="Text Box 10"/>
        <xdr:cNvSpPr txBox="1">
          <a:spLocks noChangeArrowheads="1"/>
        </xdr:cNvSpPr>
      </xdr:nvSpPr>
      <xdr:spPr bwMode="auto">
        <a:xfrm>
          <a:off x="61626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66674</xdr:rowOff>
    </xdr:to>
    <xdr:sp macro="" textlink="">
      <xdr:nvSpPr>
        <xdr:cNvPr id="696474" name="Text Box 10"/>
        <xdr:cNvSpPr txBox="1">
          <a:spLocks noChangeArrowheads="1"/>
        </xdr:cNvSpPr>
      </xdr:nvSpPr>
      <xdr:spPr bwMode="auto">
        <a:xfrm>
          <a:off x="3571875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66674</xdr:rowOff>
    </xdr:to>
    <xdr:sp macro="" textlink="">
      <xdr:nvSpPr>
        <xdr:cNvPr id="696475" name="Text Box 43"/>
        <xdr:cNvSpPr txBox="1">
          <a:spLocks noChangeArrowheads="1"/>
        </xdr:cNvSpPr>
      </xdr:nvSpPr>
      <xdr:spPr bwMode="auto">
        <a:xfrm>
          <a:off x="3571875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66674</xdr:rowOff>
    </xdr:to>
    <xdr:sp macro="" textlink="">
      <xdr:nvSpPr>
        <xdr:cNvPr id="696476" name="Text Box 10"/>
        <xdr:cNvSpPr txBox="1">
          <a:spLocks noChangeArrowheads="1"/>
        </xdr:cNvSpPr>
      </xdr:nvSpPr>
      <xdr:spPr bwMode="auto">
        <a:xfrm>
          <a:off x="3571875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66674</xdr:rowOff>
    </xdr:to>
    <xdr:sp macro="" textlink="">
      <xdr:nvSpPr>
        <xdr:cNvPr id="696477" name="Text Box 43"/>
        <xdr:cNvSpPr txBox="1">
          <a:spLocks noChangeArrowheads="1"/>
        </xdr:cNvSpPr>
      </xdr:nvSpPr>
      <xdr:spPr bwMode="auto">
        <a:xfrm>
          <a:off x="3571875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78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79" name="Text Box 4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80" name="Text Box 8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81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82" name="Text Box 4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83" name="Text Box 8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84" name="Text Box 10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85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86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66674</xdr:rowOff>
    </xdr:to>
    <xdr:sp macro="" textlink="">
      <xdr:nvSpPr>
        <xdr:cNvPr id="696487" name="Text Box 10"/>
        <xdr:cNvSpPr txBox="1">
          <a:spLocks noChangeArrowheads="1"/>
        </xdr:cNvSpPr>
      </xdr:nvSpPr>
      <xdr:spPr bwMode="auto">
        <a:xfrm>
          <a:off x="3571875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66674</xdr:rowOff>
    </xdr:to>
    <xdr:sp macro="" textlink="">
      <xdr:nvSpPr>
        <xdr:cNvPr id="696488" name="Text Box 42"/>
        <xdr:cNvSpPr txBox="1">
          <a:spLocks noChangeArrowheads="1"/>
        </xdr:cNvSpPr>
      </xdr:nvSpPr>
      <xdr:spPr bwMode="auto">
        <a:xfrm>
          <a:off x="3571875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66674</xdr:rowOff>
    </xdr:to>
    <xdr:sp macro="" textlink="">
      <xdr:nvSpPr>
        <xdr:cNvPr id="696489" name="Text Box 10"/>
        <xdr:cNvSpPr txBox="1">
          <a:spLocks noChangeArrowheads="1"/>
        </xdr:cNvSpPr>
      </xdr:nvSpPr>
      <xdr:spPr bwMode="auto">
        <a:xfrm>
          <a:off x="3571875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66674</xdr:rowOff>
    </xdr:to>
    <xdr:sp macro="" textlink="">
      <xdr:nvSpPr>
        <xdr:cNvPr id="696490" name="Text Box 42"/>
        <xdr:cNvSpPr txBox="1">
          <a:spLocks noChangeArrowheads="1"/>
        </xdr:cNvSpPr>
      </xdr:nvSpPr>
      <xdr:spPr bwMode="auto">
        <a:xfrm>
          <a:off x="3571875" y="5324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91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92" name="Text Box 4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93" name="Text Box 8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494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95" name="Text Box 4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96" name="Text Box 8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497" name="Text Box 10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98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499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500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501" name="Text Box 4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502" name="Text Box 8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40</xdr:row>
      <xdr:rowOff>142875</xdr:rowOff>
    </xdr:from>
    <xdr:to>
      <xdr:col>7</xdr:col>
      <xdr:colOff>1628775</xdr:colOff>
      <xdr:row>41</xdr:row>
      <xdr:rowOff>85724</xdr:rowOff>
    </xdr:to>
    <xdr:sp macro="" textlink="">
      <xdr:nvSpPr>
        <xdr:cNvPr id="696503" name="Text Box 10"/>
        <xdr:cNvSpPr txBox="1">
          <a:spLocks noChangeArrowheads="1"/>
        </xdr:cNvSpPr>
      </xdr:nvSpPr>
      <xdr:spPr bwMode="auto">
        <a:xfrm>
          <a:off x="6162675" y="53435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504" name="Text Box 4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505" name="Text Box 85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506" name="Text Box 10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07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08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123825</xdr:rowOff>
    </xdr:from>
    <xdr:to>
      <xdr:col>6</xdr:col>
      <xdr:colOff>104775</xdr:colOff>
      <xdr:row>41</xdr:row>
      <xdr:rowOff>76199</xdr:rowOff>
    </xdr:to>
    <xdr:sp macro="" textlink="">
      <xdr:nvSpPr>
        <xdr:cNvPr id="696509" name="Text Box 10"/>
        <xdr:cNvSpPr txBox="1">
          <a:spLocks noChangeArrowheads="1"/>
        </xdr:cNvSpPr>
      </xdr:nvSpPr>
      <xdr:spPr bwMode="auto">
        <a:xfrm>
          <a:off x="3571875" y="53244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10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11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12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13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14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15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16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17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18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19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20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21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66676</xdr:rowOff>
    </xdr:to>
    <xdr:sp macro="" textlink="">
      <xdr:nvSpPr>
        <xdr:cNvPr id="696522" name="Text Box 10"/>
        <xdr:cNvSpPr txBox="1">
          <a:spLocks noChangeArrowheads="1"/>
        </xdr:cNvSpPr>
      </xdr:nvSpPr>
      <xdr:spPr bwMode="auto">
        <a:xfrm>
          <a:off x="3571875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66676</xdr:rowOff>
    </xdr:to>
    <xdr:sp macro="" textlink="">
      <xdr:nvSpPr>
        <xdr:cNvPr id="696523" name="Text Box 42"/>
        <xdr:cNvSpPr txBox="1">
          <a:spLocks noChangeArrowheads="1"/>
        </xdr:cNvSpPr>
      </xdr:nvSpPr>
      <xdr:spPr bwMode="auto">
        <a:xfrm>
          <a:off x="3571875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1609725</xdr:colOff>
      <xdr:row>42</xdr:row>
      <xdr:rowOff>85726</xdr:rowOff>
    </xdr:to>
    <xdr:sp macro="" textlink="">
      <xdr:nvSpPr>
        <xdr:cNvPr id="696524" name="Text Box 10"/>
        <xdr:cNvSpPr txBox="1">
          <a:spLocks noChangeArrowheads="1"/>
        </xdr:cNvSpPr>
      </xdr:nvSpPr>
      <xdr:spPr bwMode="auto">
        <a:xfrm>
          <a:off x="61626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25" name="Text Box 4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26" name="Text Box 8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1609725</xdr:colOff>
      <xdr:row>42</xdr:row>
      <xdr:rowOff>85726</xdr:rowOff>
    </xdr:to>
    <xdr:sp macro="" textlink="">
      <xdr:nvSpPr>
        <xdr:cNvPr id="696527" name="Text Box 10"/>
        <xdr:cNvSpPr txBox="1">
          <a:spLocks noChangeArrowheads="1"/>
        </xdr:cNvSpPr>
      </xdr:nvSpPr>
      <xdr:spPr bwMode="auto">
        <a:xfrm>
          <a:off x="61626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28" name="Text Box 4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29" name="Text Box 8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30" name="Text Box 10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1609725</xdr:colOff>
      <xdr:row>42</xdr:row>
      <xdr:rowOff>85726</xdr:rowOff>
    </xdr:to>
    <xdr:sp macro="" textlink="">
      <xdr:nvSpPr>
        <xdr:cNvPr id="696531" name="Text Box 10"/>
        <xdr:cNvSpPr txBox="1">
          <a:spLocks noChangeArrowheads="1"/>
        </xdr:cNvSpPr>
      </xdr:nvSpPr>
      <xdr:spPr bwMode="auto">
        <a:xfrm>
          <a:off x="61626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1609725</xdr:colOff>
      <xdr:row>42</xdr:row>
      <xdr:rowOff>85726</xdr:rowOff>
    </xdr:to>
    <xdr:sp macro="" textlink="">
      <xdr:nvSpPr>
        <xdr:cNvPr id="696532" name="Text Box 10"/>
        <xdr:cNvSpPr txBox="1">
          <a:spLocks noChangeArrowheads="1"/>
        </xdr:cNvSpPr>
      </xdr:nvSpPr>
      <xdr:spPr bwMode="auto">
        <a:xfrm>
          <a:off x="6162675" y="5610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66676</xdr:rowOff>
    </xdr:to>
    <xdr:sp macro="" textlink="">
      <xdr:nvSpPr>
        <xdr:cNvPr id="696533" name="Text Box 10"/>
        <xdr:cNvSpPr txBox="1">
          <a:spLocks noChangeArrowheads="1"/>
        </xdr:cNvSpPr>
      </xdr:nvSpPr>
      <xdr:spPr bwMode="auto">
        <a:xfrm>
          <a:off x="3571875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66676</xdr:rowOff>
    </xdr:to>
    <xdr:sp macro="" textlink="">
      <xdr:nvSpPr>
        <xdr:cNvPr id="696534" name="Text Box 43"/>
        <xdr:cNvSpPr txBox="1">
          <a:spLocks noChangeArrowheads="1"/>
        </xdr:cNvSpPr>
      </xdr:nvSpPr>
      <xdr:spPr bwMode="auto">
        <a:xfrm>
          <a:off x="3571875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66676</xdr:rowOff>
    </xdr:to>
    <xdr:sp macro="" textlink="">
      <xdr:nvSpPr>
        <xdr:cNvPr id="696535" name="Text Box 10"/>
        <xdr:cNvSpPr txBox="1">
          <a:spLocks noChangeArrowheads="1"/>
        </xdr:cNvSpPr>
      </xdr:nvSpPr>
      <xdr:spPr bwMode="auto">
        <a:xfrm>
          <a:off x="3571875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66676</xdr:rowOff>
    </xdr:to>
    <xdr:sp macro="" textlink="">
      <xdr:nvSpPr>
        <xdr:cNvPr id="696536" name="Text Box 43"/>
        <xdr:cNvSpPr txBox="1">
          <a:spLocks noChangeArrowheads="1"/>
        </xdr:cNvSpPr>
      </xdr:nvSpPr>
      <xdr:spPr bwMode="auto">
        <a:xfrm>
          <a:off x="3571875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37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38" name="Text Box 4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39" name="Text Box 8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40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41" name="Text Box 4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42" name="Text Box 8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43" name="Text Box 10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44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45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66676</xdr:rowOff>
    </xdr:to>
    <xdr:sp macro="" textlink="">
      <xdr:nvSpPr>
        <xdr:cNvPr id="696546" name="Text Box 10"/>
        <xdr:cNvSpPr txBox="1">
          <a:spLocks noChangeArrowheads="1"/>
        </xdr:cNvSpPr>
      </xdr:nvSpPr>
      <xdr:spPr bwMode="auto">
        <a:xfrm>
          <a:off x="3571875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66676</xdr:rowOff>
    </xdr:to>
    <xdr:sp macro="" textlink="">
      <xdr:nvSpPr>
        <xdr:cNvPr id="696547" name="Text Box 42"/>
        <xdr:cNvSpPr txBox="1">
          <a:spLocks noChangeArrowheads="1"/>
        </xdr:cNvSpPr>
      </xdr:nvSpPr>
      <xdr:spPr bwMode="auto">
        <a:xfrm>
          <a:off x="3571875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66676</xdr:rowOff>
    </xdr:to>
    <xdr:sp macro="" textlink="">
      <xdr:nvSpPr>
        <xdr:cNvPr id="696548" name="Text Box 10"/>
        <xdr:cNvSpPr txBox="1">
          <a:spLocks noChangeArrowheads="1"/>
        </xdr:cNvSpPr>
      </xdr:nvSpPr>
      <xdr:spPr bwMode="auto">
        <a:xfrm>
          <a:off x="3571875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66676</xdr:rowOff>
    </xdr:to>
    <xdr:sp macro="" textlink="">
      <xdr:nvSpPr>
        <xdr:cNvPr id="696549" name="Text Box 42"/>
        <xdr:cNvSpPr txBox="1">
          <a:spLocks noChangeArrowheads="1"/>
        </xdr:cNvSpPr>
      </xdr:nvSpPr>
      <xdr:spPr bwMode="auto">
        <a:xfrm>
          <a:off x="3571875" y="55911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50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51" name="Text Box 4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52" name="Text Box 8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53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54" name="Text Box 4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55" name="Text Box 8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56" name="Text Box 10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57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58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59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60" name="Text Box 4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61" name="Text Box 8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62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63" name="Text Box 4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64" name="Text Box 85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65" name="Text Box 10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66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67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123825</xdr:rowOff>
    </xdr:from>
    <xdr:to>
      <xdr:col>6</xdr:col>
      <xdr:colOff>104775</xdr:colOff>
      <xdr:row>42</xdr:row>
      <xdr:rowOff>76201</xdr:rowOff>
    </xdr:to>
    <xdr:sp macro="" textlink="">
      <xdr:nvSpPr>
        <xdr:cNvPr id="696568" name="Text Box 10"/>
        <xdr:cNvSpPr txBox="1">
          <a:spLocks noChangeArrowheads="1"/>
        </xdr:cNvSpPr>
      </xdr:nvSpPr>
      <xdr:spPr bwMode="auto">
        <a:xfrm>
          <a:off x="3571875" y="559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69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70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71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72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73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74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75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76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77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78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79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41</xdr:row>
      <xdr:rowOff>142875</xdr:rowOff>
    </xdr:from>
    <xdr:to>
      <xdr:col>7</xdr:col>
      <xdr:colOff>1628775</xdr:colOff>
      <xdr:row>42</xdr:row>
      <xdr:rowOff>85726</xdr:rowOff>
    </xdr:to>
    <xdr:sp macro="" textlink="">
      <xdr:nvSpPr>
        <xdr:cNvPr id="696580" name="Text Box 10"/>
        <xdr:cNvSpPr txBox="1">
          <a:spLocks noChangeArrowheads="1"/>
        </xdr:cNvSpPr>
      </xdr:nvSpPr>
      <xdr:spPr bwMode="auto">
        <a:xfrm>
          <a:off x="6162675" y="56102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581" name="Text Box 10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582" name="Text Box 42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583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584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585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586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587" name="Text Box 10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96588" name="Text Box 10"/>
        <xdr:cNvSpPr txBox="1">
          <a:spLocks noChangeArrowheads="1"/>
        </xdr:cNvSpPr>
      </xdr:nvSpPr>
      <xdr:spPr bwMode="auto">
        <a:xfrm>
          <a:off x="61626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96589" name="Text Box 10"/>
        <xdr:cNvSpPr txBox="1">
          <a:spLocks noChangeArrowheads="1"/>
        </xdr:cNvSpPr>
      </xdr:nvSpPr>
      <xdr:spPr bwMode="auto">
        <a:xfrm>
          <a:off x="61626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590" name="Text Box 10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591" name="Text Box 43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592" name="Text Box 10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593" name="Text Box 43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594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595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596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597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598" name="Text Box 10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599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00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601" name="Text Box 10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602" name="Text Box 42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603" name="Text Box 10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66675</xdr:rowOff>
    </xdr:to>
    <xdr:sp macro="" textlink="">
      <xdr:nvSpPr>
        <xdr:cNvPr id="696604" name="Text Box 42"/>
        <xdr:cNvSpPr txBox="1">
          <a:spLocks noChangeArrowheads="1"/>
        </xdr:cNvSpPr>
      </xdr:nvSpPr>
      <xdr:spPr bwMode="auto">
        <a:xfrm>
          <a:off x="3571875" y="45243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605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606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607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608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609" name="Text Box 10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10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11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612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613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614" name="Text Box 4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615" name="Text Box 85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616" name="Text Box 10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17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18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123825</xdr:rowOff>
    </xdr:from>
    <xdr:to>
      <xdr:col>6</xdr:col>
      <xdr:colOff>104775</xdr:colOff>
      <xdr:row>33</xdr:row>
      <xdr:rowOff>76200</xdr:rowOff>
    </xdr:to>
    <xdr:sp macro="" textlink="">
      <xdr:nvSpPr>
        <xdr:cNvPr id="696619" name="Text Box 10"/>
        <xdr:cNvSpPr txBox="1">
          <a:spLocks noChangeArrowheads="1"/>
        </xdr:cNvSpPr>
      </xdr:nvSpPr>
      <xdr:spPr bwMode="auto">
        <a:xfrm>
          <a:off x="3571875" y="4524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20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21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22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23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24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25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26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27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28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29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30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31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96632" name="Text Box 10"/>
        <xdr:cNvSpPr txBox="1">
          <a:spLocks noChangeArrowheads="1"/>
        </xdr:cNvSpPr>
      </xdr:nvSpPr>
      <xdr:spPr bwMode="auto">
        <a:xfrm>
          <a:off x="61626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1609725</xdr:colOff>
      <xdr:row>33</xdr:row>
      <xdr:rowOff>85725</xdr:rowOff>
    </xdr:to>
    <xdr:sp macro="" textlink="">
      <xdr:nvSpPr>
        <xdr:cNvPr id="696633" name="Text Box 10"/>
        <xdr:cNvSpPr txBox="1">
          <a:spLocks noChangeArrowheads="1"/>
        </xdr:cNvSpPr>
      </xdr:nvSpPr>
      <xdr:spPr bwMode="auto">
        <a:xfrm>
          <a:off x="6162675" y="454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34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35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36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37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38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32</xdr:row>
      <xdr:rowOff>142875</xdr:rowOff>
    </xdr:from>
    <xdr:to>
      <xdr:col>7</xdr:col>
      <xdr:colOff>1628775</xdr:colOff>
      <xdr:row>33</xdr:row>
      <xdr:rowOff>85725</xdr:rowOff>
    </xdr:to>
    <xdr:sp macro="" textlink="">
      <xdr:nvSpPr>
        <xdr:cNvPr id="696639" name="Text Box 10"/>
        <xdr:cNvSpPr txBox="1">
          <a:spLocks noChangeArrowheads="1"/>
        </xdr:cNvSpPr>
      </xdr:nvSpPr>
      <xdr:spPr bwMode="auto">
        <a:xfrm>
          <a:off x="6162675" y="45434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640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641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42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43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44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45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46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90488</xdr:rowOff>
    </xdr:to>
    <xdr:sp macro="" textlink="">
      <xdr:nvSpPr>
        <xdr:cNvPr id="696647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90488</xdr:rowOff>
    </xdr:to>
    <xdr:sp macro="" textlink="">
      <xdr:nvSpPr>
        <xdr:cNvPr id="696648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649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650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651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652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53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54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55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56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57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5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5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660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661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662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71438</xdr:rowOff>
    </xdr:to>
    <xdr:sp macro="" textlink="">
      <xdr:nvSpPr>
        <xdr:cNvPr id="696663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64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65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66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67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68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6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7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71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72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73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74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75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7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7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123825</xdr:rowOff>
    </xdr:from>
    <xdr:to>
      <xdr:col>6</xdr:col>
      <xdr:colOff>104775</xdr:colOff>
      <xdr:row>34</xdr:row>
      <xdr:rowOff>80963</xdr:rowOff>
    </xdr:to>
    <xdr:sp macro="" textlink="">
      <xdr:nvSpPr>
        <xdr:cNvPr id="696678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7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8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8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8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8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8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8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8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8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8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8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9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90488</xdr:rowOff>
    </xdr:to>
    <xdr:sp macro="" textlink="">
      <xdr:nvSpPr>
        <xdr:cNvPr id="696691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1609725</xdr:colOff>
      <xdr:row>34</xdr:row>
      <xdr:rowOff>90488</xdr:rowOff>
    </xdr:to>
    <xdr:sp macro="" textlink="">
      <xdr:nvSpPr>
        <xdr:cNvPr id="696692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9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9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9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9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9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33</xdr:row>
      <xdr:rowOff>142875</xdr:rowOff>
    </xdr:from>
    <xdr:to>
      <xdr:col>7</xdr:col>
      <xdr:colOff>1628775</xdr:colOff>
      <xdr:row>34</xdr:row>
      <xdr:rowOff>90488</xdr:rowOff>
    </xdr:to>
    <xdr:sp macro="" textlink="">
      <xdr:nvSpPr>
        <xdr:cNvPr id="69669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699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700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01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02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03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04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05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90487</xdr:rowOff>
    </xdr:to>
    <xdr:sp macro="" textlink="">
      <xdr:nvSpPr>
        <xdr:cNvPr id="696706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90487</xdr:rowOff>
    </xdr:to>
    <xdr:sp macro="" textlink="">
      <xdr:nvSpPr>
        <xdr:cNvPr id="696707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708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709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710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711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12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13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14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15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16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1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1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719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720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721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71437</xdr:rowOff>
    </xdr:to>
    <xdr:sp macro="" textlink="">
      <xdr:nvSpPr>
        <xdr:cNvPr id="696722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23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24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25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26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27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2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2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30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31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32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33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34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3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3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104775</xdr:colOff>
      <xdr:row>35</xdr:row>
      <xdr:rowOff>80962</xdr:rowOff>
    </xdr:to>
    <xdr:sp macro="" textlink="">
      <xdr:nvSpPr>
        <xdr:cNvPr id="696737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3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3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4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4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4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4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4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4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4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4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4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4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90487</xdr:rowOff>
    </xdr:to>
    <xdr:sp macro="" textlink="">
      <xdr:nvSpPr>
        <xdr:cNvPr id="696750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1609725</xdr:colOff>
      <xdr:row>35</xdr:row>
      <xdr:rowOff>90487</xdr:rowOff>
    </xdr:to>
    <xdr:sp macro="" textlink="">
      <xdr:nvSpPr>
        <xdr:cNvPr id="696751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5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5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5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5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5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34</xdr:row>
      <xdr:rowOff>142875</xdr:rowOff>
    </xdr:from>
    <xdr:to>
      <xdr:col>7</xdr:col>
      <xdr:colOff>1628775</xdr:colOff>
      <xdr:row>35</xdr:row>
      <xdr:rowOff>90487</xdr:rowOff>
    </xdr:to>
    <xdr:sp macro="" textlink="">
      <xdr:nvSpPr>
        <xdr:cNvPr id="69675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758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759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60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61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62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63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64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90488</xdr:rowOff>
    </xdr:to>
    <xdr:sp macro="" textlink="">
      <xdr:nvSpPr>
        <xdr:cNvPr id="696765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90488</xdr:rowOff>
    </xdr:to>
    <xdr:sp macro="" textlink="">
      <xdr:nvSpPr>
        <xdr:cNvPr id="696766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767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768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769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770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71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72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73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74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75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77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77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778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779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780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71438</xdr:rowOff>
    </xdr:to>
    <xdr:sp macro="" textlink="">
      <xdr:nvSpPr>
        <xdr:cNvPr id="696781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82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83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84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85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86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78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78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89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90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91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92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93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79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79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123825</xdr:rowOff>
    </xdr:from>
    <xdr:to>
      <xdr:col>6</xdr:col>
      <xdr:colOff>104775</xdr:colOff>
      <xdr:row>36</xdr:row>
      <xdr:rowOff>80963</xdr:rowOff>
    </xdr:to>
    <xdr:sp macro="" textlink="">
      <xdr:nvSpPr>
        <xdr:cNvPr id="696796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79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79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79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0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0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0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0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0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0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0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0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0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90488</xdr:rowOff>
    </xdr:to>
    <xdr:sp macro="" textlink="">
      <xdr:nvSpPr>
        <xdr:cNvPr id="696809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1609725</xdr:colOff>
      <xdr:row>36</xdr:row>
      <xdr:rowOff>90488</xdr:rowOff>
    </xdr:to>
    <xdr:sp macro="" textlink="">
      <xdr:nvSpPr>
        <xdr:cNvPr id="696810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1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1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1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1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1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35</xdr:row>
      <xdr:rowOff>142875</xdr:rowOff>
    </xdr:from>
    <xdr:to>
      <xdr:col>7</xdr:col>
      <xdr:colOff>1628775</xdr:colOff>
      <xdr:row>36</xdr:row>
      <xdr:rowOff>90488</xdr:rowOff>
    </xdr:to>
    <xdr:sp macro="" textlink="">
      <xdr:nvSpPr>
        <xdr:cNvPr id="69681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817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818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19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20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21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22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23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90487</xdr:rowOff>
    </xdr:to>
    <xdr:sp macro="" textlink="">
      <xdr:nvSpPr>
        <xdr:cNvPr id="696824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90487</xdr:rowOff>
    </xdr:to>
    <xdr:sp macro="" textlink="">
      <xdr:nvSpPr>
        <xdr:cNvPr id="696825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826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827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828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829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30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31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32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33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34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3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3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837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838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839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71437</xdr:rowOff>
    </xdr:to>
    <xdr:sp macro="" textlink="">
      <xdr:nvSpPr>
        <xdr:cNvPr id="696840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41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42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43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44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45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4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4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48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49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50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51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52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5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5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123825</xdr:rowOff>
    </xdr:from>
    <xdr:to>
      <xdr:col>6</xdr:col>
      <xdr:colOff>104775</xdr:colOff>
      <xdr:row>37</xdr:row>
      <xdr:rowOff>80962</xdr:rowOff>
    </xdr:to>
    <xdr:sp macro="" textlink="">
      <xdr:nvSpPr>
        <xdr:cNvPr id="696855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5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5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5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5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6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6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6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6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6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6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6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6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90487</xdr:rowOff>
    </xdr:to>
    <xdr:sp macro="" textlink="">
      <xdr:nvSpPr>
        <xdr:cNvPr id="696868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1609725</xdr:colOff>
      <xdr:row>37</xdr:row>
      <xdr:rowOff>90487</xdr:rowOff>
    </xdr:to>
    <xdr:sp macro="" textlink="">
      <xdr:nvSpPr>
        <xdr:cNvPr id="696869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7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7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7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7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7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36</xdr:row>
      <xdr:rowOff>142875</xdr:rowOff>
    </xdr:from>
    <xdr:to>
      <xdr:col>7</xdr:col>
      <xdr:colOff>1628775</xdr:colOff>
      <xdr:row>37</xdr:row>
      <xdr:rowOff>90487</xdr:rowOff>
    </xdr:to>
    <xdr:sp macro="" textlink="">
      <xdr:nvSpPr>
        <xdr:cNvPr id="69687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876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877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878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879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880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881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882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90488</xdr:rowOff>
    </xdr:to>
    <xdr:sp macro="" textlink="">
      <xdr:nvSpPr>
        <xdr:cNvPr id="696883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90488</xdr:rowOff>
    </xdr:to>
    <xdr:sp macro="" textlink="">
      <xdr:nvSpPr>
        <xdr:cNvPr id="696884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885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886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887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888" name="Text Box 43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889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890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891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892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893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89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89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896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897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898" name="Text Box 10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71438</xdr:rowOff>
    </xdr:to>
    <xdr:sp macro="" textlink="">
      <xdr:nvSpPr>
        <xdr:cNvPr id="696899" name="Text Box 42"/>
        <xdr:cNvSpPr txBox="1">
          <a:spLocks noChangeArrowheads="1"/>
        </xdr:cNvSpPr>
      </xdr:nvSpPr>
      <xdr:spPr bwMode="auto">
        <a:xfrm>
          <a:off x="3571875" y="4667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900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901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902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903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904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0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0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907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908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909" name="Text Box 4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910" name="Text Box 85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911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1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1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123825</xdr:rowOff>
    </xdr:from>
    <xdr:to>
      <xdr:col>6</xdr:col>
      <xdr:colOff>104775</xdr:colOff>
      <xdr:row>38</xdr:row>
      <xdr:rowOff>80963</xdr:rowOff>
    </xdr:to>
    <xdr:sp macro="" textlink="">
      <xdr:nvSpPr>
        <xdr:cNvPr id="696914" name="Text Box 10"/>
        <xdr:cNvSpPr txBox="1">
          <a:spLocks noChangeArrowheads="1"/>
        </xdr:cNvSpPr>
      </xdr:nvSpPr>
      <xdr:spPr bwMode="auto">
        <a:xfrm>
          <a:off x="3571875" y="4667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1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1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17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18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1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2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2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2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2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2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25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26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90488</xdr:rowOff>
    </xdr:to>
    <xdr:sp macro="" textlink="">
      <xdr:nvSpPr>
        <xdr:cNvPr id="696927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1609725</xdr:colOff>
      <xdr:row>38</xdr:row>
      <xdr:rowOff>90488</xdr:rowOff>
    </xdr:to>
    <xdr:sp macro="" textlink="">
      <xdr:nvSpPr>
        <xdr:cNvPr id="696928" name="Text Box 10"/>
        <xdr:cNvSpPr txBox="1">
          <a:spLocks noChangeArrowheads="1"/>
        </xdr:cNvSpPr>
      </xdr:nvSpPr>
      <xdr:spPr bwMode="auto">
        <a:xfrm>
          <a:off x="6162675" y="466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29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30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31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32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33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37</xdr:row>
      <xdr:rowOff>142875</xdr:rowOff>
    </xdr:from>
    <xdr:to>
      <xdr:col>7</xdr:col>
      <xdr:colOff>1628775</xdr:colOff>
      <xdr:row>38</xdr:row>
      <xdr:rowOff>90488</xdr:rowOff>
    </xdr:to>
    <xdr:sp macro="" textlink="">
      <xdr:nvSpPr>
        <xdr:cNvPr id="696934" name="Text Box 10"/>
        <xdr:cNvSpPr txBox="1">
          <a:spLocks noChangeArrowheads="1"/>
        </xdr:cNvSpPr>
      </xdr:nvSpPr>
      <xdr:spPr bwMode="auto">
        <a:xfrm>
          <a:off x="6162675" y="4667250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935" name="Text Box 10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936" name="Text Box 42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37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38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39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40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41" name="Text Box 10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6942" name="Text Box 10"/>
        <xdr:cNvSpPr txBox="1">
          <a:spLocks noChangeArrowheads="1"/>
        </xdr:cNvSpPr>
      </xdr:nvSpPr>
      <xdr:spPr bwMode="auto">
        <a:xfrm>
          <a:off x="61626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6943" name="Text Box 10"/>
        <xdr:cNvSpPr txBox="1">
          <a:spLocks noChangeArrowheads="1"/>
        </xdr:cNvSpPr>
      </xdr:nvSpPr>
      <xdr:spPr bwMode="auto">
        <a:xfrm>
          <a:off x="61626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944" name="Text Box 10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945" name="Text Box 43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946" name="Text Box 10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947" name="Text Box 43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48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49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50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51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52" name="Text Box 10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53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54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955" name="Text Box 10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956" name="Text Box 42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957" name="Text Box 10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66674</xdr:rowOff>
    </xdr:to>
    <xdr:sp macro="" textlink="">
      <xdr:nvSpPr>
        <xdr:cNvPr id="696958" name="Text Box 42"/>
        <xdr:cNvSpPr txBox="1">
          <a:spLocks noChangeArrowheads="1"/>
        </xdr:cNvSpPr>
      </xdr:nvSpPr>
      <xdr:spPr bwMode="auto">
        <a:xfrm>
          <a:off x="3571875" y="4791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59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60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61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62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63" name="Text Box 10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64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65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66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67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68" name="Text Box 4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69" name="Text Box 85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70" name="Text Box 10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71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72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123825</xdr:rowOff>
    </xdr:from>
    <xdr:to>
      <xdr:col>6</xdr:col>
      <xdr:colOff>104775</xdr:colOff>
      <xdr:row>39</xdr:row>
      <xdr:rowOff>76199</xdr:rowOff>
    </xdr:to>
    <xdr:sp macro="" textlink="">
      <xdr:nvSpPr>
        <xdr:cNvPr id="696973" name="Text Box 10"/>
        <xdr:cNvSpPr txBox="1">
          <a:spLocks noChangeArrowheads="1"/>
        </xdr:cNvSpPr>
      </xdr:nvSpPr>
      <xdr:spPr bwMode="auto">
        <a:xfrm>
          <a:off x="3571875" y="4791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74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75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76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77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78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79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80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81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82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83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84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85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6986" name="Text Box 10"/>
        <xdr:cNvSpPr txBox="1">
          <a:spLocks noChangeArrowheads="1"/>
        </xdr:cNvSpPr>
      </xdr:nvSpPr>
      <xdr:spPr bwMode="auto">
        <a:xfrm>
          <a:off x="61626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1609725</xdr:colOff>
      <xdr:row>39</xdr:row>
      <xdr:rowOff>85724</xdr:rowOff>
    </xdr:to>
    <xdr:sp macro="" textlink="">
      <xdr:nvSpPr>
        <xdr:cNvPr id="696987" name="Text Box 10"/>
        <xdr:cNvSpPr txBox="1">
          <a:spLocks noChangeArrowheads="1"/>
        </xdr:cNvSpPr>
      </xdr:nvSpPr>
      <xdr:spPr bwMode="auto">
        <a:xfrm>
          <a:off x="6162675" y="4810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88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89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90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91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92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38</xdr:row>
      <xdr:rowOff>142875</xdr:rowOff>
    </xdr:from>
    <xdr:to>
      <xdr:col>7</xdr:col>
      <xdr:colOff>1628775</xdr:colOff>
      <xdr:row>39</xdr:row>
      <xdr:rowOff>85724</xdr:rowOff>
    </xdr:to>
    <xdr:sp macro="" textlink="">
      <xdr:nvSpPr>
        <xdr:cNvPr id="696993" name="Text Box 10"/>
        <xdr:cNvSpPr txBox="1">
          <a:spLocks noChangeArrowheads="1"/>
        </xdr:cNvSpPr>
      </xdr:nvSpPr>
      <xdr:spPr bwMode="auto">
        <a:xfrm>
          <a:off x="6162675" y="4810125"/>
          <a:ext cx="114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</xdr:colOff>
      <xdr:row>0</xdr:row>
      <xdr:rowOff>0</xdr:rowOff>
    </xdr:from>
    <xdr:to>
      <xdr:col>5</xdr:col>
      <xdr:colOff>452439</xdr:colOff>
      <xdr:row>18</xdr:row>
      <xdr:rowOff>331974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35907" y="0"/>
          <a:ext cx="833438" cy="784412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21</xdr:row>
      <xdr:rowOff>0</xdr:rowOff>
    </xdr:from>
    <xdr:to>
      <xdr:col>10</xdr:col>
      <xdr:colOff>371475</xdr:colOff>
      <xdr:row>21</xdr:row>
      <xdr:rowOff>200025</xdr:rowOff>
    </xdr:to>
    <xdr:sp macro="" textlink="">
      <xdr:nvSpPr>
        <xdr:cNvPr id="1741" name="Text Box 56"/>
        <xdr:cNvSpPr txBox="1">
          <a:spLocks noChangeArrowheads="1"/>
        </xdr:cNvSpPr>
      </xdr:nvSpPr>
      <xdr:spPr bwMode="auto">
        <a:xfrm>
          <a:off x="7810500" y="1466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371475</xdr:colOff>
      <xdr:row>1</xdr:row>
      <xdr:rowOff>319928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0" y="0"/>
          <a:ext cx="714375" cy="672353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0</xdr:row>
      <xdr:rowOff>19050</xdr:rowOff>
    </xdr:from>
    <xdr:to>
      <xdr:col>16</xdr:col>
      <xdr:colOff>361950</xdr:colOff>
      <xdr:row>1</xdr:row>
      <xdr:rowOff>321048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10475" y="19050"/>
          <a:ext cx="695325" cy="6544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</xdr:row>
      <xdr:rowOff>19050</xdr:rowOff>
    </xdr:from>
    <xdr:to>
      <xdr:col>0</xdr:col>
      <xdr:colOff>890588</xdr:colOff>
      <xdr:row>9</xdr:row>
      <xdr:rowOff>155762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0" y="1028700"/>
          <a:ext cx="833438" cy="784412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723900</xdr:colOff>
      <xdr:row>5</xdr:row>
      <xdr:rowOff>38100</xdr:rowOff>
    </xdr:from>
    <xdr:to>
      <xdr:col>5</xdr:col>
      <xdr:colOff>1557338</xdr:colOff>
      <xdr:row>10</xdr:row>
      <xdr:rowOff>12887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86400" y="1047750"/>
          <a:ext cx="833438" cy="7844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123825</xdr:rowOff>
    </xdr:from>
    <xdr:to>
      <xdr:col>5</xdr:col>
      <xdr:colOff>104775</xdr:colOff>
      <xdr:row>4</xdr:row>
      <xdr:rowOff>76201</xdr:rowOff>
    </xdr:to>
    <xdr:sp macro="" textlink="">
      <xdr:nvSpPr>
        <xdr:cNvPr id="356348" name="Text Box 10"/>
        <xdr:cNvSpPr txBox="1">
          <a:spLocks noChangeArrowheads="1"/>
        </xdr:cNvSpPr>
      </xdr:nvSpPr>
      <xdr:spPr bwMode="auto">
        <a:xfrm>
          <a:off x="4810125" y="504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123825</xdr:rowOff>
    </xdr:from>
    <xdr:to>
      <xdr:col>5</xdr:col>
      <xdr:colOff>104775</xdr:colOff>
      <xdr:row>5</xdr:row>
      <xdr:rowOff>76199</xdr:rowOff>
    </xdr:to>
    <xdr:sp macro="" textlink="">
      <xdr:nvSpPr>
        <xdr:cNvPr id="356349" name="Text Box 13"/>
        <xdr:cNvSpPr txBox="1">
          <a:spLocks noChangeArrowheads="1"/>
        </xdr:cNvSpPr>
      </xdr:nvSpPr>
      <xdr:spPr bwMode="auto">
        <a:xfrm>
          <a:off x="4810125" y="771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104775</xdr:colOff>
      <xdr:row>17</xdr:row>
      <xdr:rowOff>200025</xdr:rowOff>
    </xdr:to>
    <xdr:sp macro="" textlink="">
      <xdr:nvSpPr>
        <xdr:cNvPr id="356350" name="Text Box 14"/>
        <xdr:cNvSpPr txBox="1">
          <a:spLocks noChangeArrowheads="1"/>
        </xdr:cNvSpPr>
      </xdr:nvSpPr>
      <xdr:spPr bwMode="auto">
        <a:xfrm>
          <a:off x="4810125" y="3314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104775</xdr:colOff>
      <xdr:row>16</xdr:row>
      <xdr:rowOff>200025</xdr:rowOff>
    </xdr:to>
    <xdr:sp macro="" textlink="">
      <xdr:nvSpPr>
        <xdr:cNvPr id="356351" name="Text Box 14"/>
        <xdr:cNvSpPr txBox="1">
          <a:spLocks noChangeArrowheads="1"/>
        </xdr:cNvSpPr>
      </xdr:nvSpPr>
      <xdr:spPr bwMode="auto">
        <a:xfrm>
          <a:off x="4810125" y="304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1514475</xdr:colOff>
      <xdr:row>55</xdr:row>
      <xdr:rowOff>0</xdr:rowOff>
    </xdr:from>
    <xdr:to>
      <xdr:col>8</xdr:col>
      <xdr:colOff>2381</xdr:colOff>
      <xdr:row>56</xdr:row>
      <xdr:rowOff>28574</xdr:rowOff>
    </xdr:to>
    <xdr:sp macro="" textlink="">
      <xdr:nvSpPr>
        <xdr:cNvPr id="697344" name="Text Box 10"/>
        <xdr:cNvSpPr txBox="1">
          <a:spLocks noChangeArrowheads="1"/>
        </xdr:cNvSpPr>
      </xdr:nvSpPr>
      <xdr:spPr bwMode="auto">
        <a:xfrm>
          <a:off x="7629525" y="38481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123825</xdr:rowOff>
    </xdr:from>
    <xdr:to>
      <xdr:col>5</xdr:col>
      <xdr:colOff>104775</xdr:colOff>
      <xdr:row>56</xdr:row>
      <xdr:rowOff>76199</xdr:rowOff>
    </xdr:to>
    <xdr:sp macro="" textlink="">
      <xdr:nvSpPr>
        <xdr:cNvPr id="697345" name="Text Box 10"/>
        <xdr:cNvSpPr txBox="1">
          <a:spLocks noChangeArrowheads="1"/>
        </xdr:cNvSpPr>
      </xdr:nvSpPr>
      <xdr:spPr bwMode="auto">
        <a:xfrm>
          <a:off x="4810125" y="15144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104775</xdr:colOff>
      <xdr:row>72</xdr:row>
      <xdr:rowOff>33337</xdr:rowOff>
    </xdr:to>
    <xdr:sp macro="" textlink="">
      <xdr:nvSpPr>
        <xdr:cNvPr id="697346" name="Text Box 11"/>
        <xdr:cNvSpPr txBox="1">
          <a:spLocks noChangeArrowheads="1"/>
        </xdr:cNvSpPr>
      </xdr:nvSpPr>
      <xdr:spPr bwMode="auto">
        <a:xfrm>
          <a:off x="4810125" y="19211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56</xdr:row>
      <xdr:rowOff>214312</xdr:rowOff>
    </xdr:to>
    <xdr:sp macro="" textlink="">
      <xdr:nvSpPr>
        <xdr:cNvPr id="697347" name="Text Box 13"/>
        <xdr:cNvSpPr txBox="1">
          <a:spLocks noChangeArrowheads="1"/>
        </xdr:cNvSpPr>
      </xdr:nvSpPr>
      <xdr:spPr bwMode="auto">
        <a:xfrm>
          <a:off x="4810125" y="154114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104775</xdr:colOff>
      <xdr:row>65</xdr:row>
      <xdr:rowOff>200025</xdr:rowOff>
    </xdr:to>
    <xdr:sp macro="" textlink="">
      <xdr:nvSpPr>
        <xdr:cNvPr id="697348" name="Text Box 14"/>
        <xdr:cNvSpPr txBox="1">
          <a:spLocks noChangeArrowheads="1"/>
        </xdr:cNvSpPr>
      </xdr:nvSpPr>
      <xdr:spPr bwMode="auto">
        <a:xfrm>
          <a:off x="4810125" y="177831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104775</xdr:colOff>
      <xdr:row>19</xdr:row>
      <xdr:rowOff>214312</xdr:rowOff>
    </xdr:to>
    <xdr:sp macro="" textlink="">
      <xdr:nvSpPr>
        <xdr:cNvPr id="697349" name="Text Box 10"/>
        <xdr:cNvSpPr txBox="1">
          <a:spLocks noChangeArrowheads="1"/>
        </xdr:cNvSpPr>
      </xdr:nvSpPr>
      <xdr:spPr bwMode="auto">
        <a:xfrm>
          <a:off x="4810125" y="7439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123825</xdr:rowOff>
    </xdr:from>
    <xdr:to>
      <xdr:col>5</xdr:col>
      <xdr:colOff>104775</xdr:colOff>
      <xdr:row>20</xdr:row>
      <xdr:rowOff>76201</xdr:rowOff>
    </xdr:to>
    <xdr:sp macro="" textlink="">
      <xdr:nvSpPr>
        <xdr:cNvPr id="697350" name="Text Box 13"/>
        <xdr:cNvSpPr txBox="1">
          <a:spLocks noChangeArrowheads="1"/>
        </xdr:cNvSpPr>
      </xdr:nvSpPr>
      <xdr:spPr bwMode="auto">
        <a:xfrm>
          <a:off x="4810125" y="7705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104775</xdr:colOff>
      <xdr:row>63</xdr:row>
      <xdr:rowOff>200025</xdr:rowOff>
    </xdr:to>
    <xdr:sp macro="" textlink="">
      <xdr:nvSpPr>
        <xdr:cNvPr id="697351" name="Text Box 14"/>
        <xdr:cNvSpPr txBox="1">
          <a:spLocks noChangeArrowheads="1"/>
        </xdr:cNvSpPr>
      </xdr:nvSpPr>
      <xdr:spPr bwMode="auto">
        <a:xfrm>
          <a:off x="4810125" y="10248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</xdr:row>
      <xdr:rowOff>123825</xdr:rowOff>
    </xdr:from>
    <xdr:to>
      <xdr:col>7</xdr:col>
      <xdr:colOff>104775</xdr:colOff>
      <xdr:row>55</xdr:row>
      <xdr:rowOff>88106</xdr:rowOff>
    </xdr:to>
    <xdr:sp macro="" textlink="">
      <xdr:nvSpPr>
        <xdr:cNvPr id="697352" name="Text Box 33"/>
        <xdr:cNvSpPr txBox="1">
          <a:spLocks noChangeArrowheads="1"/>
        </xdr:cNvSpPr>
      </xdr:nvSpPr>
      <xdr:spPr bwMode="auto">
        <a:xfrm>
          <a:off x="6115050" y="10639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104775</xdr:colOff>
      <xdr:row>29</xdr:row>
      <xdr:rowOff>200025</xdr:rowOff>
    </xdr:to>
    <xdr:sp macro="" textlink="">
      <xdr:nvSpPr>
        <xdr:cNvPr id="697353" name="Text Box 14"/>
        <xdr:cNvSpPr txBox="1">
          <a:spLocks noChangeArrowheads="1"/>
        </xdr:cNvSpPr>
      </xdr:nvSpPr>
      <xdr:spPr bwMode="auto">
        <a:xfrm>
          <a:off x="4810125" y="9982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123825</xdr:rowOff>
    </xdr:from>
    <xdr:to>
      <xdr:col>7</xdr:col>
      <xdr:colOff>104775</xdr:colOff>
      <xdr:row>64</xdr:row>
      <xdr:rowOff>100013</xdr:rowOff>
    </xdr:to>
    <xdr:sp macro="" textlink="">
      <xdr:nvSpPr>
        <xdr:cNvPr id="697354" name="Text Box 33"/>
        <xdr:cNvSpPr txBox="1">
          <a:spLocks noChangeArrowheads="1"/>
        </xdr:cNvSpPr>
      </xdr:nvSpPr>
      <xdr:spPr bwMode="auto">
        <a:xfrm>
          <a:off x="6115050" y="103727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56</xdr:row>
      <xdr:rowOff>211564</xdr:rowOff>
    </xdr:to>
    <xdr:sp macro="" textlink="">
      <xdr:nvSpPr>
        <xdr:cNvPr id="697355" name="Text Box 10"/>
        <xdr:cNvSpPr txBox="1">
          <a:spLocks noChangeArrowheads="1"/>
        </xdr:cNvSpPr>
      </xdr:nvSpPr>
      <xdr:spPr bwMode="auto">
        <a:xfrm>
          <a:off x="4810125" y="11172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123825</xdr:rowOff>
    </xdr:from>
    <xdr:to>
      <xdr:col>5</xdr:col>
      <xdr:colOff>104775</xdr:colOff>
      <xdr:row>57</xdr:row>
      <xdr:rowOff>76201</xdr:rowOff>
    </xdr:to>
    <xdr:sp macro="" textlink="">
      <xdr:nvSpPr>
        <xdr:cNvPr id="697356" name="Text Box 13"/>
        <xdr:cNvSpPr txBox="1">
          <a:spLocks noChangeArrowheads="1"/>
        </xdr:cNvSpPr>
      </xdr:nvSpPr>
      <xdr:spPr bwMode="auto">
        <a:xfrm>
          <a:off x="4810125" y="11439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51</xdr:row>
      <xdr:rowOff>200025</xdr:rowOff>
    </xdr:to>
    <xdr:sp macro="" textlink="">
      <xdr:nvSpPr>
        <xdr:cNvPr id="697357" name="Text Box 14"/>
        <xdr:cNvSpPr txBox="1">
          <a:spLocks noChangeArrowheads="1"/>
        </xdr:cNvSpPr>
      </xdr:nvSpPr>
      <xdr:spPr bwMode="auto">
        <a:xfrm>
          <a:off x="4810125" y="1398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51</xdr:row>
      <xdr:rowOff>200025</xdr:rowOff>
    </xdr:to>
    <xdr:sp macro="" textlink="">
      <xdr:nvSpPr>
        <xdr:cNvPr id="697358" name="Text Box 14"/>
        <xdr:cNvSpPr txBox="1">
          <a:spLocks noChangeArrowheads="1"/>
        </xdr:cNvSpPr>
      </xdr:nvSpPr>
      <xdr:spPr bwMode="auto">
        <a:xfrm>
          <a:off x="4810125" y="13716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51</xdr:row>
      <xdr:rowOff>200025</xdr:rowOff>
    </xdr:to>
    <xdr:sp macro="" textlink="">
      <xdr:nvSpPr>
        <xdr:cNvPr id="697359" name="Text Box 14"/>
        <xdr:cNvSpPr txBox="1">
          <a:spLocks noChangeArrowheads="1"/>
        </xdr:cNvSpPr>
      </xdr:nvSpPr>
      <xdr:spPr bwMode="auto">
        <a:xfrm>
          <a:off x="4810125" y="13716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104775</xdr:colOff>
      <xdr:row>62</xdr:row>
      <xdr:rowOff>200025</xdr:rowOff>
    </xdr:to>
    <xdr:sp macro="" textlink="">
      <xdr:nvSpPr>
        <xdr:cNvPr id="697360" name="Text Box 14"/>
        <xdr:cNvSpPr txBox="1">
          <a:spLocks noChangeArrowheads="1"/>
        </xdr:cNvSpPr>
      </xdr:nvSpPr>
      <xdr:spPr bwMode="auto">
        <a:xfrm>
          <a:off x="4810125" y="13449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123825</xdr:rowOff>
    </xdr:from>
    <xdr:to>
      <xdr:col>5</xdr:col>
      <xdr:colOff>104775</xdr:colOff>
      <xdr:row>57</xdr:row>
      <xdr:rowOff>76201</xdr:rowOff>
    </xdr:to>
    <xdr:sp macro="" textlink="">
      <xdr:nvSpPr>
        <xdr:cNvPr id="697361" name="Text Box 10"/>
        <xdr:cNvSpPr txBox="1">
          <a:spLocks noChangeArrowheads="1"/>
        </xdr:cNvSpPr>
      </xdr:nvSpPr>
      <xdr:spPr bwMode="auto">
        <a:xfrm>
          <a:off x="4810125" y="11439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123825</xdr:rowOff>
    </xdr:from>
    <xdr:to>
      <xdr:col>5</xdr:col>
      <xdr:colOff>104775</xdr:colOff>
      <xdr:row>58</xdr:row>
      <xdr:rowOff>76200</xdr:rowOff>
    </xdr:to>
    <xdr:sp macro="" textlink="">
      <xdr:nvSpPr>
        <xdr:cNvPr id="697362" name="Text Box 13"/>
        <xdr:cNvSpPr txBox="1">
          <a:spLocks noChangeArrowheads="1"/>
        </xdr:cNvSpPr>
      </xdr:nvSpPr>
      <xdr:spPr bwMode="auto">
        <a:xfrm>
          <a:off x="4810125" y="11706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104775</xdr:colOff>
      <xdr:row>52</xdr:row>
      <xdr:rowOff>200025</xdr:rowOff>
    </xdr:to>
    <xdr:sp macro="" textlink="">
      <xdr:nvSpPr>
        <xdr:cNvPr id="697363" name="Text Box 14"/>
        <xdr:cNvSpPr txBox="1">
          <a:spLocks noChangeArrowheads="1"/>
        </xdr:cNvSpPr>
      </xdr:nvSpPr>
      <xdr:spPr bwMode="auto">
        <a:xfrm>
          <a:off x="4810125" y="14249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51</xdr:row>
      <xdr:rowOff>200025</xdr:rowOff>
    </xdr:to>
    <xdr:sp macro="" textlink="">
      <xdr:nvSpPr>
        <xdr:cNvPr id="697364" name="Text Box 14"/>
        <xdr:cNvSpPr txBox="1">
          <a:spLocks noChangeArrowheads="1"/>
        </xdr:cNvSpPr>
      </xdr:nvSpPr>
      <xdr:spPr bwMode="auto">
        <a:xfrm>
          <a:off x="4810125" y="1398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51</xdr:row>
      <xdr:rowOff>200025</xdr:rowOff>
    </xdr:to>
    <xdr:sp macro="" textlink="">
      <xdr:nvSpPr>
        <xdr:cNvPr id="697365" name="Text Box 14"/>
        <xdr:cNvSpPr txBox="1">
          <a:spLocks noChangeArrowheads="1"/>
        </xdr:cNvSpPr>
      </xdr:nvSpPr>
      <xdr:spPr bwMode="auto">
        <a:xfrm>
          <a:off x="4810125" y="13982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51</xdr:row>
      <xdr:rowOff>200025</xdr:rowOff>
    </xdr:to>
    <xdr:sp macro="" textlink="">
      <xdr:nvSpPr>
        <xdr:cNvPr id="697366" name="Text Box 14"/>
        <xdr:cNvSpPr txBox="1">
          <a:spLocks noChangeArrowheads="1"/>
        </xdr:cNvSpPr>
      </xdr:nvSpPr>
      <xdr:spPr bwMode="auto">
        <a:xfrm>
          <a:off x="4810125" y="13716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123825</xdr:rowOff>
    </xdr:from>
    <xdr:to>
      <xdr:col>3</xdr:col>
      <xdr:colOff>104775</xdr:colOff>
      <xdr:row>43</xdr:row>
      <xdr:rowOff>247651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0" y="361950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123825</xdr:rowOff>
    </xdr:from>
    <xdr:to>
      <xdr:col>3</xdr:col>
      <xdr:colOff>104775</xdr:colOff>
      <xdr:row>43</xdr:row>
      <xdr:rowOff>247651</xdr:rowOff>
    </xdr:to>
    <xdr:sp macro="" textlink="">
      <xdr:nvSpPr>
        <xdr:cNvPr id="32" name="Text Box 10"/>
        <xdr:cNvSpPr txBox="1">
          <a:spLocks noChangeArrowheads="1"/>
        </xdr:cNvSpPr>
      </xdr:nvSpPr>
      <xdr:spPr bwMode="auto">
        <a:xfrm>
          <a:off x="0" y="361950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50</xdr:row>
      <xdr:rowOff>0</xdr:rowOff>
    </xdr:from>
    <xdr:ext cx="104775" cy="200025"/>
    <xdr:sp macro="" textlink="">
      <xdr:nvSpPr>
        <xdr:cNvPr id="41" name="Text Box 14"/>
        <xdr:cNvSpPr txBox="1">
          <a:spLocks noChangeArrowheads="1"/>
        </xdr:cNvSpPr>
      </xdr:nvSpPr>
      <xdr:spPr bwMode="auto">
        <a:xfrm>
          <a:off x="4810125" y="13406438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104775" cy="200025"/>
    <xdr:sp macro="" textlink="">
      <xdr:nvSpPr>
        <xdr:cNvPr id="42" name="Text Box 14"/>
        <xdr:cNvSpPr txBox="1">
          <a:spLocks noChangeArrowheads="1"/>
        </xdr:cNvSpPr>
      </xdr:nvSpPr>
      <xdr:spPr bwMode="auto">
        <a:xfrm>
          <a:off x="4810125" y="131445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104775" cy="200025"/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10125" y="131445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104775" cy="200025"/>
    <xdr:sp macro="" textlink="">
      <xdr:nvSpPr>
        <xdr:cNvPr id="44" name="Text Box 14"/>
        <xdr:cNvSpPr txBox="1">
          <a:spLocks noChangeArrowheads="1"/>
        </xdr:cNvSpPr>
      </xdr:nvSpPr>
      <xdr:spPr bwMode="auto">
        <a:xfrm>
          <a:off x="4810125" y="13406438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104775" cy="200025"/>
    <xdr:sp macro="" textlink="">
      <xdr:nvSpPr>
        <xdr:cNvPr id="45" name="Text Box 14"/>
        <xdr:cNvSpPr txBox="1">
          <a:spLocks noChangeArrowheads="1"/>
        </xdr:cNvSpPr>
      </xdr:nvSpPr>
      <xdr:spPr bwMode="auto">
        <a:xfrm>
          <a:off x="4810125" y="13406438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104775" cy="200025"/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4810125" y="131445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123825</xdr:rowOff>
    </xdr:from>
    <xdr:ext cx="104775" cy="123826"/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2286000" y="10696575"/>
          <a:ext cx="104775" cy="12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123825</xdr:rowOff>
    </xdr:from>
    <xdr:ext cx="104775" cy="123826"/>
    <xdr:sp macro="" textlink="">
      <xdr:nvSpPr>
        <xdr:cNvPr id="48" name="Text Box 10"/>
        <xdr:cNvSpPr txBox="1">
          <a:spLocks noChangeArrowheads="1"/>
        </xdr:cNvSpPr>
      </xdr:nvSpPr>
      <xdr:spPr bwMode="auto">
        <a:xfrm>
          <a:off x="2286000" y="10696575"/>
          <a:ext cx="104775" cy="12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70</xdr:row>
      <xdr:rowOff>123825</xdr:rowOff>
    </xdr:from>
    <xdr:to>
      <xdr:col>7</xdr:col>
      <xdr:colOff>104775</xdr:colOff>
      <xdr:row>71</xdr:row>
      <xdr:rowOff>100013</xdr:rowOff>
    </xdr:to>
    <xdr:sp macro="" textlink="">
      <xdr:nvSpPr>
        <xdr:cNvPr id="39" name="Text Box 33"/>
        <xdr:cNvSpPr txBox="1">
          <a:spLocks noChangeArrowheads="1"/>
        </xdr:cNvSpPr>
      </xdr:nvSpPr>
      <xdr:spPr bwMode="auto">
        <a:xfrm>
          <a:off x="8846344" y="16768763"/>
          <a:ext cx="104775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58</xdr:row>
      <xdr:rowOff>123825</xdr:rowOff>
    </xdr:from>
    <xdr:to>
      <xdr:col>7</xdr:col>
      <xdr:colOff>104775</xdr:colOff>
      <xdr:row>59</xdr:row>
      <xdr:rowOff>88107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8846344" y="14256544"/>
          <a:ext cx="10477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</xdr:row>
      <xdr:rowOff>123825</xdr:rowOff>
    </xdr:from>
    <xdr:ext cx="104775" cy="214312"/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4810125" y="4195763"/>
          <a:ext cx="10477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123825</xdr:rowOff>
    </xdr:from>
    <xdr:ext cx="104775" cy="214313"/>
    <xdr:sp macro="" textlink="">
      <xdr:nvSpPr>
        <xdr:cNvPr id="52" name="Text Box 13"/>
        <xdr:cNvSpPr txBox="1">
          <a:spLocks noChangeArrowheads="1"/>
        </xdr:cNvSpPr>
      </xdr:nvSpPr>
      <xdr:spPr bwMode="auto">
        <a:xfrm>
          <a:off x="4810125" y="4457700"/>
          <a:ext cx="104775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1</xdr:row>
      <xdr:rowOff>190500</xdr:rowOff>
    </xdr:to>
    <xdr:sp macro="" textlink="">
      <xdr:nvSpPr>
        <xdr:cNvPr id="94" name="Text Box 10"/>
        <xdr:cNvSpPr txBox="1">
          <a:spLocks noChangeArrowheads="1"/>
        </xdr:cNvSpPr>
      </xdr:nvSpPr>
      <xdr:spPr bwMode="auto">
        <a:xfrm>
          <a:off x="4810125" y="51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1</xdr:row>
      <xdr:rowOff>190500</xdr:rowOff>
    </xdr:to>
    <xdr:sp macro="" textlink="">
      <xdr:nvSpPr>
        <xdr:cNvPr id="95" name="Text Box 13"/>
        <xdr:cNvSpPr txBox="1">
          <a:spLocks noChangeArrowheads="1"/>
        </xdr:cNvSpPr>
      </xdr:nvSpPr>
      <xdr:spPr bwMode="auto">
        <a:xfrm>
          <a:off x="4810125" y="781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2</xdr:row>
      <xdr:rowOff>0</xdr:rowOff>
    </xdr:to>
    <xdr:sp macro="" textlink="">
      <xdr:nvSpPr>
        <xdr:cNvPr id="96" name="Text Box 14"/>
        <xdr:cNvSpPr txBox="1">
          <a:spLocks noChangeArrowheads="1"/>
        </xdr:cNvSpPr>
      </xdr:nvSpPr>
      <xdr:spPr bwMode="auto">
        <a:xfrm>
          <a:off x="4810125" y="3324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104775</xdr:colOff>
      <xdr:row>3</xdr:row>
      <xdr:rowOff>0</xdr:rowOff>
    </xdr:to>
    <xdr:sp macro="" textlink="">
      <xdr:nvSpPr>
        <xdr:cNvPr id="97" name="Text Box 14"/>
        <xdr:cNvSpPr txBox="1">
          <a:spLocks noChangeArrowheads="1"/>
        </xdr:cNvSpPr>
      </xdr:nvSpPr>
      <xdr:spPr bwMode="auto">
        <a:xfrm>
          <a:off x="4810125" y="305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104775</xdr:colOff>
      <xdr:row>2</xdr:row>
      <xdr:rowOff>190499</xdr:rowOff>
    </xdr:to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4810125" y="146018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104775</xdr:colOff>
      <xdr:row>1</xdr:row>
      <xdr:rowOff>76200</xdr:rowOff>
    </xdr:to>
    <xdr:sp macro="" textlink="">
      <xdr:nvSpPr>
        <xdr:cNvPr id="99" name="Text Box 13"/>
        <xdr:cNvSpPr txBox="1">
          <a:spLocks noChangeArrowheads="1"/>
        </xdr:cNvSpPr>
      </xdr:nvSpPr>
      <xdr:spPr bwMode="auto">
        <a:xfrm>
          <a:off x="4810125" y="14868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104775</xdr:colOff>
      <xdr:row>3</xdr:row>
      <xdr:rowOff>0</xdr:rowOff>
    </xdr:to>
    <xdr:sp macro="" textlink="">
      <xdr:nvSpPr>
        <xdr:cNvPr id="100" name="Text Box 14"/>
        <xdr:cNvSpPr txBox="1">
          <a:spLocks noChangeArrowheads="1"/>
        </xdr:cNvSpPr>
      </xdr:nvSpPr>
      <xdr:spPr bwMode="auto">
        <a:xfrm>
          <a:off x="4810125" y="172402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1</xdr:row>
      <xdr:rowOff>190500</xdr:rowOff>
    </xdr:to>
    <xdr:sp macro="" textlink="">
      <xdr:nvSpPr>
        <xdr:cNvPr id="101" name="Text Box 10"/>
        <xdr:cNvSpPr txBox="1">
          <a:spLocks noChangeArrowheads="1"/>
        </xdr:cNvSpPr>
      </xdr:nvSpPr>
      <xdr:spPr bwMode="auto">
        <a:xfrm>
          <a:off x="4810125" y="39814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1</xdr:row>
      <xdr:rowOff>190500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4810125" y="424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2</xdr:row>
      <xdr:rowOff>0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4810125" y="9210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104775</xdr:colOff>
      <xdr:row>3</xdr:row>
      <xdr:rowOff>0</xdr:rowOff>
    </xdr:to>
    <xdr:sp macro="" textlink="">
      <xdr:nvSpPr>
        <xdr:cNvPr id="104" name="Text Box 14"/>
        <xdr:cNvSpPr txBox="1">
          <a:spLocks noChangeArrowheads="1"/>
        </xdr:cNvSpPr>
      </xdr:nvSpPr>
      <xdr:spPr bwMode="auto">
        <a:xfrm>
          <a:off x="4810125" y="6000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1</xdr:row>
      <xdr:rowOff>185370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4810125" y="7191375"/>
          <a:ext cx="104775" cy="21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190501</xdr:rowOff>
    </xdr:to>
    <xdr:sp macro="" textlink="">
      <xdr:nvSpPr>
        <xdr:cNvPr id="106" name="Text Box 13"/>
        <xdr:cNvSpPr txBox="1">
          <a:spLocks noChangeArrowheads="1"/>
        </xdr:cNvSpPr>
      </xdr:nvSpPr>
      <xdr:spPr bwMode="auto">
        <a:xfrm>
          <a:off x="4810125" y="74676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4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4810125" y="13458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4</xdr:row>
      <xdr:rowOff>0</xdr:rowOff>
    </xdr:to>
    <xdr:sp macro="" textlink="">
      <xdr:nvSpPr>
        <xdr:cNvPr id="108" name="Text Box 14"/>
        <xdr:cNvSpPr txBox="1">
          <a:spLocks noChangeArrowheads="1"/>
        </xdr:cNvSpPr>
      </xdr:nvSpPr>
      <xdr:spPr bwMode="auto">
        <a:xfrm>
          <a:off x="4810125" y="131921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4</xdr:row>
      <xdr:rowOff>0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4810125" y="131921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2</xdr:row>
      <xdr:rowOff>0</xdr:rowOff>
    </xdr:to>
    <xdr:sp macro="" textlink="">
      <xdr:nvSpPr>
        <xdr:cNvPr id="110" name="Text Box 14"/>
        <xdr:cNvSpPr txBox="1">
          <a:spLocks noChangeArrowheads="1"/>
        </xdr:cNvSpPr>
      </xdr:nvSpPr>
      <xdr:spPr bwMode="auto">
        <a:xfrm>
          <a:off x="4810125" y="89439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190501</xdr:rowOff>
    </xdr:to>
    <xdr:sp macro="" textlink="">
      <xdr:nvSpPr>
        <xdr:cNvPr id="111" name="Text Box 10"/>
        <xdr:cNvSpPr txBox="1">
          <a:spLocks noChangeArrowheads="1"/>
        </xdr:cNvSpPr>
      </xdr:nvSpPr>
      <xdr:spPr bwMode="auto">
        <a:xfrm>
          <a:off x="4810125" y="74676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104775</xdr:colOff>
      <xdr:row>2</xdr:row>
      <xdr:rowOff>190500</xdr:rowOff>
    </xdr:to>
    <xdr:sp macro="" textlink="">
      <xdr:nvSpPr>
        <xdr:cNvPr id="112" name="Text Box 13"/>
        <xdr:cNvSpPr txBox="1">
          <a:spLocks noChangeArrowheads="1"/>
        </xdr:cNvSpPr>
      </xdr:nvSpPr>
      <xdr:spPr bwMode="auto">
        <a:xfrm>
          <a:off x="4810125" y="7734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4</xdr:row>
      <xdr:rowOff>0</xdr:rowOff>
    </xdr:to>
    <xdr:sp macro="" textlink="">
      <xdr:nvSpPr>
        <xdr:cNvPr id="113" name="Text Box 14"/>
        <xdr:cNvSpPr txBox="1">
          <a:spLocks noChangeArrowheads="1"/>
        </xdr:cNvSpPr>
      </xdr:nvSpPr>
      <xdr:spPr bwMode="auto">
        <a:xfrm>
          <a:off x="4810125" y="13725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4</xdr:row>
      <xdr:rowOff>0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4810125" y="13458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4</xdr:row>
      <xdr:rowOff>0</xdr:rowOff>
    </xdr:to>
    <xdr:sp macro="" textlink="">
      <xdr:nvSpPr>
        <xdr:cNvPr id="115" name="Text Box 14"/>
        <xdr:cNvSpPr txBox="1">
          <a:spLocks noChangeArrowheads="1"/>
        </xdr:cNvSpPr>
      </xdr:nvSpPr>
      <xdr:spPr bwMode="auto">
        <a:xfrm>
          <a:off x="4810125" y="13458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4</xdr:row>
      <xdr:rowOff>0</xdr:rowOff>
    </xdr:to>
    <xdr:sp macro="" textlink="">
      <xdr:nvSpPr>
        <xdr:cNvPr id="116" name="Text Box 14"/>
        <xdr:cNvSpPr txBox="1">
          <a:spLocks noChangeArrowheads="1"/>
        </xdr:cNvSpPr>
      </xdr:nvSpPr>
      <xdr:spPr bwMode="auto">
        <a:xfrm>
          <a:off x="4810125" y="131921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190500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4810125" y="51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190500</xdr:rowOff>
    </xdr:to>
    <xdr:sp macro="" textlink="">
      <xdr:nvSpPr>
        <xdr:cNvPr id="59" name="Text Box 13"/>
        <xdr:cNvSpPr txBox="1">
          <a:spLocks noChangeArrowheads="1"/>
        </xdr:cNvSpPr>
      </xdr:nvSpPr>
      <xdr:spPr bwMode="auto">
        <a:xfrm>
          <a:off x="4810125" y="781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2</xdr:row>
      <xdr:rowOff>161925</xdr:rowOff>
    </xdr:to>
    <xdr:sp macro="" textlink="">
      <xdr:nvSpPr>
        <xdr:cNvPr id="60" name="Text Box 14"/>
        <xdr:cNvSpPr txBox="1">
          <a:spLocks noChangeArrowheads="1"/>
        </xdr:cNvSpPr>
      </xdr:nvSpPr>
      <xdr:spPr bwMode="auto">
        <a:xfrm>
          <a:off x="4810125" y="3324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200025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4810125" y="305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2</xdr:row>
      <xdr:rowOff>190499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4810125" y="147161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123825</xdr:rowOff>
    </xdr:from>
    <xdr:to>
      <xdr:col>4</xdr:col>
      <xdr:colOff>104775</xdr:colOff>
      <xdr:row>2</xdr:row>
      <xdr:rowOff>76200</xdr:rowOff>
    </xdr:to>
    <xdr:sp macro="" textlink="">
      <xdr:nvSpPr>
        <xdr:cNvPr id="63" name="Text Box 13"/>
        <xdr:cNvSpPr txBox="1">
          <a:spLocks noChangeArrowheads="1"/>
        </xdr:cNvSpPr>
      </xdr:nvSpPr>
      <xdr:spPr bwMode="auto">
        <a:xfrm>
          <a:off x="4810125" y="149828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200025</xdr:rowOff>
    </xdr:to>
    <xdr:sp macro="" textlink="">
      <xdr:nvSpPr>
        <xdr:cNvPr id="64" name="Text Box 14"/>
        <xdr:cNvSpPr txBox="1">
          <a:spLocks noChangeArrowheads="1"/>
        </xdr:cNvSpPr>
      </xdr:nvSpPr>
      <xdr:spPr bwMode="auto">
        <a:xfrm>
          <a:off x="4810125" y="173545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190500</xdr:rowOff>
    </xdr:to>
    <xdr:sp macro="" textlink="">
      <xdr:nvSpPr>
        <xdr:cNvPr id="65" name="Text Box 10"/>
        <xdr:cNvSpPr txBox="1">
          <a:spLocks noChangeArrowheads="1"/>
        </xdr:cNvSpPr>
      </xdr:nvSpPr>
      <xdr:spPr bwMode="auto">
        <a:xfrm>
          <a:off x="4810125" y="3990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2</xdr:row>
      <xdr:rowOff>190500</xdr:rowOff>
    </xdr:to>
    <xdr:sp macro="" textlink="">
      <xdr:nvSpPr>
        <xdr:cNvPr id="66" name="Text Box 13"/>
        <xdr:cNvSpPr txBox="1">
          <a:spLocks noChangeArrowheads="1"/>
        </xdr:cNvSpPr>
      </xdr:nvSpPr>
      <xdr:spPr bwMode="auto">
        <a:xfrm>
          <a:off x="4810125" y="4257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67" name="Text Box 14"/>
        <xdr:cNvSpPr txBox="1">
          <a:spLocks noChangeArrowheads="1"/>
        </xdr:cNvSpPr>
      </xdr:nvSpPr>
      <xdr:spPr bwMode="auto">
        <a:xfrm>
          <a:off x="4810125" y="1687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2</xdr:row>
      <xdr:rowOff>161925</xdr:rowOff>
    </xdr:to>
    <xdr:sp macro="" textlink="">
      <xdr:nvSpPr>
        <xdr:cNvPr id="68" name="Text Box 14"/>
        <xdr:cNvSpPr txBox="1">
          <a:spLocks noChangeArrowheads="1"/>
        </xdr:cNvSpPr>
      </xdr:nvSpPr>
      <xdr:spPr bwMode="auto">
        <a:xfrm>
          <a:off x="4810125" y="621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123825</xdr:rowOff>
    </xdr:from>
    <xdr:to>
      <xdr:col>4</xdr:col>
      <xdr:colOff>104775</xdr:colOff>
      <xdr:row>2</xdr:row>
      <xdr:rowOff>73452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4810125" y="14982825"/>
          <a:ext cx="104775" cy="216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190500</xdr:rowOff>
    </xdr:to>
    <xdr:sp macro="" textlink="">
      <xdr:nvSpPr>
        <xdr:cNvPr id="70" name="Text Box 13"/>
        <xdr:cNvSpPr txBox="1">
          <a:spLocks noChangeArrowheads="1"/>
        </xdr:cNvSpPr>
      </xdr:nvSpPr>
      <xdr:spPr bwMode="auto">
        <a:xfrm>
          <a:off x="4810125" y="15249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200025</xdr:rowOff>
    </xdr:to>
    <xdr:sp macro="" textlink="">
      <xdr:nvSpPr>
        <xdr:cNvPr id="71" name="Text Box 14"/>
        <xdr:cNvSpPr txBox="1">
          <a:spLocks noChangeArrowheads="1"/>
        </xdr:cNvSpPr>
      </xdr:nvSpPr>
      <xdr:spPr bwMode="auto">
        <a:xfrm>
          <a:off x="48101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200025</xdr:rowOff>
    </xdr:to>
    <xdr:sp macro="" textlink="">
      <xdr:nvSpPr>
        <xdr:cNvPr id="72" name="Text Box 14"/>
        <xdr:cNvSpPr txBox="1">
          <a:spLocks noChangeArrowheads="1"/>
        </xdr:cNvSpPr>
      </xdr:nvSpPr>
      <xdr:spPr bwMode="auto">
        <a:xfrm>
          <a:off x="4810125" y="13335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200025</xdr:rowOff>
    </xdr:to>
    <xdr:sp macro="" textlink="">
      <xdr:nvSpPr>
        <xdr:cNvPr id="73" name="Text Box 14"/>
        <xdr:cNvSpPr txBox="1">
          <a:spLocks noChangeArrowheads="1"/>
        </xdr:cNvSpPr>
      </xdr:nvSpPr>
      <xdr:spPr bwMode="auto">
        <a:xfrm>
          <a:off x="4810125" y="13335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3</xdr:row>
      <xdr:rowOff>38100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10125" y="166401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190500</xdr:rowOff>
    </xdr:to>
    <xdr:sp macro="" textlink="">
      <xdr:nvSpPr>
        <xdr:cNvPr id="75" name="Text Box 10"/>
        <xdr:cNvSpPr txBox="1">
          <a:spLocks noChangeArrowheads="1"/>
        </xdr:cNvSpPr>
      </xdr:nvSpPr>
      <xdr:spPr bwMode="auto">
        <a:xfrm>
          <a:off x="4810125" y="15249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190501</xdr:rowOff>
    </xdr:to>
    <xdr:sp macro="" textlink="">
      <xdr:nvSpPr>
        <xdr:cNvPr id="76" name="Text Box 13"/>
        <xdr:cNvSpPr txBox="1">
          <a:spLocks noChangeArrowheads="1"/>
        </xdr:cNvSpPr>
      </xdr:nvSpPr>
      <xdr:spPr bwMode="auto">
        <a:xfrm>
          <a:off x="4810125" y="155162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161925</xdr:rowOff>
    </xdr:to>
    <xdr:sp macro="" textlink="">
      <xdr:nvSpPr>
        <xdr:cNvPr id="77" name="Text Box 14"/>
        <xdr:cNvSpPr txBox="1">
          <a:spLocks noChangeArrowheads="1"/>
        </xdr:cNvSpPr>
      </xdr:nvSpPr>
      <xdr:spPr bwMode="auto">
        <a:xfrm>
          <a:off x="4810125" y="138398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200025</xdr:rowOff>
    </xdr:to>
    <xdr:sp macro="" textlink="">
      <xdr:nvSpPr>
        <xdr:cNvPr id="78" name="Text Box 14"/>
        <xdr:cNvSpPr txBox="1">
          <a:spLocks noChangeArrowheads="1"/>
        </xdr:cNvSpPr>
      </xdr:nvSpPr>
      <xdr:spPr bwMode="auto">
        <a:xfrm>
          <a:off x="48101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200025</xdr:rowOff>
    </xdr:to>
    <xdr:sp macro="" textlink="">
      <xdr:nvSpPr>
        <xdr:cNvPr id="79" name="Text Box 14"/>
        <xdr:cNvSpPr txBox="1">
          <a:spLocks noChangeArrowheads="1"/>
        </xdr:cNvSpPr>
      </xdr:nvSpPr>
      <xdr:spPr bwMode="auto">
        <a:xfrm>
          <a:off x="4810125" y="13601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104775</xdr:colOff>
      <xdr:row>3</xdr:row>
      <xdr:rowOff>200025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4810125" y="13335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104775</xdr:colOff>
      <xdr:row>2</xdr:row>
      <xdr:rowOff>114301</xdr:rowOff>
    </xdr:to>
    <xdr:sp macro="" textlink="">
      <xdr:nvSpPr>
        <xdr:cNvPr id="81" name="Text Box 13"/>
        <xdr:cNvSpPr txBox="1">
          <a:spLocks noChangeArrowheads="1"/>
        </xdr:cNvSpPr>
      </xdr:nvSpPr>
      <xdr:spPr bwMode="auto">
        <a:xfrm>
          <a:off x="2286000" y="10848975"/>
          <a:ext cx="104775" cy="12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104775</xdr:colOff>
      <xdr:row>2</xdr:row>
      <xdr:rowOff>114301</xdr:rowOff>
    </xdr:to>
    <xdr:sp macro="" textlink="">
      <xdr:nvSpPr>
        <xdr:cNvPr id="82" name="Text Box 10"/>
        <xdr:cNvSpPr txBox="1">
          <a:spLocks noChangeArrowheads="1"/>
        </xdr:cNvSpPr>
      </xdr:nvSpPr>
      <xdr:spPr bwMode="auto">
        <a:xfrm>
          <a:off x="2286000" y="10848975"/>
          <a:ext cx="104775" cy="12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</xdr:row>
      <xdr:rowOff>0</xdr:rowOff>
    </xdr:from>
    <xdr:ext cx="104775" cy="200025"/>
    <xdr:sp macro="" textlink="">
      <xdr:nvSpPr>
        <xdr:cNvPr id="83" name="Text Box 14"/>
        <xdr:cNvSpPr txBox="1">
          <a:spLocks noChangeArrowheads="1"/>
        </xdr:cNvSpPr>
      </xdr:nvSpPr>
      <xdr:spPr bwMode="auto">
        <a:xfrm>
          <a:off x="4810125" y="1306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0025"/>
    <xdr:sp macro="" textlink="">
      <xdr:nvSpPr>
        <xdr:cNvPr id="84" name="Text Box 14"/>
        <xdr:cNvSpPr txBox="1">
          <a:spLocks noChangeArrowheads="1"/>
        </xdr:cNvSpPr>
      </xdr:nvSpPr>
      <xdr:spPr bwMode="auto">
        <a:xfrm>
          <a:off x="4810125" y="128301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0025"/>
    <xdr:sp macro="" textlink="">
      <xdr:nvSpPr>
        <xdr:cNvPr id="85" name="Text Box 14"/>
        <xdr:cNvSpPr txBox="1">
          <a:spLocks noChangeArrowheads="1"/>
        </xdr:cNvSpPr>
      </xdr:nvSpPr>
      <xdr:spPr bwMode="auto">
        <a:xfrm>
          <a:off x="4810125" y="128301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104775" cy="200025"/>
    <xdr:sp macro="" textlink="">
      <xdr:nvSpPr>
        <xdr:cNvPr id="86" name="Text Box 14"/>
        <xdr:cNvSpPr txBox="1">
          <a:spLocks noChangeArrowheads="1"/>
        </xdr:cNvSpPr>
      </xdr:nvSpPr>
      <xdr:spPr bwMode="auto">
        <a:xfrm>
          <a:off x="4810125" y="1306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104775" cy="200025"/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4810125" y="1306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0025"/>
    <xdr:sp macro="" textlink="">
      <xdr:nvSpPr>
        <xdr:cNvPr id="88" name="Text Box 14"/>
        <xdr:cNvSpPr txBox="1">
          <a:spLocks noChangeArrowheads="1"/>
        </xdr:cNvSpPr>
      </xdr:nvSpPr>
      <xdr:spPr bwMode="auto">
        <a:xfrm>
          <a:off x="4810125" y="128301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04775" cy="123826"/>
    <xdr:sp macro="" textlink="">
      <xdr:nvSpPr>
        <xdr:cNvPr id="89" name="Text Box 13"/>
        <xdr:cNvSpPr txBox="1">
          <a:spLocks noChangeArrowheads="1"/>
        </xdr:cNvSpPr>
      </xdr:nvSpPr>
      <xdr:spPr bwMode="auto">
        <a:xfrm>
          <a:off x="2286000" y="10344150"/>
          <a:ext cx="104775" cy="12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104775" cy="123826"/>
    <xdr:sp macro="" textlink="">
      <xdr:nvSpPr>
        <xdr:cNvPr id="90" name="Text Box 10"/>
        <xdr:cNvSpPr txBox="1">
          <a:spLocks noChangeArrowheads="1"/>
        </xdr:cNvSpPr>
      </xdr:nvSpPr>
      <xdr:spPr bwMode="auto">
        <a:xfrm>
          <a:off x="2286000" y="10344150"/>
          <a:ext cx="104775" cy="12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7</xdr:row>
      <xdr:rowOff>190501</xdr:rowOff>
    </xdr:to>
    <xdr:sp macro="" textlink="">
      <xdr:nvSpPr>
        <xdr:cNvPr id="154" name="Text Box 10"/>
        <xdr:cNvSpPr txBox="1">
          <a:spLocks noChangeArrowheads="1"/>
        </xdr:cNvSpPr>
      </xdr:nvSpPr>
      <xdr:spPr bwMode="auto">
        <a:xfrm>
          <a:off x="4810125" y="78105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7</xdr:row>
      <xdr:rowOff>190499</xdr:rowOff>
    </xdr:to>
    <xdr:sp macro="" textlink="">
      <xdr:nvSpPr>
        <xdr:cNvPr id="155" name="Text Box 13"/>
        <xdr:cNvSpPr txBox="1">
          <a:spLocks noChangeArrowheads="1"/>
        </xdr:cNvSpPr>
      </xdr:nvSpPr>
      <xdr:spPr bwMode="auto">
        <a:xfrm>
          <a:off x="4810125" y="104775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8</xdr:row>
      <xdr:rowOff>0</xdr:rowOff>
    </xdr:to>
    <xdr:sp macro="" textlink="">
      <xdr:nvSpPr>
        <xdr:cNvPr id="156" name="Text Box 14"/>
        <xdr:cNvSpPr txBox="1">
          <a:spLocks noChangeArrowheads="1"/>
        </xdr:cNvSpPr>
      </xdr:nvSpPr>
      <xdr:spPr bwMode="auto">
        <a:xfrm>
          <a:off x="4810125" y="4124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8</xdr:row>
      <xdr:rowOff>0</xdr:rowOff>
    </xdr:to>
    <xdr:sp macro="" textlink="">
      <xdr:nvSpPr>
        <xdr:cNvPr id="157" name="Text Box 14"/>
        <xdr:cNvSpPr txBox="1">
          <a:spLocks noChangeArrowheads="1"/>
        </xdr:cNvSpPr>
      </xdr:nvSpPr>
      <xdr:spPr bwMode="auto">
        <a:xfrm>
          <a:off x="4810125" y="3857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7</xdr:row>
      <xdr:rowOff>190499</xdr:rowOff>
    </xdr:to>
    <xdr:sp macro="" textlink="">
      <xdr:nvSpPr>
        <xdr:cNvPr id="158" name="Text Box 10"/>
        <xdr:cNvSpPr txBox="1">
          <a:spLocks noChangeArrowheads="1"/>
        </xdr:cNvSpPr>
      </xdr:nvSpPr>
      <xdr:spPr bwMode="auto">
        <a:xfrm>
          <a:off x="4810125" y="139065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104775</xdr:colOff>
      <xdr:row>10</xdr:row>
      <xdr:rowOff>33337</xdr:rowOff>
    </xdr:to>
    <xdr:sp macro="" textlink="">
      <xdr:nvSpPr>
        <xdr:cNvPr id="159" name="Text Box 11"/>
        <xdr:cNvSpPr txBox="1">
          <a:spLocks noChangeArrowheads="1"/>
        </xdr:cNvSpPr>
      </xdr:nvSpPr>
      <xdr:spPr bwMode="auto">
        <a:xfrm>
          <a:off x="4810125" y="17706975"/>
          <a:ext cx="10477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104775</xdr:colOff>
      <xdr:row>11</xdr:row>
      <xdr:rowOff>80962</xdr:rowOff>
    </xdr:to>
    <xdr:sp macro="" textlink="">
      <xdr:nvSpPr>
        <xdr:cNvPr id="160" name="Text Box 13"/>
        <xdr:cNvSpPr txBox="1">
          <a:spLocks noChangeArrowheads="1"/>
        </xdr:cNvSpPr>
      </xdr:nvSpPr>
      <xdr:spPr bwMode="auto">
        <a:xfrm>
          <a:off x="4810125" y="14049375"/>
          <a:ext cx="10477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104775</xdr:colOff>
      <xdr:row>7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4810125" y="162782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104775</xdr:colOff>
      <xdr:row>4</xdr:row>
      <xdr:rowOff>4762</xdr:rowOff>
    </xdr:to>
    <xdr:sp macro="" textlink="">
      <xdr:nvSpPr>
        <xdr:cNvPr id="162" name="Text Box 10"/>
        <xdr:cNvSpPr txBox="1">
          <a:spLocks noChangeArrowheads="1"/>
        </xdr:cNvSpPr>
      </xdr:nvSpPr>
      <xdr:spPr bwMode="auto">
        <a:xfrm>
          <a:off x="4810125" y="4657725"/>
          <a:ext cx="10477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104775</xdr:colOff>
      <xdr:row>3</xdr:row>
      <xdr:rowOff>190500</xdr:rowOff>
    </xdr:to>
    <xdr:sp macro="" textlink="">
      <xdr:nvSpPr>
        <xdr:cNvPr id="163" name="Text Box 13"/>
        <xdr:cNvSpPr txBox="1">
          <a:spLocks noChangeArrowheads="1"/>
        </xdr:cNvSpPr>
      </xdr:nvSpPr>
      <xdr:spPr bwMode="auto">
        <a:xfrm>
          <a:off x="4810125" y="47815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104775</xdr:colOff>
      <xdr:row>5</xdr:row>
      <xdr:rowOff>0</xdr:rowOff>
    </xdr:to>
    <xdr:sp macro="" textlink="">
      <xdr:nvSpPr>
        <xdr:cNvPr id="164" name="Text Box 14"/>
        <xdr:cNvSpPr txBox="1">
          <a:spLocks noChangeArrowheads="1"/>
        </xdr:cNvSpPr>
      </xdr:nvSpPr>
      <xdr:spPr bwMode="auto">
        <a:xfrm>
          <a:off x="4810125" y="158019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104775</xdr:colOff>
      <xdr:row>7</xdr:row>
      <xdr:rowOff>211931</xdr:rowOff>
    </xdr:to>
    <xdr:sp macro="" textlink="">
      <xdr:nvSpPr>
        <xdr:cNvPr id="165" name="Text Box 33"/>
        <xdr:cNvSpPr txBox="1">
          <a:spLocks noChangeArrowheads="1"/>
        </xdr:cNvSpPr>
      </xdr:nvSpPr>
      <xdr:spPr bwMode="auto">
        <a:xfrm>
          <a:off x="8839200" y="13658850"/>
          <a:ext cx="104775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8</xdr:row>
      <xdr:rowOff>0</xdr:rowOff>
    </xdr:to>
    <xdr:sp macro="" textlink="">
      <xdr:nvSpPr>
        <xdr:cNvPr id="166" name="Text Box 14"/>
        <xdr:cNvSpPr txBox="1">
          <a:spLocks noChangeArrowheads="1"/>
        </xdr:cNvSpPr>
      </xdr:nvSpPr>
      <xdr:spPr bwMode="auto">
        <a:xfrm>
          <a:off x="4810125" y="7248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</xdr:row>
      <xdr:rowOff>123825</xdr:rowOff>
    </xdr:from>
    <xdr:to>
      <xdr:col>11</xdr:col>
      <xdr:colOff>104775</xdr:colOff>
      <xdr:row>5</xdr:row>
      <xdr:rowOff>100013</xdr:rowOff>
    </xdr:to>
    <xdr:sp macro="" textlink="">
      <xdr:nvSpPr>
        <xdr:cNvPr id="167" name="Text Box 33"/>
        <xdr:cNvSpPr txBox="1">
          <a:spLocks noChangeArrowheads="1"/>
        </xdr:cNvSpPr>
      </xdr:nvSpPr>
      <xdr:spPr bwMode="auto">
        <a:xfrm>
          <a:off x="8839200" y="15925800"/>
          <a:ext cx="104775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104775</xdr:colOff>
      <xdr:row>11</xdr:row>
      <xdr:rowOff>78214</xdr:rowOff>
    </xdr:to>
    <xdr:sp macro="" textlink="">
      <xdr:nvSpPr>
        <xdr:cNvPr id="168" name="Text Box 10"/>
        <xdr:cNvSpPr txBox="1">
          <a:spLocks noChangeArrowheads="1"/>
        </xdr:cNvSpPr>
      </xdr:nvSpPr>
      <xdr:spPr bwMode="auto">
        <a:xfrm>
          <a:off x="4810125" y="14049375"/>
          <a:ext cx="104775" cy="21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123825</xdr:rowOff>
    </xdr:from>
    <xdr:to>
      <xdr:col>9</xdr:col>
      <xdr:colOff>104775</xdr:colOff>
      <xdr:row>11</xdr:row>
      <xdr:rowOff>152401</xdr:rowOff>
    </xdr:to>
    <xdr:sp macro="" textlink="">
      <xdr:nvSpPr>
        <xdr:cNvPr id="169" name="Text Box 13"/>
        <xdr:cNvSpPr txBox="1">
          <a:spLocks noChangeArrowheads="1"/>
        </xdr:cNvSpPr>
      </xdr:nvSpPr>
      <xdr:spPr bwMode="auto">
        <a:xfrm>
          <a:off x="4810125" y="141732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8</xdr:row>
      <xdr:rowOff>0</xdr:rowOff>
    </xdr:to>
    <xdr:sp macro="" textlink="">
      <xdr:nvSpPr>
        <xdr:cNvPr id="170" name="Text Box 14"/>
        <xdr:cNvSpPr txBox="1">
          <a:spLocks noChangeArrowheads="1"/>
        </xdr:cNvSpPr>
      </xdr:nvSpPr>
      <xdr:spPr bwMode="auto">
        <a:xfrm>
          <a:off x="4810125" y="1279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8</xdr:row>
      <xdr:rowOff>0</xdr:rowOff>
    </xdr:to>
    <xdr:sp macro="" textlink="">
      <xdr:nvSpPr>
        <xdr:cNvPr id="171" name="Text Box 14"/>
        <xdr:cNvSpPr txBox="1">
          <a:spLocks noChangeArrowheads="1"/>
        </xdr:cNvSpPr>
      </xdr:nvSpPr>
      <xdr:spPr bwMode="auto">
        <a:xfrm>
          <a:off x="4810125" y="1279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8</xdr:row>
      <xdr:rowOff>0</xdr:rowOff>
    </xdr:to>
    <xdr:sp macro="" textlink="">
      <xdr:nvSpPr>
        <xdr:cNvPr id="172" name="Text Box 14"/>
        <xdr:cNvSpPr txBox="1">
          <a:spLocks noChangeArrowheads="1"/>
        </xdr:cNvSpPr>
      </xdr:nvSpPr>
      <xdr:spPr bwMode="auto">
        <a:xfrm>
          <a:off x="4810125" y="1279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104775</xdr:colOff>
      <xdr:row>4</xdr:row>
      <xdr:rowOff>0</xdr:rowOff>
    </xdr:to>
    <xdr:sp macro="" textlink="">
      <xdr:nvSpPr>
        <xdr:cNvPr id="173" name="Text Box 14"/>
        <xdr:cNvSpPr txBox="1">
          <a:spLocks noChangeArrowheads="1"/>
        </xdr:cNvSpPr>
      </xdr:nvSpPr>
      <xdr:spPr bwMode="auto">
        <a:xfrm>
          <a:off x="4810125" y="155638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123825</xdr:rowOff>
    </xdr:from>
    <xdr:to>
      <xdr:col>9</xdr:col>
      <xdr:colOff>104775</xdr:colOff>
      <xdr:row>11</xdr:row>
      <xdr:rowOff>152401</xdr:rowOff>
    </xdr:to>
    <xdr:sp macro="" textlink="">
      <xdr:nvSpPr>
        <xdr:cNvPr id="174" name="Text Box 10"/>
        <xdr:cNvSpPr txBox="1">
          <a:spLocks noChangeArrowheads="1"/>
        </xdr:cNvSpPr>
      </xdr:nvSpPr>
      <xdr:spPr bwMode="auto">
        <a:xfrm>
          <a:off x="4810125" y="141732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7</xdr:row>
      <xdr:rowOff>190500</xdr:rowOff>
    </xdr:to>
    <xdr:sp macro="" textlink="">
      <xdr:nvSpPr>
        <xdr:cNvPr id="175" name="Text Box 13"/>
        <xdr:cNvSpPr txBox="1">
          <a:spLocks noChangeArrowheads="1"/>
        </xdr:cNvSpPr>
      </xdr:nvSpPr>
      <xdr:spPr bwMode="auto">
        <a:xfrm>
          <a:off x="4810125" y="14439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104775</xdr:colOff>
      <xdr:row>1</xdr:row>
      <xdr:rowOff>0</xdr:rowOff>
    </xdr:to>
    <xdr:sp macro="" textlink="">
      <xdr:nvSpPr>
        <xdr:cNvPr id="176" name="Text Box 14"/>
        <xdr:cNvSpPr txBox="1">
          <a:spLocks noChangeArrowheads="1"/>
        </xdr:cNvSpPr>
      </xdr:nvSpPr>
      <xdr:spPr bwMode="auto">
        <a:xfrm>
          <a:off x="4810125" y="130302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8</xdr:row>
      <xdr:rowOff>0</xdr:rowOff>
    </xdr:to>
    <xdr:sp macro="" textlink="">
      <xdr:nvSpPr>
        <xdr:cNvPr id="177" name="Text Box 14"/>
        <xdr:cNvSpPr txBox="1">
          <a:spLocks noChangeArrowheads="1"/>
        </xdr:cNvSpPr>
      </xdr:nvSpPr>
      <xdr:spPr bwMode="auto">
        <a:xfrm>
          <a:off x="4810125" y="1279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8</xdr:row>
      <xdr:rowOff>0</xdr:rowOff>
    </xdr:to>
    <xdr:sp macro="" textlink="">
      <xdr:nvSpPr>
        <xdr:cNvPr id="178" name="Text Box 14"/>
        <xdr:cNvSpPr txBox="1">
          <a:spLocks noChangeArrowheads="1"/>
        </xdr:cNvSpPr>
      </xdr:nvSpPr>
      <xdr:spPr bwMode="auto">
        <a:xfrm>
          <a:off x="4810125" y="1279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8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4810125" y="12792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104775</xdr:colOff>
      <xdr:row>7</xdr:row>
      <xdr:rowOff>114301</xdr:rowOff>
    </xdr:to>
    <xdr:sp macro="" textlink="">
      <xdr:nvSpPr>
        <xdr:cNvPr id="180" name="Text Box 13"/>
        <xdr:cNvSpPr txBox="1">
          <a:spLocks noChangeArrowheads="1"/>
        </xdr:cNvSpPr>
      </xdr:nvSpPr>
      <xdr:spPr bwMode="auto">
        <a:xfrm>
          <a:off x="2286000" y="10782300"/>
          <a:ext cx="104775" cy="12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104775</xdr:colOff>
      <xdr:row>7</xdr:row>
      <xdr:rowOff>114301</xdr:rowOff>
    </xdr:to>
    <xdr:sp macro="" textlink="">
      <xdr:nvSpPr>
        <xdr:cNvPr id="181" name="Text Box 10"/>
        <xdr:cNvSpPr txBox="1">
          <a:spLocks noChangeArrowheads="1"/>
        </xdr:cNvSpPr>
      </xdr:nvSpPr>
      <xdr:spPr bwMode="auto">
        <a:xfrm>
          <a:off x="2286000" y="10782300"/>
          <a:ext cx="104775" cy="12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7</xdr:row>
      <xdr:rowOff>0</xdr:rowOff>
    </xdr:from>
    <xdr:ext cx="104775" cy="200025"/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4810125" y="12525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00025"/>
    <xdr:sp macro="" textlink="">
      <xdr:nvSpPr>
        <xdr:cNvPr id="183" name="Text Box 14"/>
        <xdr:cNvSpPr txBox="1">
          <a:spLocks noChangeArrowheads="1"/>
        </xdr:cNvSpPr>
      </xdr:nvSpPr>
      <xdr:spPr bwMode="auto">
        <a:xfrm>
          <a:off x="4810125" y="12258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00025"/>
    <xdr:sp macro="" textlink="">
      <xdr:nvSpPr>
        <xdr:cNvPr id="184" name="Text Box 14"/>
        <xdr:cNvSpPr txBox="1">
          <a:spLocks noChangeArrowheads="1"/>
        </xdr:cNvSpPr>
      </xdr:nvSpPr>
      <xdr:spPr bwMode="auto">
        <a:xfrm>
          <a:off x="4810125" y="12258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00025"/>
    <xdr:sp macro="" textlink="">
      <xdr:nvSpPr>
        <xdr:cNvPr id="185" name="Text Box 14"/>
        <xdr:cNvSpPr txBox="1">
          <a:spLocks noChangeArrowheads="1"/>
        </xdr:cNvSpPr>
      </xdr:nvSpPr>
      <xdr:spPr bwMode="auto">
        <a:xfrm>
          <a:off x="4810125" y="12525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00025"/>
    <xdr:sp macro="" textlink="">
      <xdr:nvSpPr>
        <xdr:cNvPr id="186" name="Text Box 14"/>
        <xdr:cNvSpPr txBox="1">
          <a:spLocks noChangeArrowheads="1"/>
        </xdr:cNvSpPr>
      </xdr:nvSpPr>
      <xdr:spPr bwMode="auto">
        <a:xfrm>
          <a:off x="4810125" y="12525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00025"/>
    <xdr:sp macro="" textlink="">
      <xdr:nvSpPr>
        <xdr:cNvPr id="187" name="Text Box 14"/>
        <xdr:cNvSpPr txBox="1">
          <a:spLocks noChangeArrowheads="1"/>
        </xdr:cNvSpPr>
      </xdr:nvSpPr>
      <xdr:spPr bwMode="auto">
        <a:xfrm>
          <a:off x="4810125" y="12258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4775" cy="123826"/>
    <xdr:sp macro="" textlink="">
      <xdr:nvSpPr>
        <xdr:cNvPr id="188" name="Text Box 13"/>
        <xdr:cNvSpPr txBox="1">
          <a:spLocks noChangeArrowheads="1"/>
        </xdr:cNvSpPr>
      </xdr:nvSpPr>
      <xdr:spPr bwMode="auto">
        <a:xfrm>
          <a:off x="2286000" y="10277475"/>
          <a:ext cx="104775" cy="12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4775" cy="123826"/>
    <xdr:sp macro="" textlink="">
      <xdr:nvSpPr>
        <xdr:cNvPr id="189" name="Text Box 10"/>
        <xdr:cNvSpPr txBox="1">
          <a:spLocks noChangeArrowheads="1"/>
        </xdr:cNvSpPr>
      </xdr:nvSpPr>
      <xdr:spPr bwMode="auto">
        <a:xfrm>
          <a:off x="2286000" y="10277475"/>
          <a:ext cx="104775" cy="12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0</xdr:colOff>
      <xdr:row>2</xdr:row>
      <xdr:rowOff>123825</xdr:rowOff>
    </xdr:from>
    <xdr:to>
      <xdr:col>11</xdr:col>
      <xdr:colOff>104775</xdr:colOff>
      <xdr:row>3</xdr:row>
      <xdr:rowOff>100013</xdr:rowOff>
    </xdr:to>
    <xdr:sp macro="" textlink="">
      <xdr:nvSpPr>
        <xdr:cNvPr id="190" name="Text Box 33"/>
        <xdr:cNvSpPr txBox="1">
          <a:spLocks noChangeArrowheads="1"/>
        </xdr:cNvSpPr>
      </xdr:nvSpPr>
      <xdr:spPr bwMode="auto">
        <a:xfrm>
          <a:off x="8839200" y="17592675"/>
          <a:ext cx="104775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104775</xdr:colOff>
      <xdr:row>7</xdr:row>
      <xdr:rowOff>202407</xdr:rowOff>
    </xdr:to>
    <xdr:sp macro="" textlink="">
      <xdr:nvSpPr>
        <xdr:cNvPr id="191" name="Text Box 33"/>
        <xdr:cNvSpPr txBox="1">
          <a:spLocks noChangeArrowheads="1"/>
        </xdr:cNvSpPr>
      </xdr:nvSpPr>
      <xdr:spPr bwMode="auto">
        <a:xfrm>
          <a:off x="8839200" y="14706600"/>
          <a:ext cx="104775" cy="230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3</xdr:row>
      <xdr:rowOff>0</xdr:rowOff>
    </xdr:from>
    <xdr:ext cx="104775" cy="214312"/>
    <xdr:sp macro="" textlink="">
      <xdr:nvSpPr>
        <xdr:cNvPr id="192" name="Text Box 10"/>
        <xdr:cNvSpPr txBox="1">
          <a:spLocks noChangeArrowheads="1"/>
        </xdr:cNvSpPr>
      </xdr:nvSpPr>
      <xdr:spPr bwMode="auto">
        <a:xfrm>
          <a:off x="4810125" y="342900"/>
          <a:ext cx="10477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14313"/>
    <xdr:sp macro="" textlink="">
      <xdr:nvSpPr>
        <xdr:cNvPr id="193" name="Text Box 13"/>
        <xdr:cNvSpPr txBox="1">
          <a:spLocks noChangeArrowheads="1"/>
        </xdr:cNvSpPr>
      </xdr:nvSpPr>
      <xdr:spPr bwMode="auto">
        <a:xfrm>
          <a:off x="4810125" y="514350"/>
          <a:ext cx="104775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DP1853"/>
  <sheetViews>
    <sheetView topLeftCell="E19" zoomScale="80" zoomScaleNormal="80" workbookViewId="0">
      <selection activeCell="F36" sqref="F36"/>
    </sheetView>
  </sheetViews>
  <sheetFormatPr baseColWidth="10" defaultRowHeight="12.75"/>
  <cols>
    <col min="1" max="1" width="10.28515625" style="8" hidden="1" customWidth="1"/>
    <col min="2" max="2" width="6" style="8" customWidth="1"/>
    <col min="3" max="3" width="6.7109375" style="8" customWidth="1"/>
    <col min="4" max="4" width="10.140625" style="9" customWidth="1"/>
    <col min="5" max="5" width="7.7109375" customWidth="1"/>
    <col min="6" max="6" width="25" customWidth="1"/>
    <col min="7" max="7" width="16.140625" customWidth="1"/>
    <col min="8" max="8" width="27.28515625" style="2" customWidth="1"/>
    <col min="9" max="9" width="9.140625" style="10" bestFit="1" customWidth="1"/>
    <col min="10" max="10" width="9.28515625" customWidth="1"/>
    <col min="11" max="11" width="6.7109375" customWidth="1"/>
    <col min="12" max="12" width="7.5703125" bestFit="1" customWidth="1"/>
    <col min="13" max="13" width="6.7109375" customWidth="1"/>
    <col min="14" max="16" width="7.5703125" bestFit="1" customWidth="1"/>
    <col min="17" max="17" width="9.85546875" bestFit="1" customWidth="1"/>
    <col min="18" max="18" width="6.7109375" customWidth="1"/>
    <col min="20" max="20" width="10.42578125" bestFit="1" customWidth="1"/>
  </cols>
  <sheetData>
    <row r="1" spans="1:20" ht="13.5" hidden="1" thickBot="1"/>
    <row r="2" spans="1:20" ht="13.5" hidden="1" thickBot="1"/>
    <row r="3" spans="1:20" ht="13.5" hidden="1" thickBot="1"/>
    <row r="4" spans="1:20" ht="13.5" hidden="1" thickBot="1"/>
    <row r="5" spans="1:20" ht="13.5" hidden="1" thickBot="1"/>
    <row r="6" spans="1:20" ht="13.5" hidden="1" thickBot="1"/>
    <row r="7" spans="1:20" ht="13.5" hidden="1" thickBot="1"/>
    <row r="8" spans="1:20" ht="13.5" hidden="1" thickBot="1"/>
    <row r="9" spans="1:20" ht="13.5" hidden="1" thickBot="1"/>
    <row r="10" spans="1:20" ht="24.75" hidden="1" customHeight="1"/>
    <row r="11" spans="1:20" ht="24.75" hidden="1" customHeight="1"/>
    <row r="12" spans="1:20" ht="15" hidden="1" customHeight="1"/>
    <row r="13" spans="1:20" ht="39" hidden="1" customHeight="1">
      <c r="S13" s="12">
        <f>((SUM(R13:R17))-MIN(R13:R17))</f>
        <v>266</v>
      </c>
    </row>
    <row r="14" spans="1:20" s="20" customFormat="1" ht="37.5" hidden="1" customHeight="1">
      <c r="A14" s="13" t="s">
        <v>29</v>
      </c>
      <c r="B14" s="13"/>
      <c r="C14" s="14"/>
      <c r="D14" s="15"/>
      <c r="E14" s="16"/>
      <c r="F14" s="17" t="s">
        <v>30</v>
      </c>
      <c r="G14" s="17"/>
      <c r="H14" s="13"/>
      <c r="I14" s="18">
        <v>73</v>
      </c>
      <c r="J14" s="158">
        <v>60</v>
      </c>
      <c r="K14" s="159">
        <v>50</v>
      </c>
      <c r="L14" s="160" t="s">
        <v>31</v>
      </c>
      <c r="M14" s="160" t="s">
        <v>31</v>
      </c>
      <c r="N14" s="161">
        <f>IF(MAXA(K14:M14)&lt;=0,0,MAXA(K14:M14))</f>
        <v>50</v>
      </c>
      <c r="O14" s="160">
        <v>70</v>
      </c>
      <c r="P14" s="160" t="s">
        <v>31</v>
      </c>
      <c r="Q14" s="160" t="s">
        <v>31</v>
      </c>
      <c r="R14" s="161">
        <f>IF(MAXA(O14:Q14)&lt;=0,0,MAXA(O14:Q14))</f>
        <v>70</v>
      </c>
      <c r="S14" s="162">
        <f>IF(OR(N14=0,R14=0),0,N14+R14)</f>
        <v>120</v>
      </c>
      <c r="T14" s="19">
        <f>S14-J14</f>
        <v>60</v>
      </c>
    </row>
    <row r="15" spans="1:20" s="20" customFormat="1" ht="25.5" hidden="1" customHeight="1">
      <c r="A15" s="13" t="s">
        <v>32</v>
      </c>
      <c r="B15" s="13"/>
      <c r="C15" s="14"/>
      <c r="D15" s="15"/>
      <c r="E15" s="16"/>
      <c r="F15" s="17" t="s">
        <v>33</v>
      </c>
      <c r="G15" s="17"/>
      <c r="H15" s="13"/>
      <c r="I15" s="18">
        <v>73</v>
      </c>
      <c r="J15" s="158">
        <v>70</v>
      </c>
      <c r="K15" s="159">
        <v>100</v>
      </c>
      <c r="L15" s="160" t="s">
        <v>31</v>
      </c>
      <c r="M15" s="160" t="s">
        <v>31</v>
      </c>
      <c r="N15" s="161">
        <f>IF(MAXA(K15:M15)&lt;=0,0,MAXA(K15:M15))</f>
        <v>100</v>
      </c>
      <c r="O15" s="160">
        <v>140</v>
      </c>
      <c r="P15" s="160" t="s">
        <v>31</v>
      </c>
      <c r="Q15" s="160" t="s">
        <v>31</v>
      </c>
      <c r="R15" s="161">
        <f>IF(MAXA(O15:Q15)&lt;=0,0,MAXA(O15:Q15))</f>
        <v>140</v>
      </c>
      <c r="S15" s="162">
        <f>IF(OR(N15=0,R15=0),0,N15+R15)</f>
        <v>240</v>
      </c>
      <c r="T15" s="19">
        <f>S15-(J15*2)</f>
        <v>100</v>
      </c>
    </row>
    <row r="16" spans="1:20" s="28" customFormat="1" ht="22.5" hidden="1" customHeight="1">
      <c r="A16" s="21" t="s">
        <v>29</v>
      </c>
      <c r="B16" s="21"/>
      <c r="C16" s="22"/>
      <c r="D16" s="23"/>
      <c r="E16" s="24"/>
      <c r="F16" s="25" t="s">
        <v>34</v>
      </c>
      <c r="G16" s="25"/>
      <c r="H16" s="21"/>
      <c r="I16" s="26">
        <v>93</v>
      </c>
      <c r="J16" s="163">
        <v>65.349999999999994</v>
      </c>
      <c r="K16" s="164">
        <v>19</v>
      </c>
      <c r="L16" s="165">
        <v>21</v>
      </c>
      <c r="M16" s="165">
        <v>23</v>
      </c>
      <c r="N16" s="166">
        <f>IF(MAXA(K16+L16,L16+M16,K16+M16,K16,L16,M16)&lt;=0,0,MAXA(K16+L16,L16+M16,K16+M16,K16,L16,M16))</f>
        <v>44</v>
      </c>
      <c r="O16" s="165">
        <v>25</v>
      </c>
      <c r="P16" s="165">
        <v>27</v>
      </c>
      <c r="Q16" s="165">
        <v>29</v>
      </c>
      <c r="R16" s="166">
        <f>IF(MAXA(O16+P16,P16+Q16,O16+Q16,O16,P16,Q16)&lt;=0,0,MAXA(O16+P16,P16+Q16,O16+Q16,O16,P16,Q16))</f>
        <v>56</v>
      </c>
      <c r="S16" s="167">
        <f>IF(OR(N16=0,R16=0),0,N16+R16)</f>
        <v>100</v>
      </c>
      <c r="T16" s="27">
        <f>S16-(J16)</f>
        <v>34.650000000000006</v>
      </c>
    </row>
    <row r="17" spans="1:20" s="28" customFormat="1" ht="13.5" hidden="1" customHeight="1">
      <c r="A17" s="21" t="s">
        <v>32</v>
      </c>
      <c r="B17" s="21"/>
      <c r="C17" s="22"/>
      <c r="D17" s="23"/>
      <c r="E17" s="24"/>
      <c r="F17" s="25" t="s">
        <v>35</v>
      </c>
      <c r="G17" s="25"/>
      <c r="H17" s="21"/>
      <c r="I17" s="26">
        <v>93</v>
      </c>
      <c r="J17" s="163">
        <v>65.349999999999994</v>
      </c>
      <c r="K17" s="164">
        <v>19</v>
      </c>
      <c r="L17" s="165">
        <v>21</v>
      </c>
      <c r="M17" s="165">
        <v>23</v>
      </c>
      <c r="N17" s="166">
        <f>IF(MAXA(K17+L17,L17+M17,K17+M17,K17,L17,M17)&lt;=0,0,MAXA(K17+L17,L17+M17,K17+M17,K17,L17,M17))</f>
        <v>44</v>
      </c>
      <c r="O17" s="165">
        <v>25</v>
      </c>
      <c r="P17" s="165">
        <v>27</v>
      </c>
      <c r="Q17" s="165">
        <v>29</v>
      </c>
      <c r="R17" s="166">
        <f>IF(MAXA(O17+P17,P17+Q17,O17+Q17,O17,P17,Q17)&lt;=0,0,MAXA(O17+P17,P17+Q17,O17+Q17,O17,P17,Q17))</f>
        <v>56</v>
      </c>
      <c r="S17" s="168">
        <f>IF(OR(N17=0,R17=0),0,N17+R17)</f>
        <v>100</v>
      </c>
      <c r="T17" s="27">
        <f>S17-(J17*2)</f>
        <v>-30.699999999999989</v>
      </c>
    </row>
    <row r="18" spans="1:20" s="6" customFormat="1" ht="36" customHeight="1">
      <c r="A18" s="29"/>
      <c r="B18" s="30"/>
      <c r="C18" s="31"/>
      <c r="D18" s="32"/>
      <c r="E18" s="33"/>
      <c r="F18" s="191"/>
      <c r="G18" s="361" t="s">
        <v>204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2"/>
    </row>
    <row r="19" spans="1:20" s="6" customFormat="1" ht="45" customHeight="1" thickBot="1">
      <c r="A19" s="29"/>
      <c r="B19" s="35"/>
      <c r="C19" s="36"/>
      <c r="D19" s="37"/>
      <c r="E19" s="38"/>
      <c r="F19" s="39" t="s">
        <v>36</v>
      </c>
      <c r="G19" s="363" t="s">
        <v>96</v>
      </c>
      <c r="H19" s="363"/>
      <c r="I19" s="363"/>
      <c r="J19" s="363"/>
      <c r="K19" s="363" t="s">
        <v>37</v>
      </c>
      <c r="L19" s="363"/>
      <c r="M19" s="363"/>
      <c r="N19" s="363" t="s">
        <v>38</v>
      </c>
      <c r="O19" s="363"/>
      <c r="P19" s="363"/>
      <c r="Q19" s="363"/>
      <c r="R19" s="40" t="s">
        <v>39</v>
      </c>
      <c r="S19" s="41"/>
      <c r="T19" s="217" t="s">
        <v>40</v>
      </c>
    </row>
    <row r="20" spans="1:20" s="50" customFormat="1" ht="13.5" customHeight="1" thickTop="1" thickBot="1">
      <c r="A20" s="216" t="s">
        <v>41</v>
      </c>
      <c r="B20" s="218" t="s">
        <v>94</v>
      </c>
      <c r="C20" s="43" t="s">
        <v>95</v>
      </c>
      <c r="D20" s="44" t="s">
        <v>42</v>
      </c>
      <c r="E20" s="45" t="s">
        <v>43</v>
      </c>
      <c r="F20" s="45" t="s">
        <v>44</v>
      </c>
      <c r="G20" s="45" t="s">
        <v>45</v>
      </c>
      <c r="H20" s="46" t="s">
        <v>46</v>
      </c>
      <c r="I20" s="47" t="s">
        <v>47</v>
      </c>
      <c r="J20" s="45" t="s">
        <v>48</v>
      </c>
      <c r="K20" s="45">
        <v>1</v>
      </c>
      <c r="L20" s="45">
        <v>2</v>
      </c>
      <c r="M20" s="45">
        <v>3</v>
      </c>
      <c r="N20" s="45" t="s">
        <v>49</v>
      </c>
      <c r="O20" s="45">
        <v>1</v>
      </c>
      <c r="P20" s="45">
        <v>2</v>
      </c>
      <c r="Q20" s="45">
        <v>3</v>
      </c>
      <c r="R20" s="45" t="s">
        <v>28</v>
      </c>
      <c r="S20" s="45" t="s">
        <v>50</v>
      </c>
      <c r="T20" s="219" t="s">
        <v>51</v>
      </c>
    </row>
    <row r="21" spans="1:20" s="62" customFormat="1" ht="21" thickBot="1">
      <c r="A21" s="51" t="s">
        <v>98</v>
      </c>
      <c r="B21" s="220">
        <v>1</v>
      </c>
      <c r="C21" s="52"/>
      <c r="D21" s="67"/>
      <c r="E21" s="67" t="str">
        <f>IF($B21="","",VLOOKUP($B21,engagements!$A$3:$H$84,4))</f>
        <v>FRA</v>
      </c>
      <c r="F21" s="67" t="str">
        <f>IF($B21="","",VLOOKUP($B21,engagements!$A$3:$H$84,5))</f>
        <v xml:space="preserve">BUYSSCHAERT </v>
      </c>
      <c r="G21" s="67" t="str">
        <f>IF($B21="","",VLOOKUP($B21,engagements!$A$3:$H$84,6))</f>
        <v>Tristan</v>
      </c>
      <c r="H21" s="341" t="str">
        <f>IF($B21="","",VLOOKUP($B21,engagements!$A$3:$H$84,7))</f>
        <v>CHCD COMINES</v>
      </c>
      <c r="I21" s="193" t="str">
        <f>IF($B21="","",VLOOKUP($B21,engagements!$A$3:$H$84,8))</f>
        <v>2003</v>
      </c>
      <c r="J21" s="299">
        <v>51.4</v>
      </c>
      <c r="K21" s="396">
        <v>52</v>
      </c>
      <c r="L21" s="58">
        <v>55</v>
      </c>
      <c r="M21" s="58">
        <v>57</v>
      </c>
      <c r="N21" s="59">
        <f t="shared" ref="N21:N34" si="0">IF(MAXA(K21:M21)&lt;=0,0,MAXA(K21:M21))</f>
        <v>57</v>
      </c>
      <c r="O21" s="393">
        <v>65</v>
      </c>
      <c r="P21" s="58">
        <v>70</v>
      </c>
      <c r="Q21" s="58">
        <v>73</v>
      </c>
      <c r="R21" s="60">
        <f t="shared" ref="R21:R34" si="1">IF(MAXA(O21:Q21)&lt;=0,0,MAXA(O21:Q21))</f>
        <v>73</v>
      </c>
      <c r="S21" s="61">
        <f t="shared" ref="S21:S34" si="2">IF(OR(N21=0,R21=0),0,N21+R21)</f>
        <v>130</v>
      </c>
      <c r="T21" s="390">
        <f>IF(J21="","",IF(A21="H",10^(0.794358141*LOG(J21/174.393)^2)*S21,IF(A21="F",10^(0.89726074 * LOG(J21/148.026)^2)*S21,"")))</f>
        <v>217.54811893626095</v>
      </c>
    </row>
    <row r="22" spans="1:20" s="62" customFormat="1" ht="21" thickBot="1">
      <c r="A22" s="51" t="s">
        <v>99</v>
      </c>
      <c r="B22" s="220">
        <v>2</v>
      </c>
      <c r="C22" s="52"/>
      <c r="D22" s="67"/>
      <c r="E22" s="67" t="str">
        <f>IF($B22="","",VLOOKUP($B22,engagements!$A$3:$H$84,4))</f>
        <v>FRA</v>
      </c>
      <c r="F22" s="67" t="str">
        <f>IF($B22="","",VLOOKUP($B22,engagements!$A$3:$H$84,5))</f>
        <v xml:space="preserve">TALAOURAR </v>
      </c>
      <c r="G22" s="67" t="str">
        <f>IF($B22="","",VLOOKUP($B22,engagements!$A$3:$H$84,6))</f>
        <v>Yanis</v>
      </c>
      <c r="H22" s="341" t="str">
        <f>IF($B22="","",VLOOKUP($B22,engagements!$A$3:$H$84,7))</f>
        <v>Pole Espoir AMIENS</v>
      </c>
      <c r="I22" s="193" t="str">
        <f>IF($B22="","",VLOOKUP($B22,engagements!$A$3:$H$84,8))</f>
        <v>2001</v>
      </c>
      <c r="J22" s="300">
        <v>63.6</v>
      </c>
      <c r="K22" s="392">
        <v>-70</v>
      </c>
      <c r="L22" s="58">
        <v>70</v>
      </c>
      <c r="M22" s="58">
        <v>-74</v>
      </c>
      <c r="N22" s="59">
        <f t="shared" si="0"/>
        <v>70</v>
      </c>
      <c r="O22" s="394">
        <v>85</v>
      </c>
      <c r="P22" s="58">
        <v>-90</v>
      </c>
      <c r="Q22" s="58">
        <v>-90</v>
      </c>
      <c r="R22" s="60">
        <f t="shared" si="1"/>
        <v>85</v>
      </c>
      <c r="S22" s="61">
        <f t="shared" si="2"/>
        <v>155</v>
      </c>
      <c r="T22" s="390">
        <f t="shared" ref="T22:T36" si="3">IF(J22="","",IF(A22="H",10^(0.794358141*LOG(J22/174.393)^2)*S22,IF(A22="F",10^(0.89726074 * LOG(J22/148.026)^2)*S22,"")))</f>
        <v>220.17834382749049</v>
      </c>
    </row>
    <row r="23" spans="1:20" s="65" customFormat="1" ht="21" thickBot="1">
      <c r="A23" s="51" t="s">
        <v>98</v>
      </c>
      <c r="B23" s="220">
        <v>3</v>
      </c>
      <c r="C23" s="52"/>
      <c r="D23" s="67"/>
      <c r="E23" s="67" t="str">
        <f>IF($B23="","",VLOOKUP($B23,engagements!$A$3:$H$84,4))</f>
        <v>FRA</v>
      </c>
      <c r="F23" s="67" t="str">
        <f>IF($B23="","",VLOOKUP($B23,engagements!$A$3:$H$84,5))</f>
        <v xml:space="preserve">LECLERC </v>
      </c>
      <c r="G23" s="67" t="str">
        <f>IF($B23="","",VLOOKUP($B23,engagements!$A$3:$H$84,6))</f>
        <v>Lucas</v>
      </c>
      <c r="H23" s="341" t="str">
        <f>IF($B23="","",VLOOKUP($B23,engagements!$A$3:$H$84,7))</f>
        <v>Pole Espoir AMIENS</v>
      </c>
      <c r="I23" s="193" t="str">
        <f>IF($B23="","",VLOOKUP($B23,engagements!$A$3:$H$84,8))</f>
        <v>2003</v>
      </c>
      <c r="J23" s="300">
        <v>55.9</v>
      </c>
      <c r="K23" s="392">
        <v>70</v>
      </c>
      <c r="L23" s="58">
        <v>74</v>
      </c>
      <c r="M23" s="58">
        <v>-76</v>
      </c>
      <c r="N23" s="59">
        <f t="shared" si="0"/>
        <v>74</v>
      </c>
      <c r="O23" s="392">
        <v>80</v>
      </c>
      <c r="P23" s="58">
        <v>-85</v>
      </c>
      <c r="Q23" s="58">
        <v>85</v>
      </c>
      <c r="R23" s="60">
        <f t="shared" si="1"/>
        <v>85</v>
      </c>
      <c r="S23" s="61">
        <f t="shared" si="2"/>
        <v>159</v>
      </c>
      <c r="T23" s="390">
        <f t="shared" si="3"/>
        <v>248.50843373776482</v>
      </c>
    </row>
    <row r="24" spans="1:20" s="62" customFormat="1" ht="21" thickBot="1">
      <c r="A24" s="51" t="s">
        <v>98</v>
      </c>
      <c r="B24" s="220">
        <v>4</v>
      </c>
      <c r="C24" s="52"/>
      <c r="D24" s="67"/>
      <c r="E24" s="67" t="str">
        <f>IF($B24="","",VLOOKUP($B24,engagements!$A$3:$H$84,4))</f>
        <v>GBR</v>
      </c>
      <c r="F24" s="67" t="str">
        <f>IF($B24="","",VLOOKUP($B24,engagements!$A$3:$H$84,5))</f>
        <v xml:space="preserve">BENSON </v>
      </c>
      <c r="G24" s="67" t="str">
        <f>IF($B24="","",VLOOKUP($B24,engagements!$A$3:$H$84,6))</f>
        <v>Eytan</v>
      </c>
      <c r="H24" s="341" t="str">
        <f>IF($B24="","",VLOOKUP($B24,engagements!$A$3:$H$84,7))</f>
        <v>STARE FOR THE FUTURE GBR</v>
      </c>
      <c r="I24" s="193" t="str">
        <f>IF($B24="","",VLOOKUP($B24,engagements!$A$3:$H$84,8))</f>
        <v>1985</v>
      </c>
      <c r="J24" s="300">
        <v>59.6</v>
      </c>
      <c r="K24" s="392">
        <v>68</v>
      </c>
      <c r="L24" s="58">
        <v>-71</v>
      </c>
      <c r="M24" s="58">
        <v>-71</v>
      </c>
      <c r="N24" s="59">
        <f t="shared" si="0"/>
        <v>68</v>
      </c>
      <c r="O24" s="392">
        <v>92</v>
      </c>
      <c r="P24" s="58">
        <v>-99</v>
      </c>
      <c r="Q24" s="58">
        <v>-99</v>
      </c>
      <c r="R24" s="60">
        <f t="shared" si="1"/>
        <v>92</v>
      </c>
      <c r="S24" s="61">
        <f t="shared" si="2"/>
        <v>160</v>
      </c>
      <c r="T24" s="390">
        <f t="shared" si="3"/>
        <v>238.13818711618126</v>
      </c>
    </row>
    <row r="25" spans="1:20" s="62" customFormat="1" ht="21" thickBot="1">
      <c r="A25" s="51" t="s">
        <v>98</v>
      </c>
      <c r="B25" s="220">
        <v>5</v>
      </c>
      <c r="C25" s="52"/>
      <c r="D25" s="67"/>
      <c r="E25" s="67" t="str">
        <f>IF($B25="","",VLOOKUP($B25,engagements!$A$3:$H$84,4))</f>
        <v>GBR</v>
      </c>
      <c r="F25" s="67" t="str">
        <f>IF($B25="","",VLOOKUP($B25,engagements!$A$3:$H$84,5))</f>
        <v xml:space="preserve">FAN </v>
      </c>
      <c r="G25" s="67" t="str">
        <f>IF($B25="","",VLOOKUP($B25,engagements!$A$3:$H$84,6))</f>
        <v>Matt</v>
      </c>
      <c r="H25" s="341" t="str">
        <f>IF($B25="","",VLOOKUP($B25,engagements!$A$3:$H$84,7))</f>
        <v>STARE FOR THE FUTURE GBR</v>
      </c>
      <c r="I25" s="193" t="str">
        <f>IF($B25="","",VLOOKUP($B25,engagements!$A$3:$H$84,8))</f>
        <v>1997</v>
      </c>
      <c r="J25" s="300">
        <v>61.7</v>
      </c>
      <c r="K25" s="392">
        <v>71</v>
      </c>
      <c r="L25" s="58">
        <v>75</v>
      </c>
      <c r="M25" s="58">
        <v>-78</v>
      </c>
      <c r="N25" s="59">
        <f t="shared" si="0"/>
        <v>75</v>
      </c>
      <c r="O25" s="392">
        <v>85</v>
      </c>
      <c r="P25" s="58">
        <v>-90</v>
      </c>
      <c r="Q25" s="58">
        <v>90</v>
      </c>
      <c r="R25" s="60">
        <f t="shared" si="1"/>
        <v>90</v>
      </c>
      <c r="S25" s="61">
        <f t="shared" si="2"/>
        <v>165</v>
      </c>
      <c r="T25" s="390">
        <f t="shared" si="3"/>
        <v>239.45944839782877</v>
      </c>
    </row>
    <row r="26" spans="1:20" s="62" customFormat="1" ht="21" thickBot="1">
      <c r="A26" s="51" t="s">
        <v>98</v>
      </c>
      <c r="B26" s="220">
        <v>6</v>
      </c>
      <c r="C26" s="52"/>
      <c r="D26" s="67"/>
      <c r="E26" s="67" t="str">
        <f>IF($B26="","",VLOOKUP($B26,engagements!$A$3:$H$84,4))</f>
        <v>FRA</v>
      </c>
      <c r="F26" s="67" t="str">
        <f>IF($B26="","",VLOOKUP($B26,engagements!$A$3:$H$84,5))</f>
        <v xml:space="preserve">MATHE </v>
      </c>
      <c r="G26" s="67" t="str">
        <f>IF($B26="","",VLOOKUP($B26,engagements!$A$3:$H$84,6))</f>
        <v>Mathieu</v>
      </c>
      <c r="H26" s="341" t="str">
        <f>IF($B26="","",VLOOKUP($B26,engagements!$A$3:$H$84,7))</f>
        <v>Comité du Pas de Calais</v>
      </c>
      <c r="I26" s="193" t="str">
        <f>IF($B26="","",VLOOKUP($B26,engagements!$A$3:$H$84,8))</f>
        <v>1993</v>
      </c>
      <c r="J26" s="300">
        <v>61</v>
      </c>
      <c r="K26" s="392">
        <v>-68</v>
      </c>
      <c r="L26" s="58">
        <v>68</v>
      </c>
      <c r="M26" s="58">
        <v>-71</v>
      </c>
      <c r="N26" s="59">
        <f t="shared" si="0"/>
        <v>68</v>
      </c>
      <c r="O26" s="392">
        <v>95</v>
      </c>
      <c r="P26" s="58">
        <v>-98</v>
      </c>
      <c r="Q26" s="58">
        <v>-98</v>
      </c>
      <c r="R26" s="60">
        <f t="shared" si="1"/>
        <v>95</v>
      </c>
      <c r="S26" s="61">
        <f t="shared" si="2"/>
        <v>163</v>
      </c>
      <c r="T26" s="390">
        <f t="shared" si="3"/>
        <v>238.5105597397567</v>
      </c>
    </row>
    <row r="27" spans="1:20" s="62" customFormat="1" ht="21" thickBot="1">
      <c r="A27" s="51" t="s">
        <v>98</v>
      </c>
      <c r="B27" s="220">
        <v>7</v>
      </c>
      <c r="C27" s="52"/>
      <c r="D27" s="67"/>
      <c r="E27" s="67" t="str">
        <f>IF($B27="","",VLOOKUP($B27,engagements!$A$3:$H$84,4))</f>
        <v>GER</v>
      </c>
      <c r="F27" s="67" t="str">
        <f>IF($B27="","",VLOOKUP($B27,engagements!$A$3:$H$84,5))</f>
        <v>BECK</v>
      </c>
      <c r="G27" s="67" t="str">
        <f>IF($B27="","",VLOOKUP($B27,engagements!$A$3:$H$84,6))</f>
        <v>Eric</v>
      </c>
      <c r="H27" s="341" t="str">
        <f>IF($B27="","",VLOOKUP($B27,engagements!$A$3:$H$84,7))</f>
        <v>BIENDORF Allemagne</v>
      </c>
      <c r="I27" s="193">
        <f>IF($B27="","",VLOOKUP($B27,engagements!$A$3:$H$84,8))</f>
        <v>1992</v>
      </c>
      <c r="J27" s="300">
        <v>67.3</v>
      </c>
      <c r="K27" s="392">
        <v>-66</v>
      </c>
      <c r="L27" s="58">
        <v>66</v>
      </c>
      <c r="M27" s="58">
        <v>70</v>
      </c>
      <c r="N27" s="59">
        <f t="shared" si="0"/>
        <v>70</v>
      </c>
      <c r="O27" s="392">
        <v>90</v>
      </c>
      <c r="P27" s="58">
        <v>-93</v>
      </c>
      <c r="Q27" s="58">
        <v>-95</v>
      </c>
      <c r="R27" s="60">
        <f t="shared" si="1"/>
        <v>90</v>
      </c>
      <c r="S27" s="61">
        <f t="shared" si="2"/>
        <v>160</v>
      </c>
      <c r="T27" s="390">
        <f t="shared" si="3"/>
        <v>218.75113343379405</v>
      </c>
    </row>
    <row r="28" spans="1:20" s="62" customFormat="1" ht="21" thickBot="1">
      <c r="A28" s="51" t="s">
        <v>98</v>
      </c>
      <c r="B28" s="220">
        <v>7.1</v>
      </c>
      <c r="C28" s="52"/>
      <c r="D28" s="67"/>
      <c r="E28" s="67" t="str">
        <f>IF($B28="","",VLOOKUP($B28,engagements!$A$3:$H$84,4))</f>
        <v>GER</v>
      </c>
      <c r="F28" s="67" t="str">
        <f>IF($B28="","",VLOOKUP($B28,engagements!$A$3:$H$84,5))</f>
        <v>LEHNERT</v>
      </c>
      <c r="G28" s="67" t="str">
        <f>IF($B28="","",VLOOKUP($B28,engagements!$A$3:$H$84,6))</f>
        <v>Sandy</v>
      </c>
      <c r="H28" s="341" t="str">
        <f>IF($B28="","",VLOOKUP($B28,engagements!$A$3:$H$84,7))</f>
        <v>BIENDORF Allemagne</v>
      </c>
      <c r="I28" s="193">
        <f>IF($B28="","",VLOOKUP($B28,engagements!$A$3:$H$84,8))</f>
        <v>1999</v>
      </c>
      <c r="J28" s="300">
        <v>80.3</v>
      </c>
      <c r="K28" s="392">
        <v>65</v>
      </c>
      <c r="L28" s="58">
        <v>68</v>
      </c>
      <c r="M28" s="58">
        <v>70</v>
      </c>
      <c r="N28" s="59">
        <f t="shared" si="0"/>
        <v>70</v>
      </c>
      <c r="O28" s="392">
        <v>85</v>
      </c>
      <c r="P28" s="58">
        <v>88</v>
      </c>
      <c r="Q28" s="58">
        <v>-90</v>
      </c>
      <c r="R28" s="60">
        <f t="shared" si="1"/>
        <v>88</v>
      </c>
      <c r="S28" s="61">
        <f t="shared" si="2"/>
        <v>158</v>
      </c>
      <c r="T28" s="390">
        <f t="shared" si="3"/>
        <v>194.4337822903199</v>
      </c>
    </row>
    <row r="29" spans="1:20" s="62" customFormat="1" ht="21" thickBot="1">
      <c r="A29" s="51" t="s">
        <v>98</v>
      </c>
      <c r="B29" s="220">
        <v>8</v>
      </c>
      <c r="C29" s="184"/>
      <c r="D29" s="67"/>
      <c r="E29" s="67" t="str">
        <f>IF($B29="","",VLOOKUP($B29,engagements!$A$3:$H$84,4))</f>
        <v>GER</v>
      </c>
      <c r="F29" s="67" t="str">
        <f>IF($B29="","",VLOOKUP($B29,engagements!$A$3:$H$84,5))</f>
        <v xml:space="preserve">HOFMANN </v>
      </c>
      <c r="G29" s="67" t="str">
        <f>IF($B29="","",VLOOKUP($B29,engagements!$A$3:$H$84,6))</f>
        <v>Ronny</v>
      </c>
      <c r="H29" s="341" t="str">
        <f>IF($B29="","",VLOOKUP($B29,engagements!$A$3:$H$84,7))</f>
        <v>OHRDRUF Allemagne</v>
      </c>
      <c r="I29" s="193" t="str">
        <f>IF($B29="","",VLOOKUP($B29,engagements!$A$3:$H$84,8))</f>
        <v>1992</v>
      </c>
      <c r="J29" s="300">
        <v>89.6</v>
      </c>
      <c r="K29" s="392">
        <v>-78</v>
      </c>
      <c r="L29" s="58">
        <v>-78</v>
      </c>
      <c r="M29" s="58">
        <v>78</v>
      </c>
      <c r="N29" s="59">
        <f t="shared" si="0"/>
        <v>78</v>
      </c>
      <c r="O29" s="392">
        <v>105</v>
      </c>
      <c r="P29" s="58">
        <v>-110</v>
      </c>
      <c r="Q29" s="58">
        <v>-110</v>
      </c>
      <c r="R29" s="60">
        <f t="shared" si="1"/>
        <v>105</v>
      </c>
      <c r="S29" s="61">
        <f t="shared" si="2"/>
        <v>183</v>
      </c>
      <c r="T29" s="390">
        <f t="shared" si="3"/>
        <v>213.25449914504739</v>
      </c>
    </row>
    <row r="30" spans="1:20" s="62" customFormat="1" ht="21" thickBot="1">
      <c r="A30" s="51" t="s">
        <v>98</v>
      </c>
      <c r="B30" s="220">
        <v>9</v>
      </c>
      <c r="C30" s="52"/>
      <c r="D30" s="67"/>
      <c r="E30" s="67" t="str">
        <f>IF($B30="","",VLOOKUP($B30,engagements!$A$3:$H$84,4))</f>
        <v>FRA</v>
      </c>
      <c r="F30" s="67" t="str">
        <f>IF($B30="","",VLOOKUP($B30,engagements!$A$3:$H$84,5))</f>
        <v xml:space="preserve">SEGARD </v>
      </c>
      <c r="G30" s="67" t="str">
        <f>IF($B30="","",VLOOKUP($B30,engagements!$A$3:$H$84,6))</f>
        <v>Lilian</v>
      </c>
      <c r="H30" s="341" t="str">
        <f>IF($B30="","",VLOOKUP($B30,engagements!$A$3:$H$84,7))</f>
        <v>Pole Espoir AMIENS</v>
      </c>
      <c r="I30" s="193" t="str">
        <f>IF($B30="","",VLOOKUP($B30,engagements!$A$3:$H$84,8))</f>
        <v>1998</v>
      </c>
      <c r="J30" s="300">
        <v>59.8</v>
      </c>
      <c r="K30" s="392">
        <v>-80</v>
      </c>
      <c r="L30" s="58">
        <v>-80</v>
      </c>
      <c r="M30" s="58">
        <v>80</v>
      </c>
      <c r="N30" s="59">
        <f t="shared" si="0"/>
        <v>80</v>
      </c>
      <c r="O30" s="392">
        <v>100</v>
      </c>
      <c r="P30" s="58">
        <v>-105</v>
      </c>
      <c r="Q30" s="58">
        <v>105</v>
      </c>
      <c r="R30" s="60">
        <f t="shared" si="1"/>
        <v>105</v>
      </c>
      <c r="S30" s="61">
        <f t="shared" si="2"/>
        <v>185</v>
      </c>
      <c r="T30" s="390">
        <f t="shared" si="3"/>
        <v>274.66585621013235</v>
      </c>
    </row>
    <row r="31" spans="1:20" s="62" customFormat="1" ht="21" thickBot="1">
      <c r="A31" s="51" t="s">
        <v>98</v>
      </c>
      <c r="B31" s="220">
        <v>11</v>
      </c>
      <c r="C31" s="52"/>
      <c r="D31" s="67"/>
      <c r="E31" s="67" t="str">
        <f>IF($B31="","",VLOOKUP($B31,engagements!$A$3:$H$84,4))</f>
        <v>FRA</v>
      </c>
      <c r="F31" s="67" t="str">
        <f>IF($B31="","",VLOOKUP($B31,engagements!$A$3:$H$84,5))</f>
        <v xml:space="preserve">KEMPENAIRE </v>
      </c>
      <c r="G31" s="67" t="str">
        <f>IF($B31="","",VLOOKUP($B31,engagements!$A$3:$H$84,6))</f>
        <v>Cédric</v>
      </c>
      <c r="H31" s="341" t="str">
        <f>IF($B31="","",VLOOKUP($B31,engagements!$A$3:$H$84,7))</f>
        <v>CHCD COMINES</v>
      </c>
      <c r="I31" s="193" t="str">
        <f>IF($B31="","",VLOOKUP($B31,engagements!$A$3:$H$84,8))</f>
        <v>2001</v>
      </c>
      <c r="J31" s="300">
        <v>71.8</v>
      </c>
      <c r="K31" s="392">
        <v>72</v>
      </c>
      <c r="L31" s="58">
        <v>76</v>
      </c>
      <c r="M31" s="58">
        <v>-80</v>
      </c>
      <c r="N31" s="59">
        <f t="shared" si="0"/>
        <v>76</v>
      </c>
      <c r="O31" s="392">
        <v>98</v>
      </c>
      <c r="P31" s="58">
        <v>103</v>
      </c>
      <c r="Q31" s="58">
        <v>108</v>
      </c>
      <c r="R31" s="60">
        <f t="shared" si="1"/>
        <v>108</v>
      </c>
      <c r="S31" s="61">
        <f t="shared" si="2"/>
        <v>184</v>
      </c>
      <c r="T31" s="390">
        <f t="shared" si="3"/>
        <v>241.43996926774676</v>
      </c>
    </row>
    <row r="32" spans="1:20" s="62" customFormat="1" ht="21" thickBot="1">
      <c r="A32" s="51" t="s">
        <v>98</v>
      </c>
      <c r="B32" s="220">
        <v>12</v>
      </c>
      <c r="C32" s="52"/>
      <c r="D32" s="67"/>
      <c r="E32" s="67" t="str">
        <f>IF($B32="","",VLOOKUP($B32,engagements!$A$3:$H$84,4))</f>
        <v>FRA</v>
      </c>
      <c r="F32" s="67" t="str">
        <f>IF($B32="","",VLOOKUP($B32,engagements!$A$3:$H$84,5))</f>
        <v>RITZMANN</v>
      </c>
      <c r="G32" s="67" t="str">
        <f>IF($B32="","",VLOOKUP($B32,engagements!$A$3:$H$84,6))</f>
        <v>Constantin</v>
      </c>
      <c r="H32" s="341" t="str">
        <f>IF($B32="","",VLOOKUP($B32,engagements!$A$3:$H$84,7))</f>
        <v>OHRDRUF Allemagne</v>
      </c>
      <c r="I32" s="193" t="str">
        <f>IF($B32="","",VLOOKUP($B32,engagements!$A$3:$H$84,8))</f>
        <v>1999</v>
      </c>
      <c r="J32" s="300">
        <v>85</v>
      </c>
      <c r="K32" s="392">
        <v>80</v>
      </c>
      <c r="L32" s="58">
        <v>84</v>
      </c>
      <c r="M32" s="58">
        <v>-87</v>
      </c>
      <c r="N32" s="59">
        <f t="shared" si="0"/>
        <v>84</v>
      </c>
      <c r="O32" s="392">
        <v>108</v>
      </c>
      <c r="P32" s="58">
        <v>112</v>
      </c>
      <c r="Q32" s="58">
        <v>-115</v>
      </c>
      <c r="R32" s="60">
        <f t="shared" si="1"/>
        <v>112</v>
      </c>
      <c r="S32" s="61">
        <f>IF(OR(N32=0,R32=0),0,N32+R32)</f>
        <v>196</v>
      </c>
      <c r="T32" s="390">
        <f t="shared" si="3"/>
        <v>234.22684338663998</v>
      </c>
    </row>
    <row r="33" spans="1:20" s="62" customFormat="1" ht="21" thickBot="1">
      <c r="A33" s="51" t="s">
        <v>98</v>
      </c>
      <c r="B33" s="220">
        <v>13</v>
      </c>
      <c r="C33" s="52"/>
      <c r="D33" s="67"/>
      <c r="E33" s="67" t="str">
        <f>IF($B33="","",VLOOKUP($B33,engagements!$A$3:$H$84,4))</f>
        <v>FRA</v>
      </c>
      <c r="F33" s="67" t="str">
        <f>IF($B33="","",VLOOKUP($B33,engagements!$A$3:$H$84,5))</f>
        <v xml:space="preserve">BOULANGER </v>
      </c>
      <c r="G33" s="67" t="str">
        <f>IF($B33="","",VLOOKUP($B33,engagements!$A$3:$H$84,6))</f>
        <v>Christopher</v>
      </c>
      <c r="H33" s="341" t="str">
        <f>IF($B33="","",VLOOKUP($B33,engagements!$A$3:$H$84,7))</f>
        <v>Comité du Pas de Calais</v>
      </c>
      <c r="I33" s="193" t="str">
        <f>IF($B33="","",VLOOKUP($B33,engagements!$A$3:$H$84,8))</f>
        <v>2000</v>
      </c>
      <c r="J33" s="300">
        <v>63.2</v>
      </c>
      <c r="K33" s="392">
        <v>80</v>
      </c>
      <c r="L33" s="58">
        <v>-85</v>
      </c>
      <c r="M33" s="58">
        <v>-85</v>
      </c>
      <c r="N33" s="59">
        <f t="shared" si="0"/>
        <v>80</v>
      </c>
      <c r="O33" s="392">
        <v>108</v>
      </c>
      <c r="P33" s="58">
        <v>113</v>
      </c>
      <c r="Q33" s="58">
        <v>-115</v>
      </c>
      <c r="R33" s="60">
        <f t="shared" si="1"/>
        <v>113</v>
      </c>
      <c r="S33" s="61">
        <f t="shared" si="2"/>
        <v>193</v>
      </c>
      <c r="T33" s="390">
        <f t="shared" si="3"/>
        <v>275.36780622809692</v>
      </c>
    </row>
    <row r="34" spans="1:20" s="62" customFormat="1" ht="21" thickBot="1">
      <c r="A34" s="51" t="s">
        <v>98</v>
      </c>
      <c r="B34" s="220">
        <v>14</v>
      </c>
      <c r="C34" s="52"/>
      <c r="D34" s="67"/>
      <c r="E34" s="67" t="str">
        <f>IF($B34="","",VLOOKUP($B34,engagements!$A$3:$H$84,4))</f>
        <v>NDL</v>
      </c>
      <c r="F34" s="67" t="str">
        <f>IF($B34="","",VLOOKUP($B34,engagements!$A$3:$H$84,5))</f>
        <v xml:space="preserve">LAI </v>
      </c>
      <c r="G34" s="67" t="str">
        <f>IF($B34="","",VLOOKUP($B34,engagements!$A$3:$H$84,6))</f>
        <v>Fabio</v>
      </c>
      <c r="H34" s="341" t="str">
        <f>IF($B34="","",VLOOKUP($B34,engagements!$A$3:$H$84,7))</f>
        <v>NKV ATLAS HOLLANDE</v>
      </c>
      <c r="I34" s="193" t="str">
        <f>IF($B34="","",VLOOKUP($B34,engagements!$A$3:$H$84,8))</f>
        <v>1990</v>
      </c>
      <c r="J34" s="56">
        <v>93.1</v>
      </c>
      <c r="K34" s="58">
        <v>86</v>
      </c>
      <c r="L34" s="58">
        <v>-92</v>
      </c>
      <c r="M34" s="58">
        <v>-92</v>
      </c>
      <c r="N34" s="59">
        <f t="shared" si="0"/>
        <v>86</v>
      </c>
      <c r="O34" s="58">
        <v>107</v>
      </c>
      <c r="P34" s="58">
        <v>-112</v>
      </c>
      <c r="Q34" s="58">
        <v>112</v>
      </c>
      <c r="R34" s="60">
        <f t="shared" si="1"/>
        <v>112</v>
      </c>
      <c r="S34" s="61">
        <f t="shared" si="2"/>
        <v>198</v>
      </c>
      <c r="T34" s="390">
        <f t="shared" si="3"/>
        <v>226.82222810451304</v>
      </c>
    </row>
    <row r="35" spans="1:20" s="62" customFormat="1" ht="21" thickBot="1">
      <c r="A35" s="51" t="s">
        <v>98</v>
      </c>
      <c r="B35" s="220"/>
      <c r="C35" s="52"/>
      <c r="D35" s="67"/>
      <c r="E35" s="67" t="str">
        <f>IF($B35="","",VLOOKUP($B35,engagements!$A$3:$H$84,4))</f>
        <v/>
      </c>
      <c r="F35" s="67" t="str">
        <f>IF($B35="","",VLOOKUP($B35,engagements!$A$3:$H$84,5))</f>
        <v/>
      </c>
      <c r="G35" s="67" t="str">
        <f>IF($B35="","",VLOOKUP($B35,engagements!$A$3:$H$84,6))</f>
        <v/>
      </c>
      <c r="H35" s="67" t="str">
        <f>IF($B35="","",VLOOKUP($B35,engagements!$A$3:$H$84,7))</f>
        <v/>
      </c>
      <c r="I35" s="193" t="str">
        <f>IF($B35="","",VLOOKUP($B35,engagements!$A$3:$H$84,8))</f>
        <v/>
      </c>
      <c r="J35" s="56"/>
      <c r="K35" s="58"/>
      <c r="L35" s="58"/>
      <c r="M35" s="58"/>
      <c r="N35" s="59"/>
      <c r="O35" s="58"/>
      <c r="P35" s="58"/>
      <c r="Q35" s="58"/>
      <c r="R35" s="60"/>
      <c r="S35" s="61"/>
      <c r="T35" s="221" t="str">
        <f t="shared" si="3"/>
        <v/>
      </c>
    </row>
    <row r="36" spans="1:20" s="62" customFormat="1" ht="21" thickBot="1">
      <c r="A36" s="51" t="s">
        <v>98</v>
      </c>
      <c r="B36" s="220"/>
      <c r="C36" s="52"/>
      <c r="D36" s="67"/>
      <c r="E36" s="67" t="str">
        <f>IF($B36="","",VLOOKUP($B36,engagements!$A$3:$H$84,4))</f>
        <v/>
      </c>
      <c r="F36" s="67" t="str">
        <f>IF($B36="","",VLOOKUP($B36,engagements!$A$3:$H$84,5))</f>
        <v/>
      </c>
      <c r="G36" s="67" t="str">
        <f>IF($B36="","",VLOOKUP($B36,engagements!$A$3:$H$84,6))</f>
        <v/>
      </c>
      <c r="H36" s="67" t="str">
        <f>IF($B36="","",VLOOKUP($B36,engagements!$A$3:$H$84,7))</f>
        <v/>
      </c>
      <c r="I36" s="193" t="str">
        <f>IF($B36="","",VLOOKUP($B36,engagements!$A$3:$H$84,8))</f>
        <v/>
      </c>
      <c r="J36" s="56"/>
      <c r="K36" s="58"/>
      <c r="L36" s="58"/>
      <c r="M36" s="58"/>
      <c r="N36" s="59"/>
      <c r="O36" s="58"/>
      <c r="P36" s="58"/>
      <c r="Q36" s="58"/>
      <c r="R36" s="60"/>
      <c r="S36" s="61"/>
      <c r="T36" s="221" t="str">
        <f t="shared" si="3"/>
        <v/>
      </c>
    </row>
    <row r="37" spans="1:20" s="62" customFormat="1" ht="21" thickBot="1">
      <c r="A37" s="51" t="s">
        <v>98</v>
      </c>
      <c r="B37" s="220"/>
      <c r="C37" s="52"/>
      <c r="D37" s="67"/>
      <c r="E37" s="67" t="str">
        <f>IF($B37="","",VLOOKUP($B37,engagements!$A$3:$H$84,4))</f>
        <v/>
      </c>
      <c r="F37" s="67" t="str">
        <f>IF($B37="","",VLOOKUP($B37,engagements!$A$3:$H$84,5))</f>
        <v/>
      </c>
      <c r="G37" s="67" t="str">
        <f>IF($B37="","",VLOOKUP($B37,engagements!$A$3:$H$84,6))</f>
        <v/>
      </c>
      <c r="H37" s="67" t="str">
        <f>IF($B37="","",VLOOKUP($B37,engagements!$A$3:$H$84,7))</f>
        <v/>
      </c>
      <c r="I37" s="193" t="str">
        <f>IF($B37="","",VLOOKUP($B37,engagements!$A$3:$H$84,8))</f>
        <v/>
      </c>
      <c r="J37" s="56"/>
      <c r="K37" s="58"/>
      <c r="L37" s="58"/>
      <c r="M37" s="58"/>
      <c r="N37" s="59"/>
      <c r="O37" s="58"/>
      <c r="P37" s="58"/>
      <c r="Q37" s="58"/>
      <c r="R37" s="60"/>
      <c r="S37" s="61"/>
      <c r="T37" s="221" t="str">
        <f t="shared" ref="T37" si="4">IF(J37="","",IF(A37="H",10^(0.794358141*LOG(J37/174.393)^2)*S37,IF(A37="F",10^(0.89726074 * LOG(J37/148.026)^2)*S37,"")))</f>
        <v/>
      </c>
    </row>
    <row r="38" spans="1:20" s="62" customFormat="1" ht="21" thickBot="1">
      <c r="A38" s="51" t="s">
        <v>98</v>
      </c>
      <c r="B38" s="220"/>
      <c r="C38" s="184"/>
      <c r="D38" s="67" t="str">
        <f>IF($B38="","",VLOOKUP($B38,engagements!$A$3:$H$59,3))</f>
        <v/>
      </c>
      <c r="E38" s="67" t="str">
        <f>IF($B38="","",VLOOKUP($B38,engagements!$A$3:$H$84,4))</f>
        <v/>
      </c>
      <c r="F38" s="67" t="str">
        <f>IF($B38="","",VLOOKUP($B38,engagements!$A$3:$H$84,5))</f>
        <v/>
      </c>
      <c r="G38" s="67" t="str">
        <f>IF($B38="","",VLOOKUP($B38,engagements!$A$3:$H$84,6))</f>
        <v/>
      </c>
      <c r="H38" s="67" t="str">
        <f>IF($B38="","",VLOOKUP($B38,engagements!$A$3:$H$84,7))</f>
        <v/>
      </c>
      <c r="I38" s="193" t="str">
        <f>IF($B38="","",VLOOKUP($B38,engagements!$A$3:$H$84,8))</f>
        <v/>
      </c>
      <c r="J38" s="56"/>
      <c r="K38" s="57"/>
      <c r="L38" s="58"/>
      <c r="M38" s="58"/>
      <c r="N38" s="59"/>
      <c r="O38" s="57"/>
      <c r="P38" s="58"/>
      <c r="Q38" s="57"/>
      <c r="R38" s="60"/>
      <c r="S38" s="61"/>
      <c r="T38" s="221" t="str">
        <f t="shared" ref="T38:T43" si="5">IF(J38="","",IF(A38="H",10^(0.794358141*LOG(J38/174.393)^2)*S38,IF(A38="F",10^(0.89726074 * LOG(J38/148.026)^2)*S38,"")))</f>
        <v/>
      </c>
    </row>
    <row r="39" spans="1:20" s="62" customFormat="1" ht="21" thickBot="1">
      <c r="A39" s="51" t="s">
        <v>98</v>
      </c>
      <c r="B39" s="220"/>
      <c r="C39" s="52"/>
      <c r="D39" s="67" t="str">
        <f>IF($B39="","",VLOOKUP($B39,engagements!$A$3:$H$59,3))</f>
        <v/>
      </c>
      <c r="E39" s="67" t="str">
        <f>IF($B39="","",VLOOKUP($B39,engagements!$A$3:$H$84,4))</f>
        <v/>
      </c>
      <c r="F39" s="67" t="str">
        <f>IF($B39="","",VLOOKUP($B39,engagements!$A$3:$H$84,5))</f>
        <v/>
      </c>
      <c r="G39" s="67" t="str">
        <f>IF($B39="","",VLOOKUP($B39,engagements!$A$3:$H$84,6))</f>
        <v/>
      </c>
      <c r="H39" s="67" t="str">
        <f>IF($B39="","",VLOOKUP($B39,engagements!$A$3:$H$84,7))</f>
        <v/>
      </c>
      <c r="I39" s="193" t="str">
        <f>IF($B39="","",VLOOKUP($B39,engagements!$A$3:$H$84,8))</f>
        <v/>
      </c>
      <c r="J39" s="56"/>
      <c r="K39" s="57"/>
      <c r="L39" s="57"/>
      <c r="M39" s="58"/>
      <c r="N39" s="59"/>
      <c r="O39" s="57"/>
      <c r="P39" s="58"/>
      <c r="Q39" s="57"/>
      <c r="R39" s="60"/>
      <c r="S39" s="61"/>
      <c r="T39" s="221" t="str">
        <f t="shared" si="5"/>
        <v/>
      </c>
    </row>
    <row r="40" spans="1:20" s="62" customFormat="1" ht="21" thickBot="1">
      <c r="A40" s="51" t="s">
        <v>98</v>
      </c>
      <c r="B40" s="220"/>
      <c r="C40" s="52"/>
      <c r="D40" s="67"/>
      <c r="E40" s="53"/>
      <c r="F40" s="54"/>
      <c r="G40" s="54"/>
      <c r="H40" s="66"/>
      <c r="I40" s="55"/>
      <c r="J40" s="56"/>
      <c r="K40" s="57"/>
      <c r="L40" s="57"/>
      <c r="M40" s="57"/>
      <c r="N40" s="59"/>
      <c r="O40" s="57"/>
      <c r="P40" s="57"/>
      <c r="Q40" s="57"/>
      <c r="R40" s="60"/>
      <c r="S40" s="61"/>
      <c r="T40" s="221" t="str">
        <f t="shared" si="5"/>
        <v/>
      </c>
    </row>
    <row r="41" spans="1:20" s="62" customFormat="1" ht="21" thickBot="1">
      <c r="A41" s="51" t="s">
        <v>98</v>
      </c>
      <c r="B41" s="222"/>
      <c r="C41" s="52"/>
      <c r="D41" s="68"/>
      <c r="E41" s="64"/>
      <c r="F41" s="283" t="s">
        <v>159</v>
      </c>
      <c r="G41" s="186"/>
      <c r="H41" s="185"/>
      <c r="I41" s="55"/>
      <c r="J41" s="56"/>
      <c r="K41" s="57"/>
      <c r="L41" s="57"/>
      <c r="M41" s="57"/>
      <c r="N41" s="59"/>
      <c r="O41" s="57"/>
      <c r="P41" s="57"/>
      <c r="Q41" s="57"/>
      <c r="R41" s="60"/>
      <c r="S41" s="61"/>
      <c r="T41" s="221" t="str">
        <f t="shared" si="5"/>
        <v/>
      </c>
    </row>
    <row r="42" spans="1:20" s="62" customFormat="1" ht="21" thickBot="1">
      <c r="A42" s="51" t="s">
        <v>98</v>
      </c>
      <c r="B42" s="220"/>
      <c r="C42" s="52"/>
      <c r="D42" s="69"/>
      <c r="E42" s="64"/>
      <c r="F42" s="70"/>
      <c r="G42" s="54"/>
      <c r="H42" s="71"/>
      <c r="I42" s="55"/>
      <c r="J42" s="56"/>
      <c r="K42" s="57"/>
      <c r="L42" s="57"/>
      <c r="M42" s="57"/>
      <c r="N42" s="59"/>
      <c r="O42" s="57"/>
      <c r="P42" s="57"/>
      <c r="Q42" s="57"/>
      <c r="R42" s="60"/>
      <c r="S42" s="61"/>
      <c r="T42" s="221" t="str">
        <f t="shared" si="5"/>
        <v/>
      </c>
    </row>
    <row r="43" spans="1:20" s="62" customFormat="1" ht="21" thickBot="1">
      <c r="A43" s="51" t="s">
        <v>98</v>
      </c>
      <c r="B43" s="223"/>
      <c r="C43" s="73"/>
      <c r="D43" s="74"/>
      <c r="E43" s="75"/>
      <c r="F43" s="76"/>
      <c r="G43" s="76"/>
      <c r="H43" s="77"/>
      <c r="I43" s="55"/>
      <c r="J43" s="78"/>
      <c r="K43" s="79"/>
      <c r="L43" s="79"/>
      <c r="M43" s="79"/>
      <c r="N43" s="80"/>
      <c r="O43" s="79"/>
      <c r="P43" s="79"/>
      <c r="Q43" s="79"/>
      <c r="R43" s="81"/>
      <c r="S43" s="82"/>
      <c r="T43" s="221" t="str">
        <f t="shared" si="5"/>
        <v/>
      </c>
    </row>
    <row r="44" spans="1:20" s="62" customFormat="1" ht="11.25" customHeight="1" thickTop="1">
      <c r="A44" s="83"/>
      <c r="B44" s="84"/>
      <c r="C44" s="85"/>
      <c r="D44" s="86"/>
      <c r="E44" s="87"/>
      <c r="F44" s="88"/>
      <c r="G44" s="88"/>
      <c r="H44" s="89"/>
      <c r="I44" s="90"/>
      <c r="J44" s="90"/>
      <c r="K44" s="91"/>
      <c r="L44" s="91"/>
      <c r="M44" s="92"/>
      <c r="N44" s="92"/>
      <c r="O44" s="92"/>
      <c r="P44" s="93"/>
      <c r="Q44" s="92"/>
      <c r="R44" s="92"/>
      <c r="S44" s="92"/>
      <c r="T44" s="224"/>
    </row>
    <row r="45" spans="1:20" s="62" customFormat="1" ht="19.5">
      <c r="A45" s="83"/>
      <c r="B45" s="94"/>
      <c r="C45" s="83"/>
      <c r="D45" s="5"/>
      <c r="E45" s="95"/>
      <c r="F45" s="96"/>
      <c r="G45" s="97"/>
      <c r="H45" s="97"/>
      <c r="I45" s="98"/>
      <c r="J45" s="99"/>
      <c r="K45" s="100"/>
      <c r="L45" s="101" t="s">
        <v>54</v>
      </c>
      <c r="M45" s="101" t="s">
        <v>54</v>
      </c>
      <c r="T45" s="225"/>
    </row>
    <row r="46" spans="1:20" s="62" customFormat="1" ht="15.75">
      <c r="A46" s="83"/>
      <c r="B46" s="94"/>
      <c r="C46" s="83"/>
      <c r="D46" s="5"/>
      <c r="E46" s="360" t="s">
        <v>97</v>
      </c>
      <c r="F46" s="360"/>
      <c r="G46" s="360"/>
      <c r="H46" s="103"/>
      <c r="I46" s="104"/>
      <c r="J46" s="105"/>
      <c r="K46" s="360" t="s">
        <v>55</v>
      </c>
      <c r="L46" s="360"/>
      <c r="M46" s="360"/>
      <c r="N46" s="364"/>
      <c r="O46" s="364"/>
      <c r="P46" s="364"/>
      <c r="Q46" s="364"/>
      <c r="T46" s="225"/>
    </row>
    <row r="47" spans="1:20" s="62" customFormat="1" ht="15.75">
      <c r="A47" s="83"/>
      <c r="B47" s="94"/>
      <c r="C47" s="83"/>
      <c r="D47" s="5"/>
      <c r="E47" s="102"/>
      <c r="F47" s="102"/>
      <c r="G47" s="102"/>
      <c r="H47" s="103"/>
      <c r="I47" s="104"/>
      <c r="J47" s="105"/>
      <c r="K47" s="106"/>
      <c r="L47" s="107"/>
      <c r="M47" s="107"/>
      <c r="T47" s="225"/>
    </row>
    <row r="48" spans="1:20" s="62" customFormat="1" ht="8.25" customHeight="1" thickBot="1">
      <c r="A48" s="83"/>
      <c r="B48" s="94"/>
      <c r="C48" s="83"/>
      <c r="D48" s="108"/>
      <c r="E48" s="102"/>
      <c r="F48" s="102"/>
      <c r="G48" s="102"/>
      <c r="H48" s="103"/>
      <c r="I48" s="104"/>
      <c r="J48" s="105"/>
      <c r="K48" s="106"/>
      <c r="L48" s="107"/>
      <c r="M48" s="107"/>
      <c r="T48" s="225"/>
    </row>
    <row r="49" spans="1:20" s="62" customFormat="1" ht="15.75">
      <c r="A49" s="83"/>
      <c r="B49" s="94"/>
      <c r="C49" s="83"/>
      <c r="D49" s="109"/>
      <c r="E49" s="110"/>
      <c r="F49" s="111"/>
      <c r="G49" s="112"/>
      <c r="H49" s="112"/>
      <c r="I49" s="113"/>
      <c r="J49" s="114"/>
      <c r="K49" s="115"/>
      <c r="L49" s="116"/>
      <c r="M49" s="116"/>
      <c r="N49" s="117"/>
      <c r="O49" s="117"/>
      <c r="P49" s="117"/>
      <c r="Q49" s="117"/>
      <c r="R49" s="117"/>
      <c r="S49" s="117"/>
      <c r="T49" s="226"/>
    </row>
    <row r="50" spans="1:20" s="62" customFormat="1" ht="15.75">
      <c r="A50" s="83"/>
      <c r="B50" s="94"/>
      <c r="C50" s="83"/>
      <c r="D50" s="109"/>
      <c r="E50" s="359" t="s">
        <v>299</v>
      </c>
      <c r="F50" s="360"/>
      <c r="G50" s="360"/>
      <c r="H50" s="360"/>
      <c r="I50" s="360"/>
      <c r="J50" s="360"/>
      <c r="K50" s="360"/>
      <c r="L50" s="360"/>
      <c r="M50" s="360"/>
      <c r="N50" s="119"/>
      <c r="O50" s="119"/>
      <c r="P50" s="119"/>
      <c r="Q50" s="120"/>
      <c r="R50" s="119" t="s">
        <v>56</v>
      </c>
      <c r="T50" s="227"/>
    </row>
    <row r="51" spans="1:20" s="62" customFormat="1" ht="15">
      <c r="A51" s="83"/>
      <c r="B51" s="94"/>
      <c r="C51" s="83"/>
      <c r="D51" s="109"/>
      <c r="E51" s="121"/>
      <c r="F51" s="122"/>
      <c r="G51" s="103"/>
      <c r="H51" s="103"/>
      <c r="I51" s="104"/>
      <c r="J51" s="105"/>
      <c r="K51" s="106"/>
      <c r="L51" s="107"/>
      <c r="M51" s="107"/>
      <c r="T51" s="225"/>
    </row>
    <row r="52" spans="1:20" s="62" customFormat="1" ht="15.75">
      <c r="A52" s="83"/>
      <c r="B52" s="94"/>
      <c r="C52" s="83"/>
      <c r="D52" s="109"/>
      <c r="E52" s="118"/>
      <c r="F52" s="108"/>
      <c r="G52" s="103"/>
      <c r="H52" s="103"/>
      <c r="I52" s="104"/>
      <c r="J52" s="105"/>
      <c r="K52" s="106"/>
      <c r="L52" s="107"/>
      <c r="M52" s="107"/>
      <c r="T52" s="225"/>
    </row>
    <row r="53" spans="1:20" s="62" customFormat="1" ht="15.75">
      <c r="A53" s="83"/>
      <c r="B53" s="94"/>
      <c r="C53" s="83"/>
      <c r="D53" s="109"/>
      <c r="E53" s="118" t="s">
        <v>57</v>
      </c>
      <c r="F53" s="122"/>
      <c r="G53" s="103"/>
      <c r="H53" s="103"/>
      <c r="I53" s="104"/>
      <c r="J53" s="105"/>
      <c r="K53" s="106"/>
      <c r="L53" s="107"/>
      <c r="M53" s="107"/>
      <c r="T53" s="225"/>
    </row>
    <row r="54" spans="1:20" s="62" customFormat="1" ht="15">
      <c r="A54" s="83"/>
      <c r="B54" s="94"/>
      <c r="C54" s="83"/>
      <c r="D54" s="109"/>
      <c r="E54" s="121"/>
      <c r="F54" s="122"/>
      <c r="G54" s="103"/>
      <c r="H54" s="103"/>
      <c r="I54" s="104"/>
      <c r="J54" s="105"/>
      <c r="K54" s="106"/>
      <c r="L54" s="107"/>
      <c r="M54" s="107"/>
      <c r="T54" s="225"/>
    </row>
    <row r="55" spans="1:20" s="62" customFormat="1" ht="15.75" thickBot="1">
      <c r="A55" s="83"/>
      <c r="B55" s="94"/>
      <c r="C55" s="83"/>
      <c r="D55" s="109"/>
      <c r="E55" s="123"/>
      <c r="F55" s="125"/>
      <c r="G55" s="126"/>
      <c r="H55" s="126"/>
      <c r="I55" s="127"/>
      <c r="J55" s="124"/>
      <c r="K55" s="128"/>
      <c r="L55" s="129"/>
      <c r="M55" s="129"/>
      <c r="N55" s="130"/>
      <c r="O55" s="130"/>
      <c r="P55" s="130"/>
      <c r="Q55" s="130"/>
      <c r="R55" s="130"/>
      <c r="S55" s="130"/>
      <c r="T55" s="228"/>
    </row>
    <row r="56" spans="1:20" s="62" customFormat="1" ht="9.75" customHeight="1">
      <c r="A56" s="83"/>
      <c r="B56" s="94"/>
      <c r="C56" s="83"/>
      <c r="D56" s="109"/>
      <c r="E56" s="5"/>
      <c r="F56" s="122"/>
      <c r="G56" s="103"/>
      <c r="H56" s="103"/>
      <c r="I56" s="104"/>
      <c r="J56" s="105"/>
      <c r="K56" s="106"/>
      <c r="L56" s="107"/>
      <c r="M56" s="107"/>
      <c r="T56" s="225"/>
    </row>
    <row r="57" spans="1:20" s="62" customFormat="1" ht="19.5">
      <c r="A57" s="83"/>
      <c r="B57" s="94"/>
      <c r="C57" s="83"/>
      <c r="D57" s="109"/>
      <c r="E57" s="189" t="s">
        <v>58</v>
      </c>
      <c r="F57" s="131"/>
      <c r="G57" s="132"/>
      <c r="H57" s="132"/>
      <c r="I57" s="133"/>
      <c r="J57" s="99"/>
      <c r="K57" s="100"/>
      <c r="L57" s="101" t="s">
        <v>54</v>
      </c>
      <c r="M57" s="101" t="s">
        <v>54</v>
      </c>
      <c r="T57" s="225"/>
    </row>
    <row r="58" spans="1:20" s="62" customFormat="1" ht="12" customHeight="1" thickBot="1">
      <c r="A58" s="83"/>
      <c r="B58" s="134"/>
      <c r="C58" s="135"/>
      <c r="D58" s="136"/>
      <c r="E58" s="137"/>
      <c r="F58" s="138"/>
      <c r="G58" s="139"/>
      <c r="H58" s="139"/>
      <c r="I58" s="140"/>
      <c r="J58" s="141"/>
      <c r="K58" s="142"/>
      <c r="L58" s="143" t="s">
        <v>54</v>
      </c>
      <c r="M58" s="143" t="s">
        <v>54</v>
      </c>
      <c r="N58" s="130"/>
      <c r="O58" s="130"/>
      <c r="P58" s="130"/>
      <c r="Q58" s="130"/>
      <c r="R58" s="130"/>
      <c r="S58" s="130"/>
      <c r="T58" s="228"/>
    </row>
    <row r="59" spans="1:20" s="62" customFormat="1">
      <c r="A59" s="83"/>
      <c r="B59" s="83"/>
      <c r="C59" s="83"/>
      <c r="D59" s="109"/>
      <c r="H59" s="144"/>
      <c r="I59" s="145"/>
    </row>
    <row r="60" spans="1:20" s="62" customFormat="1">
      <c r="A60" s="83"/>
      <c r="B60" s="83"/>
      <c r="C60" s="83"/>
      <c r="D60" s="109"/>
      <c r="H60" s="144"/>
      <c r="I60" s="145"/>
    </row>
    <row r="61" spans="1:20" s="62" customFormat="1">
      <c r="A61" s="83"/>
      <c r="B61" s="83"/>
      <c r="C61" s="83"/>
      <c r="D61" s="109"/>
      <c r="H61" s="144"/>
      <c r="I61" s="145"/>
    </row>
    <row r="62" spans="1:20" s="62" customFormat="1">
      <c r="A62" s="83"/>
      <c r="B62" s="83"/>
      <c r="C62" s="83"/>
      <c r="D62" s="109"/>
      <c r="H62" s="144"/>
      <c r="I62" s="145"/>
    </row>
    <row r="63" spans="1:20" s="62" customFormat="1">
      <c r="A63" s="83"/>
      <c r="B63" s="83"/>
      <c r="C63" s="83"/>
      <c r="D63" s="109"/>
      <c r="H63" s="144"/>
      <c r="I63" s="145"/>
    </row>
    <row r="64" spans="1:20" s="62" customFormat="1">
      <c r="A64" s="83"/>
      <c r="B64" s="83"/>
      <c r="C64" s="83"/>
      <c r="D64" s="109"/>
      <c r="H64" s="144"/>
      <c r="I64" s="145"/>
    </row>
    <row r="65" spans="1:9" s="62" customFormat="1">
      <c r="A65" s="83"/>
      <c r="B65" s="83"/>
      <c r="C65" s="83"/>
      <c r="D65" s="109"/>
      <c r="H65" s="144"/>
      <c r="I65" s="145"/>
    </row>
    <row r="66" spans="1:9" s="62" customFormat="1">
      <c r="A66" s="83"/>
      <c r="B66" s="83"/>
      <c r="C66" s="83"/>
      <c r="D66" s="109"/>
      <c r="H66" s="144"/>
      <c r="I66" s="145"/>
    </row>
    <row r="67" spans="1:9" s="62" customFormat="1">
      <c r="A67" s="83"/>
      <c r="B67" s="83"/>
      <c r="C67" s="83"/>
      <c r="D67" s="109"/>
      <c r="H67" s="144"/>
      <c r="I67" s="145"/>
    </row>
    <row r="68" spans="1:9" s="62" customFormat="1">
      <c r="A68" s="83"/>
      <c r="B68" s="83"/>
      <c r="C68" s="83"/>
      <c r="D68" s="109"/>
      <c r="H68" s="144"/>
      <c r="I68" s="145"/>
    </row>
    <row r="69" spans="1:9" s="62" customFormat="1">
      <c r="A69" s="83"/>
      <c r="B69" s="83"/>
      <c r="C69" s="83"/>
      <c r="D69" s="109"/>
      <c r="H69" s="144"/>
      <c r="I69" s="145"/>
    </row>
    <row r="70" spans="1:9" s="62" customFormat="1">
      <c r="A70" s="83"/>
      <c r="B70" s="83"/>
      <c r="C70" s="83"/>
      <c r="D70" s="109"/>
      <c r="H70" s="144"/>
      <c r="I70" s="145"/>
    </row>
    <row r="71" spans="1:9" s="62" customFormat="1">
      <c r="A71" s="83"/>
      <c r="B71" s="83"/>
      <c r="C71" s="83"/>
      <c r="D71" s="109"/>
      <c r="H71" s="144"/>
      <c r="I71" s="145"/>
    </row>
    <row r="72" spans="1:9" s="62" customFormat="1">
      <c r="A72" s="83"/>
      <c r="B72" s="83"/>
      <c r="C72" s="83"/>
      <c r="D72" s="109"/>
      <c r="H72" s="144"/>
      <c r="I72" s="145"/>
    </row>
    <row r="73" spans="1:9" s="62" customFormat="1">
      <c r="A73" s="83"/>
      <c r="B73" s="83"/>
      <c r="C73" s="83"/>
      <c r="D73" s="109"/>
      <c r="H73" s="144"/>
      <c r="I73" s="145"/>
    </row>
    <row r="74" spans="1:9" s="62" customFormat="1">
      <c r="A74" s="83"/>
      <c r="B74" s="83"/>
      <c r="C74" s="83"/>
      <c r="D74" s="109"/>
      <c r="H74" s="144"/>
      <c r="I74" s="145"/>
    </row>
    <row r="75" spans="1:9" s="62" customFormat="1">
      <c r="A75" s="83"/>
      <c r="B75" s="83"/>
      <c r="C75" s="83"/>
      <c r="D75" s="109"/>
      <c r="H75" s="144"/>
      <c r="I75" s="145"/>
    </row>
    <row r="76" spans="1:9" s="62" customFormat="1">
      <c r="A76" s="83"/>
      <c r="B76" s="83"/>
      <c r="C76" s="83"/>
      <c r="D76" s="109"/>
      <c r="H76" s="144"/>
      <c r="I76" s="145"/>
    </row>
    <row r="77" spans="1:9" s="62" customFormat="1">
      <c r="A77" s="83"/>
      <c r="B77" s="83"/>
      <c r="C77" s="83"/>
      <c r="D77" s="109"/>
      <c r="H77" s="144"/>
      <c r="I77" s="145"/>
    </row>
    <row r="78" spans="1:9" s="62" customFormat="1">
      <c r="A78" s="83"/>
      <c r="B78" s="83"/>
      <c r="C78" s="83"/>
      <c r="D78" s="109"/>
      <c r="H78" s="144"/>
      <c r="I78" s="145"/>
    </row>
    <row r="79" spans="1:9" s="62" customFormat="1">
      <c r="A79" s="83"/>
      <c r="B79" s="83"/>
      <c r="C79" s="83"/>
      <c r="D79" s="109"/>
      <c r="H79" s="144"/>
      <c r="I79" s="145"/>
    </row>
    <row r="80" spans="1:9" s="62" customFormat="1">
      <c r="A80" s="83"/>
      <c r="B80" s="83"/>
      <c r="C80" s="83"/>
      <c r="D80" s="109"/>
      <c r="H80" s="144"/>
      <c r="I80" s="145"/>
    </row>
    <row r="81" spans="1:9" s="62" customFormat="1">
      <c r="A81" s="83"/>
      <c r="B81" s="83"/>
      <c r="C81" s="83"/>
      <c r="D81" s="109"/>
      <c r="H81" s="144"/>
      <c r="I81" s="145"/>
    </row>
    <row r="82" spans="1:9" s="62" customFormat="1">
      <c r="A82" s="83"/>
      <c r="B82" s="83"/>
      <c r="C82" s="83"/>
      <c r="D82" s="109"/>
      <c r="H82" s="144"/>
      <c r="I82" s="145"/>
    </row>
    <row r="83" spans="1:9" s="62" customFormat="1">
      <c r="A83" s="83"/>
      <c r="B83" s="83"/>
      <c r="C83" s="83"/>
      <c r="D83" s="109"/>
      <c r="H83" s="144"/>
      <c r="I83" s="145"/>
    </row>
    <row r="84" spans="1:9" s="62" customFormat="1">
      <c r="A84" s="83"/>
      <c r="B84" s="83"/>
      <c r="C84" s="83"/>
      <c r="D84" s="109"/>
      <c r="H84" s="144"/>
      <c r="I84" s="145"/>
    </row>
    <row r="85" spans="1:9" s="62" customFormat="1">
      <c r="A85" s="83"/>
      <c r="B85" s="83"/>
      <c r="C85" s="83"/>
      <c r="D85" s="109"/>
      <c r="H85" s="144"/>
      <c r="I85" s="145"/>
    </row>
    <row r="86" spans="1:9" s="62" customFormat="1">
      <c r="A86" s="83"/>
      <c r="B86" s="83"/>
      <c r="C86" s="83"/>
      <c r="D86" s="109"/>
      <c r="H86" s="144"/>
      <c r="I86" s="145"/>
    </row>
    <row r="87" spans="1:9" s="62" customFormat="1">
      <c r="A87" s="83"/>
      <c r="B87" s="83"/>
      <c r="C87" s="83"/>
      <c r="D87" s="109"/>
      <c r="H87" s="144"/>
      <c r="I87" s="145"/>
    </row>
    <row r="88" spans="1:9" s="62" customFormat="1">
      <c r="A88" s="83"/>
      <c r="B88" s="83"/>
      <c r="C88" s="83"/>
      <c r="D88" s="109"/>
      <c r="H88" s="144"/>
      <c r="I88" s="145"/>
    </row>
    <row r="89" spans="1:9" s="62" customFormat="1">
      <c r="A89" s="83"/>
      <c r="B89" s="83"/>
      <c r="C89" s="83"/>
      <c r="D89" s="109"/>
      <c r="H89" s="144"/>
      <c r="I89" s="145"/>
    </row>
    <row r="90" spans="1:9" s="62" customFormat="1">
      <c r="A90" s="83"/>
      <c r="B90" s="83"/>
      <c r="C90" s="83"/>
      <c r="D90" s="109"/>
      <c r="H90" s="144"/>
      <c r="I90" s="145"/>
    </row>
    <row r="91" spans="1:9" s="62" customFormat="1">
      <c r="A91" s="83"/>
      <c r="B91" s="83"/>
      <c r="C91" s="83"/>
      <c r="D91" s="109"/>
      <c r="H91" s="144"/>
      <c r="I91" s="145"/>
    </row>
    <row r="92" spans="1:9" s="62" customFormat="1">
      <c r="A92" s="83"/>
      <c r="B92" s="83"/>
      <c r="C92" s="83"/>
      <c r="D92" s="109"/>
      <c r="H92" s="144"/>
      <c r="I92" s="145"/>
    </row>
    <row r="93" spans="1:9" s="62" customFormat="1">
      <c r="A93" s="83"/>
      <c r="B93" s="83"/>
      <c r="C93" s="83"/>
      <c r="D93" s="109"/>
      <c r="H93" s="144"/>
      <c r="I93" s="145"/>
    </row>
    <row r="94" spans="1:9" s="62" customFormat="1">
      <c r="A94" s="83"/>
      <c r="B94" s="83"/>
      <c r="C94" s="83"/>
      <c r="D94" s="109"/>
      <c r="H94" s="144"/>
      <c r="I94" s="145"/>
    </row>
    <row r="95" spans="1:9" s="62" customFormat="1">
      <c r="A95" s="83"/>
      <c r="B95" s="83"/>
      <c r="C95" s="83"/>
      <c r="D95" s="109"/>
      <c r="H95" s="144"/>
      <c r="I95" s="145"/>
    </row>
    <row r="96" spans="1:9" s="62" customFormat="1">
      <c r="A96" s="83"/>
      <c r="B96" s="83"/>
      <c r="C96" s="83"/>
      <c r="D96" s="109"/>
      <c r="H96" s="144"/>
      <c r="I96" s="145"/>
    </row>
    <row r="97" spans="1:9" s="62" customFormat="1">
      <c r="A97" s="83"/>
      <c r="B97" s="83"/>
      <c r="C97" s="83"/>
      <c r="D97" s="109"/>
      <c r="H97" s="144"/>
      <c r="I97" s="145"/>
    </row>
    <row r="98" spans="1:9" s="62" customFormat="1">
      <c r="A98" s="83"/>
      <c r="B98" s="83"/>
      <c r="C98" s="83"/>
      <c r="D98" s="109"/>
      <c r="H98" s="144"/>
      <c r="I98" s="145"/>
    </row>
    <row r="99" spans="1:9" s="62" customFormat="1">
      <c r="A99" s="83"/>
      <c r="B99" s="83"/>
      <c r="C99" s="83"/>
      <c r="D99" s="109"/>
      <c r="H99" s="144"/>
      <c r="I99" s="145"/>
    </row>
    <row r="100" spans="1:9" s="62" customFormat="1">
      <c r="A100" s="83"/>
      <c r="B100" s="83"/>
      <c r="C100" s="83"/>
      <c r="D100" s="109"/>
      <c r="H100" s="144"/>
      <c r="I100" s="145"/>
    </row>
    <row r="101" spans="1:9" s="62" customFormat="1">
      <c r="A101" s="83"/>
      <c r="B101" s="83"/>
      <c r="C101" s="83"/>
      <c r="D101" s="109"/>
      <c r="H101" s="144"/>
      <c r="I101" s="145"/>
    </row>
    <row r="102" spans="1:9" s="62" customFormat="1">
      <c r="A102" s="83"/>
      <c r="B102" s="83"/>
      <c r="C102" s="83"/>
      <c r="D102" s="109"/>
      <c r="H102" s="144"/>
      <c r="I102" s="145"/>
    </row>
    <row r="103" spans="1:9" s="62" customFormat="1">
      <c r="A103" s="83"/>
      <c r="B103" s="83"/>
      <c r="C103" s="83"/>
      <c r="D103" s="109"/>
      <c r="H103" s="144"/>
      <c r="I103" s="145"/>
    </row>
    <row r="104" spans="1:9" s="62" customFormat="1">
      <c r="A104" s="83"/>
      <c r="B104" s="83"/>
      <c r="C104" s="83"/>
      <c r="D104" s="109"/>
      <c r="H104" s="144"/>
      <c r="I104" s="145"/>
    </row>
    <row r="105" spans="1:9" s="62" customFormat="1">
      <c r="A105" s="83"/>
      <c r="B105" s="83"/>
      <c r="C105" s="83"/>
      <c r="D105" s="109"/>
      <c r="H105" s="144"/>
      <c r="I105" s="145"/>
    </row>
    <row r="106" spans="1:9" s="62" customFormat="1">
      <c r="A106" s="83"/>
      <c r="B106" s="83"/>
      <c r="C106" s="83"/>
      <c r="D106" s="109"/>
      <c r="H106" s="144"/>
      <c r="I106" s="145"/>
    </row>
    <row r="107" spans="1:9" s="62" customFormat="1">
      <c r="A107" s="83"/>
      <c r="B107" s="83"/>
      <c r="C107" s="83"/>
      <c r="D107" s="109"/>
      <c r="H107" s="144"/>
      <c r="I107" s="145"/>
    </row>
    <row r="108" spans="1:9" s="62" customFormat="1">
      <c r="A108" s="83"/>
      <c r="B108" s="83"/>
      <c r="C108" s="83"/>
      <c r="D108" s="109"/>
      <c r="H108" s="144"/>
      <c r="I108" s="145"/>
    </row>
    <row r="109" spans="1:9" s="62" customFormat="1">
      <c r="A109" s="83"/>
      <c r="B109" s="83"/>
      <c r="C109" s="83"/>
      <c r="D109" s="109"/>
      <c r="H109" s="144"/>
      <c r="I109" s="145"/>
    </row>
    <row r="110" spans="1:9" s="62" customFormat="1">
      <c r="A110" s="83"/>
      <c r="B110" s="83"/>
      <c r="C110" s="83"/>
      <c r="D110" s="109"/>
      <c r="H110" s="144"/>
      <c r="I110" s="145"/>
    </row>
    <row r="111" spans="1:9" s="62" customFormat="1">
      <c r="A111" s="83"/>
      <c r="B111" s="83"/>
      <c r="C111" s="83"/>
      <c r="D111" s="109"/>
      <c r="H111" s="144"/>
      <c r="I111" s="145"/>
    </row>
    <row r="112" spans="1:9" s="62" customFormat="1">
      <c r="A112" s="83"/>
      <c r="B112" s="83"/>
      <c r="C112" s="83"/>
      <c r="D112" s="109"/>
      <c r="H112" s="144"/>
      <c r="I112" s="145"/>
    </row>
    <row r="113" spans="1:9" s="62" customFormat="1">
      <c r="A113" s="83"/>
      <c r="B113" s="83"/>
      <c r="C113" s="83"/>
      <c r="D113" s="109"/>
      <c r="H113" s="144"/>
      <c r="I113" s="145"/>
    </row>
    <row r="114" spans="1:9" s="62" customFormat="1">
      <c r="A114" s="83"/>
      <c r="B114" s="83"/>
      <c r="C114" s="83"/>
      <c r="D114" s="109"/>
      <c r="H114" s="144"/>
      <c r="I114" s="145"/>
    </row>
    <row r="115" spans="1:9" s="62" customFormat="1">
      <c r="A115" s="83"/>
      <c r="B115" s="83"/>
      <c r="C115" s="83"/>
      <c r="D115" s="109"/>
      <c r="H115" s="144"/>
      <c r="I115" s="145"/>
    </row>
    <row r="116" spans="1:9" s="62" customFormat="1">
      <c r="A116" s="83"/>
      <c r="B116" s="83"/>
      <c r="C116" s="83"/>
      <c r="D116" s="109"/>
      <c r="H116" s="144"/>
      <c r="I116" s="145"/>
    </row>
    <row r="117" spans="1:9" s="62" customFormat="1">
      <c r="A117" s="83"/>
      <c r="B117" s="83"/>
      <c r="C117" s="83"/>
      <c r="D117" s="109"/>
      <c r="H117" s="144"/>
      <c r="I117" s="145"/>
    </row>
    <row r="118" spans="1:9" s="62" customFormat="1">
      <c r="A118" s="83"/>
      <c r="B118" s="83"/>
      <c r="C118" s="83"/>
      <c r="D118" s="109"/>
      <c r="H118" s="144"/>
      <c r="I118" s="145"/>
    </row>
    <row r="119" spans="1:9" s="62" customFormat="1">
      <c r="A119" s="83"/>
      <c r="B119" s="83"/>
      <c r="C119" s="83"/>
      <c r="D119" s="109"/>
      <c r="H119" s="144"/>
      <c r="I119" s="145"/>
    </row>
    <row r="120" spans="1:9" s="62" customFormat="1">
      <c r="A120" s="83"/>
      <c r="B120" s="83"/>
      <c r="C120" s="83"/>
      <c r="D120" s="109"/>
      <c r="H120" s="144"/>
      <c r="I120" s="145"/>
    </row>
    <row r="121" spans="1:9" s="62" customFormat="1">
      <c r="A121" s="83"/>
      <c r="B121" s="83"/>
      <c r="C121" s="83"/>
      <c r="D121" s="109"/>
      <c r="H121" s="144"/>
      <c r="I121" s="145"/>
    </row>
    <row r="122" spans="1:9" s="62" customFormat="1">
      <c r="A122" s="83"/>
      <c r="B122" s="83"/>
      <c r="C122" s="83"/>
      <c r="D122" s="109"/>
      <c r="H122" s="144"/>
      <c r="I122" s="145"/>
    </row>
    <row r="123" spans="1:9" s="62" customFormat="1">
      <c r="A123" s="83"/>
      <c r="B123" s="83"/>
      <c r="C123" s="83"/>
      <c r="D123" s="109"/>
      <c r="H123" s="144"/>
      <c r="I123" s="145"/>
    </row>
    <row r="124" spans="1:9" s="62" customFormat="1">
      <c r="A124" s="83"/>
      <c r="B124" s="83"/>
      <c r="C124" s="83"/>
      <c r="D124" s="109"/>
      <c r="H124" s="144"/>
      <c r="I124" s="145"/>
    </row>
    <row r="125" spans="1:9" s="62" customFormat="1">
      <c r="A125" s="83"/>
      <c r="B125" s="83"/>
      <c r="C125" s="83"/>
      <c r="D125" s="109"/>
      <c r="H125" s="144"/>
      <c r="I125" s="145"/>
    </row>
    <row r="126" spans="1:9" s="62" customFormat="1">
      <c r="A126" s="83"/>
      <c r="B126" s="83"/>
      <c r="C126" s="83"/>
      <c r="D126" s="109"/>
      <c r="H126" s="144"/>
      <c r="I126" s="145"/>
    </row>
    <row r="127" spans="1:9" s="62" customFormat="1">
      <c r="A127" s="83"/>
      <c r="B127" s="83"/>
      <c r="C127" s="83"/>
      <c r="D127" s="109"/>
      <c r="H127" s="144"/>
      <c r="I127" s="145"/>
    </row>
    <row r="128" spans="1:9" s="62" customFormat="1">
      <c r="A128" s="83"/>
      <c r="B128" s="83"/>
      <c r="C128" s="83"/>
      <c r="D128" s="109"/>
      <c r="H128" s="144"/>
      <c r="I128" s="145"/>
    </row>
    <row r="129" spans="1:9" s="62" customFormat="1">
      <c r="A129" s="83"/>
      <c r="B129" s="83"/>
      <c r="C129" s="83"/>
      <c r="D129" s="109"/>
      <c r="H129" s="144"/>
      <c r="I129" s="145"/>
    </row>
    <row r="130" spans="1:9" s="62" customFormat="1">
      <c r="A130" s="83"/>
      <c r="B130" s="83"/>
      <c r="C130" s="83"/>
      <c r="D130" s="109"/>
      <c r="H130" s="144"/>
      <c r="I130" s="145"/>
    </row>
    <row r="131" spans="1:9" s="62" customFormat="1">
      <c r="A131" s="83"/>
      <c r="B131" s="83"/>
      <c r="C131" s="83"/>
      <c r="D131" s="109"/>
      <c r="H131" s="144"/>
      <c r="I131" s="145"/>
    </row>
    <row r="132" spans="1:9" s="62" customFormat="1">
      <c r="A132" s="83"/>
      <c r="B132" s="83"/>
      <c r="C132" s="83"/>
      <c r="D132" s="109"/>
      <c r="H132" s="144"/>
      <c r="I132" s="145"/>
    </row>
    <row r="133" spans="1:9" s="62" customFormat="1">
      <c r="A133" s="83"/>
      <c r="B133" s="83"/>
      <c r="C133" s="83"/>
      <c r="D133" s="109"/>
      <c r="H133" s="144"/>
      <c r="I133" s="145"/>
    </row>
    <row r="134" spans="1:9" s="62" customFormat="1">
      <c r="A134" s="83"/>
      <c r="B134" s="83"/>
      <c r="C134" s="83"/>
      <c r="D134" s="109"/>
      <c r="H134" s="144"/>
      <c r="I134" s="145"/>
    </row>
    <row r="135" spans="1:9" s="62" customFormat="1">
      <c r="A135" s="83"/>
      <c r="B135" s="83"/>
      <c r="C135" s="83"/>
      <c r="D135" s="109"/>
      <c r="H135" s="144"/>
      <c r="I135" s="145"/>
    </row>
    <row r="136" spans="1:9" s="62" customFormat="1">
      <c r="A136" s="83"/>
      <c r="B136" s="83"/>
      <c r="C136" s="83"/>
      <c r="D136" s="109"/>
      <c r="H136" s="144"/>
      <c r="I136" s="145"/>
    </row>
    <row r="137" spans="1:9" s="62" customFormat="1">
      <c r="A137" s="83"/>
      <c r="B137" s="83"/>
      <c r="C137" s="83"/>
      <c r="D137" s="109"/>
      <c r="H137" s="144"/>
      <c r="I137" s="145"/>
    </row>
    <row r="138" spans="1:9" s="62" customFormat="1">
      <c r="A138" s="83"/>
      <c r="B138" s="83"/>
      <c r="C138" s="83"/>
      <c r="D138" s="109"/>
      <c r="H138" s="144"/>
      <c r="I138" s="145"/>
    </row>
    <row r="139" spans="1:9" s="62" customFormat="1">
      <c r="A139" s="83"/>
      <c r="B139" s="83"/>
      <c r="C139" s="83"/>
      <c r="D139" s="109"/>
      <c r="H139" s="144"/>
      <c r="I139" s="145"/>
    </row>
    <row r="140" spans="1:9" s="62" customFormat="1">
      <c r="A140" s="83"/>
      <c r="B140" s="83"/>
      <c r="C140" s="83"/>
      <c r="D140" s="109"/>
      <c r="H140" s="144"/>
      <c r="I140" s="145"/>
    </row>
    <row r="141" spans="1:9" s="62" customFormat="1">
      <c r="A141" s="83"/>
      <c r="B141" s="83"/>
      <c r="C141" s="83"/>
      <c r="D141" s="109"/>
      <c r="H141" s="144"/>
      <c r="I141" s="145"/>
    </row>
    <row r="142" spans="1:9" s="62" customFormat="1">
      <c r="A142" s="83"/>
      <c r="B142" s="83"/>
      <c r="C142" s="83"/>
      <c r="D142" s="109"/>
      <c r="H142" s="144"/>
      <c r="I142" s="145"/>
    </row>
    <row r="143" spans="1:9" s="62" customFormat="1">
      <c r="A143" s="83"/>
      <c r="B143" s="83"/>
      <c r="C143" s="83"/>
      <c r="D143" s="109"/>
      <c r="H143" s="144"/>
      <c r="I143" s="145"/>
    </row>
    <row r="144" spans="1:9" s="62" customFormat="1">
      <c r="A144" s="83"/>
      <c r="B144" s="83"/>
      <c r="C144" s="83"/>
      <c r="D144" s="109"/>
      <c r="H144" s="144"/>
      <c r="I144" s="145"/>
    </row>
    <row r="145" spans="1:9" s="62" customFormat="1">
      <c r="A145" s="83"/>
      <c r="B145" s="83"/>
      <c r="C145" s="83"/>
      <c r="D145" s="109"/>
      <c r="H145" s="144"/>
      <c r="I145" s="145"/>
    </row>
    <row r="146" spans="1:9" s="62" customFormat="1">
      <c r="A146" s="83"/>
      <c r="B146" s="83"/>
      <c r="C146" s="83"/>
      <c r="D146" s="109"/>
      <c r="H146" s="144"/>
      <c r="I146" s="145"/>
    </row>
    <row r="147" spans="1:9" s="62" customFormat="1">
      <c r="A147" s="83"/>
      <c r="B147" s="83"/>
      <c r="C147" s="83"/>
      <c r="D147" s="109"/>
      <c r="H147" s="144"/>
      <c r="I147" s="145"/>
    </row>
    <row r="148" spans="1:9" s="62" customFormat="1">
      <c r="A148" s="83"/>
      <c r="B148" s="83"/>
      <c r="C148" s="83"/>
      <c r="D148" s="109"/>
      <c r="H148" s="144"/>
      <c r="I148" s="145"/>
    </row>
    <row r="149" spans="1:9" s="62" customFormat="1">
      <c r="A149" s="83"/>
      <c r="B149" s="83"/>
      <c r="C149" s="83"/>
      <c r="D149" s="109"/>
      <c r="H149" s="144"/>
      <c r="I149" s="145"/>
    </row>
    <row r="150" spans="1:9" s="62" customFormat="1">
      <c r="A150" s="83"/>
      <c r="B150" s="83"/>
      <c r="C150" s="83"/>
      <c r="D150" s="109"/>
      <c r="H150" s="144"/>
      <c r="I150" s="145"/>
    </row>
    <row r="151" spans="1:9" s="62" customFormat="1">
      <c r="A151" s="83"/>
      <c r="B151" s="83"/>
      <c r="C151" s="83"/>
      <c r="D151" s="109"/>
      <c r="H151" s="144"/>
      <c r="I151" s="145"/>
    </row>
    <row r="152" spans="1:9" s="62" customFormat="1">
      <c r="A152" s="83"/>
      <c r="B152" s="83"/>
      <c r="C152" s="83"/>
      <c r="D152" s="109"/>
      <c r="H152" s="144"/>
      <c r="I152" s="145"/>
    </row>
    <row r="153" spans="1:9" s="62" customFormat="1">
      <c r="A153" s="83"/>
      <c r="B153" s="83"/>
      <c r="C153" s="83"/>
      <c r="D153" s="109"/>
      <c r="H153" s="144"/>
      <c r="I153" s="145"/>
    </row>
    <row r="154" spans="1:9" s="62" customFormat="1">
      <c r="A154" s="83"/>
      <c r="B154" s="83"/>
      <c r="C154" s="83"/>
      <c r="D154" s="109"/>
      <c r="H154" s="144"/>
      <c r="I154" s="145"/>
    </row>
    <row r="155" spans="1:9" s="62" customFormat="1">
      <c r="A155" s="83"/>
      <c r="B155" s="83"/>
      <c r="C155" s="83"/>
      <c r="D155" s="109"/>
      <c r="H155" s="144"/>
      <c r="I155" s="145"/>
    </row>
    <row r="156" spans="1:9" s="62" customFormat="1">
      <c r="A156" s="83"/>
      <c r="B156" s="83"/>
      <c r="C156" s="83"/>
      <c r="D156" s="109"/>
      <c r="H156" s="144"/>
      <c r="I156" s="145"/>
    </row>
    <row r="157" spans="1:9" s="62" customFormat="1">
      <c r="A157" s="83"/>
      <c r="B157" s="83"/>
      <c r="C157" s="83"/>
      <c r="D157" s="109"/>
      <c r="H157" s="144"/>
      <c r="I157" s="145"/>
    </row>
    <row r="158" spans="1:9" s="62" customFormat="1">
      <c r="A158" s="83"/>
      <c r="B158" s="83"/>
      <c r="C158" s="83"/>
      <c r="D158" s="109"/>
      <c r="H158" s="144"/>
      <c r="I158" s="145"/>
    </row>
    <row r="159" spans="1:9" s="62" customFormat="1">
      <c r="A159" s="83"/>
      <c r="B159" s="83"/>
      <c r="C159" s="83"/>
      <c r="D159" s="109"/>
      <c r="H159" s="144"/>
      <c r="I159" s="145"/>
    </row>
    <row r="160" spans="1:9" s="62" customFormat="1">
      <c r="A160" s="83"/>
      <c r="B160" s="83"/>
      <c r="C160" s="83"/>
      <c r="D160" s="109"/>
      <c r="H160" s="144"/>
      <c r="I160" s="145"/>
    </row>
    <row r="161" spans="1:9" s="62" customFormat="1">
      <c r="A161" s="83"/>
      <c r="B161" s="83"/>
      <c r="C161" s="83"/>
      <c r="D161" s="109"/>
      <c r="H161" s="144"/>
      <c r="I161" s="145"/>
    </row>
    <row r="162" spans="1:9" s="62" customFormat="1">
      <c r="A162" s="83"/>
      <c r="B162" s="83"/>
      <c r="C162" s="83"/>
      <c r="D162" s="109"/>
      <c r="H162" s="144"/>
      <c r="I162" s="145"/>
    </row>
    <row r="163" spans="1:9" s="62" customFormat="1">
      <c r="A163" s="83"/>
      <c r="B163" s="83"/>
      <c r="C163" s="83"/>
      <c r="D163" s="109"/>
      <c r="H163" s="144"/>
      <c r="I163" s="145"/>
    </row>
    <row r="164" spans="1:9" s="62" customFormat="1">
      <c r="A164" s="83"/>
      <c r="B164" s="83"/>
      <c r="C164" s="83"/>
      <c r="D164" s="109"/>
      <c r="H164" s="144"/>
      <c r="I164" s="145"/>
    </row>
    <row r="165" spans="1:9" s="62" customFormat="1">
      <c r="A165" s="83"/>
      <c r="B165" s="83"/>
      <c r="C165" s="83"/>
      <c r="D165" s="109"/>
      <c r="H165" s="144"/>
      <c r="I165" s="145"/>
    </row>
    <row r="166" spans="1:9" s="62" customFormat="1">
      <c r="A166" s="83"/>
      <c r="B166" s="83"/>
      <c r="C166" s="83"/>
      <c r="D166" s="109"/>
      <c r="H166" s="144"/>
      <c r="I166" s="145"/>
    </row>
    <row r="167" spans="1:9" s="62" customFormat="1">
      <c r="A167" s="83"/>
      <c r="B167" s="83"/>
      <c r="C167" s="83"/>
      <c r="D167" s="109"/>
      <c r="H167" s="144"/>
      <c r="I167" s="145"/>
    </row>
    <row r="168" spans="1:9" s="62" customFormat="1">
      <c r="A168" s="83"/>
      <c r="B168" s="83"/>
      <c r="C168" s="83"/>
      <c r="D168" s="109"/>
      <c r="H168" s="144"/>
      <c r="I168" s="145"/>
    </row>
    <row r="169" spans="1:9" s="62" customFormat="1">
      <c r="A169" s="83"/>
      <c r="B169" s="83"/>
      <c r="C169" s="83"/>
      <c r="D169" s="109"/>
      <c r="H169" s="144"/>
      <c r="I169" s="145"/>
    </row>
    <row r="170" spans="1:9" s="62" customFormat="1">
      <c r="A170" s="83"/>
      <c r="B170" s="83"/>
      <c r="C170" s="83"/>
      <c r="D170" s="109"/>
      <c r="H170" s="144"/>
      <c r="I170" s="145"/>
    </row>
    <row r="171" spans="1:9" s="62" customFormat="1">
      <c r="A171" s="83"/>
      <c r="B171" s="83"/>
      <c r="C171" s="83"/>
      <c r="D171" s="109"/>
      <c r="H171" s="144"/>
      <c r="I171" s="145"/>
    </row>
    <row r="172" spans="1:9" s="62" customFormat="1">
      <c r="A172" s="83"/>
      <c r="B172" s="83"/>
      <c r="C172" s="83"/>
      <c r="D172" s="109"/>
      <c r="H172" s="144"/>
      <c r="I172" s="145"/>
    </row>
    <row r="173" spans="1:9" s="62" customFormat="1">
      <c r="A173" s="83"/>
      <c r="B173" s="83"/>
      <c r="C173" s="83"/>
      <c r="D173" s="109"/>
      <c r="H173" s="144"/>
      <c r="I173" s="145"/>
    </row>
    <row r="174" spans="1:9" s="62" customFormat="1">
      <c r="A174" s="83"/>
      <c r="B174" s="83"/>
      <c r="C174" s="83"/>
      <c r="D174" s="109"/>
      <c r="H174" s="144"/>
      <c r="I174" s="145"/>
    </row>
    <row r="175" spans="1:9" s="62" customFormat="1">
      <c r="A175" s="83"/>
      <c r="B175" s="83"/>
      <c r="C175" s="83"/>
      <c r="D175" s="109"/>
      <c r="H175" s="144"/>
      <c r="I175" s="145"/>
    </row>
    <row r="176" spans="1:9" s="62" customFormat="1">
      <c r="A176" s="83"/>
      <c r="B176" s="83"/>
      <c r="C176" s="83"/>
      <c r="D176" s="109"/>
      <c r="H176" s="144"/>
      <c r="I176" s="145"/>
    </row>
    <row r="177" spans="1:9" s="62" customFormat="1">
      <c r="A177" s="83"/>
      <c r="B177" s="83"/>
      <c r="C177" s="83"/>
      <c r="D177" s="109"/>
      <c r="H177" s="144"/>
      <c r="I177" s="145"/>
    </row>
    <row r="178" spans="1:9" s="62" customFormat="1">
      <c r="A178" s="83"/>
      <c r="B178" s="83"/>
      <c r="C178" s="83"/>
      <c r="D178" s="109"/>
      <c r="H178" s="144"/>
      <c r="I178" s="145"/>
    </row>
    <row r="179" spans="1:9" s="62" customFormat="1">
      <c r="A179" s="83"/>
      <c r="B179" s="83"/>
      <c r="C179" s="83"/>
      <c r="D179" s="109"/>
      <c r="H179" s="144"/>
      <c r="I179" s="145"/>
    </row>
    <row r="180" spans="1:9" s="62" customFormat="1">
      <c r="A180" s="83"/>
      <c r="B180" s="83"/>
      <c r="C180" s="83"/>
      <c r="D180" s="109"/>
      <c r="H180" s="144"/>
      <c r="I180" s="145"/>
    </row>
    <row r="181" spans="1:9" s="62" customFormat="1">
      <c r="A181" s="83"/>
      <c r="B181" s="83"/>
      <c r="C181" s="83"/>
      <c r="D181" s="109"/>
      <c r="H181" s="144"/>
      <c r="I181" s="145"/>
    </row>
    <row r="182" spans="1:9" s="62" customFormat="1">
      <c r="A182" s="83"/>
      <c r="B182" s="83"/>
      <c r="C182" s="83"/>
      <c r="D182" s="109"/>
      <c r="H182" s="144"/>
      <c r="I182" s="145"/>
    </row>
    <row r="183" spans="1:9" s="62" customFormat="1">
      <c r="A183" s="83"/>
      <c r="B183" s="83"/>
      <c r="C183" s="83"/>
      <c r="D183" s="109"/>
      <c r="H183" s="144"/>
      <c r="I183" s="145"/>
    </row>
    <row r="184" spans="1:9" s="62" customFormat="1">
      <c r="A184" s="83"/>
      <c r="B184" s="83"/>
      <c r="C184" s="83"/>
      <c r="D184" s="109"/>
      <c r="H184" s="144"/>
      <c r="I184" s="145"/>
    </row>
    <row r="185" spans="1:9" s="62" customFormat="1">
      <c r="A185" s="83"/>
      <c r="B185" s="83"/>
      <c r="C185" s="83"/>
      <c r="D185" s="109"/>
      <c r="H185" s="144"/>
      <c r="I185" s="145"/>
    </row>
    <row r="186" spans="1:9" s="62" customFormat="1">
      <c r="A186" s="83"/>
      <c r="B186" s="83"/>
      <c r="C186" s="83"/>
      <c r="D186" s="109"/>
      <c r="H186" s="144"/>
      <c r="I186" s="145"/>
    </row>
    <row r="187" spans="1:9" s="62" customFormat="1">
      <c r="A187" s="83"/>
      <c r="B187" s="83"/>
      <c r="C187" s="83"/>
      <c r="D187" s="109"/>
      <c r="H187" s="144"/>
      <c r="I187" s="145"/>
    </row>
    <row r="188" spans="1:9" s="62" customFormat="1">
      <c r="A188" s="83"/>
      <c r="B188" s="83"/>
      <c r="C188" s="83"/>
      <c r="D188" s="109"/>
      <c r="H188" s="144"/>
      <c r="I188" s="145"/>
    </row>
    <row r="189" spans="1:9" s="62" customFormat="1">
      <c r="A189" s="83"/>
      <c r="B189" s="83"/>
      <c r="C189" s="83"/>
      <c r="D189" s="109"/>
      <c r="H189" s="144"/>
      <c r="I189" s="145"/>
    </row>
    <row r="190" spans="1:9" s="62" customFormat="1">
      <c r="A190" s="83"/>
      <c r="B190" s="83"/>
      <c r="C190" s="83"/>
      <c r="D190" s="109"/>
      <c r="H190" s="144"/>
      <c r="I190" s="145"/>
    </row>
    <row r="191" spans="1:9" s="62" customFormat="1">
      <c r="A191" s="83"/>
      <c r="B191" s="83"/>
      <c r="C191" s="83"/>
      <c r="D191" s="109"/>
      <c r="H191" s="144"/>
      <c r="I191" s="145"/>
    </row>
    <row r="192" spans="1:9" s="62" customFormat="1">
      <c r="A192" s="83"/>
      <c r="B192" s="83"/>
      <c r="C192" s="83"/>
      <c r="D192" s="109"/>
      <c r="H192" s="144"/>
      <c r="I192" s="145"/>
    </row>
    <row r="193" spans="1:9" s="62" customFormat="1">
      <c r="A193" s="83"/>
      <c r="B193" s="83"/>
      <c r="C193" s="83"/>
      <c r="D193" s="109"/>
      <c r="H193" s="144"/>
      <c r="I193" s="145"/>
    </row>
    <row r="194" spans="1:9" s="62" customFormat="1">
      <c r="A194" s="83"/>
      <c r="B194" s="83"/>
      <c r="C194" s="83"/>
      <c r="D194" s="109"/>
      <c r="H194" s="144"/>
      <c r="I194" s="145"/>
    </row>
    <row r="195" spans="1:9" s="62" customFormat="1">
      <c r="A195" s="83"/>
      <c r="B195" s="83"/>
      <c r="C195" s="83"/>
      <c r="D195" s="109"/>
      <c r="H195" s="144"/>
      <c r="I195" s="145"/>
    </row>
    <row r="196" spans="1:9" s="62" customFormat="1">
      <c r="A196" s="83"/>
      <c r="B196" s="83"/>
      <c r="C196" s="83"/>
      <c r="D196" s="109"/>
      <c r="H196" s="144"/>
      <c r="I196" s="145"/>
    </row>
    <row r="197" spans="1:9" s="62" customFormat="1">
      <c r="A197" s="83"/>
      <c r="B197" s="83"/>
      <c r="C197" s="83"/>
      <c r="D197" s="109"/>
      <c r="H197" s="144"/>
      <c r="I197" s="145"/>
    </row>
    <row r="198" spans="1:9" s="62" customFormat="1">
      <c r="A198" s="83"/>
      <c r="B198" s="83"/>
      <c r="C198" s="83"/>
      <c r="D198" s="109"/>
      <c r="H198" s="144"/>
      <c r="I198" s="145"/>
    </row>
    <row r="199" spans="1:9" s="62" customFormat="1">
      <c r="A199" s="83"/>
      <c r="B199" s="83"/>
      <c r="C199" s="83"/>
      <c r="D199" s="109"/>
      <c r="H199" s="144"/>
      <c r="I199" s="145"/>
    </row>
    <row r="200" spans="1:9" s="62" customFormat="1">
      <c r="A200" s="83"/>
      <c r="B200" s="83"/>
      <c r="C200" s="83"/>
      <c r="D200" s="109"/>
      <c r="H200" s="144"/>
      <c r="I200" s="145"/>
    </row>
    <row r="201" spans="1:9" s="62" customFormat="1">
      <c r="A201" s="83"/>
      <c r="B201" s="83"/>
      <c r="C201" s="83"/>
      <c r="D201" s="109"/>
      <c r="H201" s="144"/>
      <c r="I201" s="145"/>
    </row>
    <row r="202" spans="1:9" s="62" customFormat="1">
      <c r="A202" s="83"/>
      <c r="B202" s="83"/>
      <c r="C202" s="83"/>
      <c r="D202" s="109"/>
      <c r="H202" s="144"/>
      <c r="I202" s="145"/>
    </row>
    <row r="203" spans="1:9" s="62" customFormat="1">
      <c r="A203" s="83"/>
      <c r="B203" s="83"/>
      <c r="C203" s="83"/>
      <c r="D203" s="109"/>
      <c r="H203" s="144"/>
      <c r="I203" s="145"/>
    </row>
    <row r="204" spans="1:9" s="62" customFormat="1">
      <c r="A204" s="83"/>
      <c r="B204" s="83"/>
      <c r="C204" s="83"/>
      <c r="D204" s="109"/>
      <c r="H204" s="144"/>
      <c r="I204" s="145"/>
    </row>
    <row r="205" spans="1:9" s="62" customFormat="1">
      <c r="A205" s="83"/>
      <c r="B205" s="83"/>
      <c r="C205" s="83"/>
      <c r="D205" s="109"/>
      <c r="H205" s="144"/>
      <c r="I205" s="145"/>
    </row>
    <row r="206" spans="1:9" s="62" customFormat="1">
      <c r="A206" s="83"/>
      <c r="B206" s="83"/>
      <c r="C206" s="83"/>
      <c r="D206" s="109"/>
      <c r="H206" s="144"/>
      <c r="I206" s="145"/>
    </row>
    <row r="207" spans="1:9" s="62" customFormat="1">
      <c r="A207" s="83"/>
      <c r="B207" s="83"/>
      <c r="C207" s="83"/>
      <c r="D207" s="109"/>
      <c r="H207" s="144"/>
      <c r="I207" s="145"/>
    </row>
    <row r="208" spans="1:9" s="62" customFormat="1">
      <c r="A208" s="83"/>
      <c r="B208" s="83"/>
      <c r="C208" s="83"/>
      <c r="D208" s="109"/>
      <c r="H208" s="144"/>
      <c r="I208" s="145"/>
    </row>
    <row r="209" spans="1:9" s="62" customFormat="1">
      <c r="A209" s="83"/>
      <c r="B209" s="83"/>
      <c r="C209" s="83"/>
      <c r="D209" s="109"/>
      <c r="H209" s="144"/>
      <c r="I209" s="145"/>
    </row>
    <row r="210" spans="1:9" s="62" customFormat="1">
      <c r="A210" s="83"/>
      <c r="B210" s="83"/>
      <c r="C210" s="83"/>
      <c r="D210" s="109"/>
      <c r="H210" s="144"/>
      <c r="I210" s="145"/>
    </row>
    <row r="211" spans="1:9" s="62" customFormat="1">
      <c r="A211" s="83"/>
      <c r="B211" s="83"/>
      <c r="C211" s="83"/>
      <c r="D211" s="109"/>
      <c r="H211" s="144"/>
      <c r="I211" s="145"/>
    </row>
    <row r="212" spans="1:9" s="62" customFormat="1">
      <c r="A212" s="83"/>
      <c r="B212" s="83"/>
      <c r="C212" s="83"/>
      <c r="D212" s="109"/>
      <c r="H212" s="144"/>
      <c r="I212" s="145"/>
    </row>
    <row r="213" spans="1:9" s="62" customFormat="1">
      <c r="A213" s="83"/>
      <c r="B213" s="83"/>
      <c r="C213" s="83"/>
      <c r="D213" s="109"/>
      <c r="H213" s="144"/>
      <c r="I213" s="145"/>
    </row>
    <row r="214" spans="1:9" s="62" customFormat="1">
      <c r="A214" s="83"/>
      <c r="B214" s="83"/>
      <c r="C214" s="83"/>
      <c r="D214" s="109"/>
      <c r="H214" s="144"/>
      <c r="I214" s="145"/>
    </row>
    <row r="215" spans="1:9" s="62" customFormat="1">
      <c r="A215" s="83"/>
      <c r="B215" s="83"/>
      <c r="C215" s="83"/>
      <c r="D215" s="109"/>
      <c r="H215" s="144"/>
      <c r="I215" s="145"/>
    </row>
    <row r="216" spans="1:9" s="62" customFormat="1">
      <c r="A216" s="83"/>
      <c r="B216" s="83"/>
      <c r="C216" s="83"/>
      <c r="D216" s="109"/>
      <c r="H216" s="144"/>
      <c r="I216" s="145"/>
    </row>
    <row r="217" spans="1:9" s="62" customFormat="1">
      <c r="A217" s="83"/>
      <c r="B217" s="83"/>
      <c r="C217" s="83"/>
      <c r="D217" s="109"/>
      <c r="H217" s="144"/>
      <c r="I217" s="145"/>
    </row>
    <row r="218" spans="1:9" s="62" customFormat="1">
      <c r="A218" s="83"/>
      <c r="B218" s="83"/>
      <c r="C218" s="83"/>
      <c r="D218" s="109"/>
      <c r="H218" s="144"/>
      <c r="I218" s="145"/>
    </row>
    <row r="219" spans="1:9" s="62" customFormat="1">
      <c r="A219" s="83"/>
      <c r="B219" s="83"/>
      <c r="C219" s="83"/>
      <c r="D219" s="109"/>
      <c r="H219" s="144"/>
      <c r="I219" s="145"/>
    </row>
    <row r="220" spans="1:9" s="62" customFormat="1">
      <c r="A220" s="83"/>
      <c r="B220" s="83"/>
      <c r="C220" s="83"/>
      <c r="D220" s="109"/>
      <c r="H220" s="144"/>
      <c r="I220" s="145"/>
    </row>
    <row r="221" spans="1:9" s="62" customFormat="1">
      <c r="A221" s="83"/>
      <c r="B221" s="83"/>
      <c r="C221" s="83"/>
      <c r="D221" s="109"/>
      <c r="H221" s="144"/>
      <c r="I221" s="145"/>
    </row>
    <row r="222" spans="1:9" s="62" customFormat="1">
      <c r="A222" s="83"/>
      <c r="B222" s="83"/>
      <c r="C222" s="83"/>
      <c r="D222" s="109"/>
      <c r="H222" s="144"/>
      <c r="I222" s="145"/>
    </row>
    <row r="223" spans="1:9" s="62" customFormat="1">
      <c r="A223" s="83"/>
      <c r="B223" s="83"/>
      <c r="C223" s="83"/>
      <c r="D223" s="109"/>
      <c r="H223" s="144"/>
      <c r="I223" s="145"/>
    </row>
    <row r="224" spans="1:9" s="62" customFormat="1">
      <c r="A224" s="83"/>
      <c r="B224" s="83"/>
      <c r="C224" s="83"/>
      <c r="D224" s="109"/>
      <c r="H224" s="144"/>
      <c r="I224" s="145"/>
    </row>
    <row r="225" spans="1:9" s="62" customFormat="1">
      <c r="A225" s="83"/>
      <c r="B225" s="83"/>
      <c r="C225" s="83"/>
      <c r="D225" s="109"/>
      <c r="H225" s="144"/>
      <c r="I225" s="145"/>
    </row>
    <row r="226" spans="1:9" s="62" customFormat="1">
      <c r="A226" s="83"/>
      <c r="B226" s="83"/>
      <c r="C226" s="83"/>
      <c r="D226" s="109"/>
      <c r="H226" s="144"/>
      <c r="I226" s="145"/>
    </row>
    <row r="227" spans="1:9" s="62" customFormat="1">
      <c r="A227" s="83"/>
      <c r="B227" s="83"/>
      <c r="C227" s="83"/>
      <c r="D227" s="109"/>
      <c r="H227" s="144"/>
      <c r="I227" s="145"/>
    </row>
    <row r="228" spans="1:9" s="62" customFormat="1">
      <c r="A228" s="83"/>
      <c r="B228" s="83"/>
      <c r="C228" s="83"/>
      <c r="D228" s="109"/>
      <c r="H228" s="144"/>
      <c r="I228" s="145"/>
    </row>
    <row r="229" spans="1:9" s="62" customFormat="1">
      <c r="A229" s="83"/>
      <c r="B229" s="83"/>
      <c r="C229" s="83"/>
      <c r="D229" s="109"/>
      <c r="H229" s="144"/>
      <c r="I229" s="145"/>
    </row>
    <row r="230" spans="1:9" s="62" customFormat="1">
      <c r="A230" s="83"/>
      <c r="B230" s="83"/>
      <c r="C230" s="83"/>
      <c r="D230" s="109"/>
      <c r="H230" s="144"/>
      <c r="I230" s="145"/>
    </row>
    <row r="231" spans="1:9" s="62" customFormat="1">
      <c r="A231" s="83"/>
      <c r="B231" s="83"/>
      <c r="C231" s="83"/>
      <c r="D231" s="109"/>
      <c r="H231" s="144"/>
      <c r="I231" s="145"/>
    </row>
    <row r="232" spans="1:9" s="62" customFormat="1">
      <c r="A232" s="83"/>
      <c r="B232" s="83"/>
      <c r="C232" s="83"/>
      <c r="D232" s="109"/>
      <c r="H232" s="144"/>
      <c r="I232" s="145"/>
    </row>
    <row r="233" spans="1:9" s="62" customFormat="1">
      <c r="A233" s="83"/>
      <c r="B233" s="83"/>
      <c r="C233" s="83"/>
      <c r="D233" s="109"/>
      <c r="H233" s="144"/>
      <c r="I233" s="145"/>
    </row>
    <row r="234" spans="1:9" s="62" customFormat="1">
      <c r="A234" s="83"/>
      <c r="B234" s="83"/>
      <c r="C234" s="83"/>
      <c r="D234" s="109"/>
      <c r="H234" s="144"/>
      <c r="I234" s="145"/>
    </row>
    <row r="235" spans="1:9" s="62" customFormat="1">
      <c r="A235" s="83"/>
      <c r="B235" s="83"/>
      <c r="C235" s="83"/>
      <c r="D235" s="109"/>
      <c r="H235" s="144"/>
      <c r="I235" s="145"/>
    </row>
    <row r="236" spans="1:9" s="62" customFormat="1">
      <c r="A236" s="83"/>
      <c r="B236" s="83"/>
      <c r="C236" s="83"/>
      <c r="D236" s="109"/>
      <c r="H236" s="144"/>
      <c r="I236" s="145"/>
    </row>
    <row r="237" spans="1:9" s="62" customFormat="1">
      <c r="A237" s="83"/>
      <c r="B237" s="83"/>
      <c r="C237" s="83"/>
      <c r="D237" s="109"/>
      <c r="H237" s="144"/>
      <c r="I237" s="145"/>
    </row>
    <row r="238" spans="1:9" s="62" customFormat="1">
      <c r="A238" s="83"/>
      <c r="B238" s="83"/>
      <c r="C238" s="83"/>
      <c r="D238" s="109"/>
      <c r="H238" s="144"/>
      <c r="I238" s="145"/>
    </row>
    <row r="239" spans="1:9" s="62" customFormat="1">
      <c r="A239" s="83"/>
      <c r="B239" s="83"/>
      <c r="C239" s="83"/>
      <c r="D239" s="109"/>
      <c r="H239" s="144"/>
      <c r="I239" s="145"/>
    </row>
    <row r="240" spans="1:9" s="62" customFormat="1">
      <c r="A240" s="83"/>
      <c r="B240" s="83"/>
      <c r="C240" s="83"/>
      <c r="D240" s="109"/>
      <c r="H240" s="144"/>
      <c r="I240" s="145"/>
    </row>
    <row r="241" spans="1:9" s="62" customFormat="1">
      <c r="A241" s="83"/>
      <c r="B241" s="83"/>
      <c r="C241" s="83"/>
      <c r="D241" s="109"/>
      <c r="H241" s="144"/>
      <c r="I241" s="145"/>
    </row>
    <row r="242" spans="1:9" s="62" customFormat="1">
      <c r="A242" s="83"/>
      <c r="B242" s="83"/>
      <c r="C242" s="83"/>
      <c r="D242" s="109"/>
      <c r="H242" s="144"/>
      <c r="I242" s="145"/>
    </row>
    <row r="243" spans="1:9" s="62" customFormat="1">
      <c r="A243" s="83"/>
      <c r="B243" s="83"/>
      <c r="C243" s="83"/>
      <c r="D243" s="109"/>
      <c r="H243" s="144"/>
      <c r="I243" s="145"/>
    </row>
    <row r="244" spans="1:9" s="62" customFormat="1">
      <c r="A244" s="83"/>
      <c r="B244" s="83"/>
      <c r="C244" s="83"/>
      <c r="D244" s="109"/>
      <c r="H244" s="144"/>
      <c r="I244" s="145"/>
    </row>
    <row r="245" spans="1:9" s="62" customFormat="1">
      <c r="A245" s="83"/>
      <c r="B245" s="83"/>
      <c r="C245" s="83"/>
      <c r="D245" s="109"/>
      <c r="H245" s="144"/>
      <c r="I245" s="145"/>
    </row>
    <row r="246" spans="1:9" s="62" customFormat="1">
      <c r="A246" s="83"/>
      <c r="B246" s="83"/>
      <c r="C246" s="83"/>
      <c r="D246" s="109"/>
      <c r="H246" s="144"/>
      <c r="I246" s="145"/>
    </row>
    <row r="247" spans="1:9" s="62" customFormat="1">
      <c r="A247" s="83"/>
      <c r="B247" s="83"/>
      <c r="C247" s="83"/>
      <c r="D247" s="109"/>
      <c r="H247" s="144"/>
      <c r="I247" s="145"/>
    </row>
    <row r="248" spans="1:9" s="62" customFormat="1">
      <c r="A248" s="83"/>
      <c r="B248" s="83"/>
      <c r="C248" s="83"/>
      <c r="D248" s="109"/>
      <c r="H248" s="144"/>
      <c r="I248" s="145"/>
    </row>
    <row r="249" spans="1:9" s="62" customFormat="1">
      <c r="A249" s="83"/>
      <c r="B249" s="83"/>
      <c r="C249" s="83"/>
      <c r="D249" s="109"/>
      <c r="H249" s="144"/>
      <c r="I249" s="145"/>
    </row>
    <row r="250" spans="1:9" s="62" customFormat="1">
      <c r="A250" s="83"/>
      <c r="B250" s="83"/>
      <c r="C250" s="83"/>
      <c r="D250" s="109"/>
      <c r="H250" s="144"/>
      <c r="I250" s="145"/>
    </row>
    <row r="251" spans="1:9" s="62" customFormat="1">
      <c r="A251" s="83"/>
      <c r="B251" s="83"/>
      <c r="C251" s="83"/>
      <c r="D251" s="109"/>
      <c r="H251" s="144"/>
      <c r="I251" s="145"/>
    </row>
    <row r="252" spans="1:9" s="62" customFormat="1">
      <c r="A252" s="83"/>
      <c r="B252" s="83"/>
      <c r="C252" s="83"/>
      <c r="D252" s="109"/>
      <c r="H252" s="144"/>
      <c r="I252" s="145"/>
    </row>
    <row r="253" spans="1:9" s="62" customFormat="1">
      <c r="A253" s="83"/>
      <c r="B253" s="83"/>
      <c r="C253" s="83"/>
      <c r="D253" s="109"/>
      <c r="H253" s="144"/>
      <c r="I253" s="145"/>
    </row>
    <row r="254" spans="1:9" s="62" customFormat="1">
      <c r="A254" s="83"/>
      <c r="B254" s="83"/>
      <c r="C254" s="83"/>
      <c r="D254" s="109"/>
      <c r="H254" s="144"/>
      <c r="I254" s="145"/>
    </row>
    <row r="255" spans="1:9" s="62" customFormat="1">
      <c r="A255" s="83"/>
      <c r="B255" s="83"/>
      <c r="C255" s="83"/>
      <c r="D255" s="109"/>
      <c r="H255" s="144"/>
      <c r="I255" s="145"/>
    </row>
    <row r="256" spans="1:9" s="62" customFormat="1">
      <c r="A256" s="83"/>
      <c r="B256" s="83"/>
      <c r="C256" s="83"/>
      <c r="D256" s="109"/>
      <c r="H256" s="144"/>
      <c r="I256" s="145"/>
    </row>
    <row r="257" spans="1:9" s="62" customFormat="1">
      <c r="A257" s="83"/>
      <c r="B257" s="83"/>
      <c r="C257" s="83"/>
      <c r="D257" s="109"/>
      <c r="H257" s="144"/>
      <c r="I257" s="145"/>
    </row>
    <row r="258" spans="1:9" s="62" customFormat="1">
      <c r="A258" s="83"/>
      <c r="B258" s="83"/>
      <c r="C258" s="83"/>
      <c r="D258" s="109"/>
      <c r="H258" s="144"/>
      <c r="I258" s="145"/>
    </row>
    <row r="259" spans="1:9" s="62" customFormat="1">
      <c r="A259" s="83"/>
      <c r="B259" s="83"/>
      <c r="C259" s="83"/>
      <c r="D259" s="109"/>
      <c r="H259" s="144"/>
      <c r="I259" s="145"/>
    </row>
    <row r="260" spans="1:9" s="62" customFormat="1">
      <c r="A260" s="83"/>
      <c r="B260" s="83"/>
      <c r="C260" s="83"/>
      <c r="D260" s="109"/>
      <c r="H260" s="144"/>
      <c r="I260" s="145"/>
    </row>
    <row r="261" spans="1:9" s="62" customFormat="1">
      <c r="A261" s="83"/>
      <c r="B261" s="83"/>
      <c r="C261" s="83"/>
      <c r="D261" s="109"/>
      <c r="H261" s="144"/>
      <c r="I261" s="145"/>
    </row>
    <row r="262" spans="1:9" s="62" customFormat="1">
      <c r="A262" s="83"/>
      <c r="B262" s="83"/>
      <c r="C262" s="83"/>
      <c r="D262" s="109"/>
      <c r="H262" s="144"/>
      <c r="I262" s="145"/>
    </row>
    <row r="263" spans="1:9" s="62" customFormat="1">
      <c r="A263" s="83"/>
      <c r="B263" s="83"/>
      <c r="C263" s="83"/>
      <c r="D263" s="109"/>
      <c r="H263" s="144"/>
      <c r="I263" s="145"/>
    </row>
    <row r="264" spans="1:9" s="62" customFormat="1">
      <c r="A264" s="83"/>
      <c r="B264" s="83"/>
      <c r="C264" s="83"/>
      <c r="D264" s="109"/>
      <c r="H264" s="144"/>
      <c r="I264" s="145"/>
    </row>
    <row r="265" spans="1:9" s="62" customFormat="1">
      <c r="A265" s="83"/>
      <c r="B265" s="83"/>
      <c r="C265" s="83"/>
      <c r="D265" s="109"/>
      <c r="H265" s="144"/>
      <c r="I265" s="145"/>
    </row>
    <row r="266" spans="1:9" s="62" customFormat="1">
      <c r="A266" s="83"/>
      <c r="B266" s="83"/>
      <c r="C266" s="83"/>
      <c r="D266" s="109"/>
      <c r="H266" s="144"/>
      <c r="I266" s="145"/>
    </row>
    <row r="267" spans="1:9" s="62" customFormat="1">
      <c r="A267" s="83"/>
      <c r="B267" s="83"/>
      <c r="C267" s="83"/>
      <c r="D267" s="109"/>
      <c r="H267" s="144"/>
      <c r="I267" s="145"/>
    </row>
    <row r="268" spans="1:9" s="62" customFormat="1">
      <c r="A268" s="83"/>
      <c r="B268" s="83"/>
      <c r="C268" s="83"/>
      <c r="D268" s="109"/>
      <c r="H268" s="144"/>
      <c r="I268" s="145"/>
    </row>
    <row r="269" spans="1:9" s="62" customFormat="1">
      <c r="A269" s="83"/>
      <c r="B269" s="83"/>
      <c r="C269" s="83"/>
      <c r="D269" s="109"/>
      <c r="H269" s="144"/>
      <c r="I269" s="145"/>
    </row>
    <row r="270" spans="1:9" s="62" customFormat="1">
      <c r="A270" s="83"/>
      <c r="B270" s="83"/>
      <c r="C270" s="83"/>
      <c r="D270" s="109"/>
      <c r="H270" s="144"/>
      <c r="I270" s="145"/>
    </row>
    <row r="271" spans="1:9" s="62" customFormat="1">
      <c r="A271" s="83"/>
      <c r="B271" s="83"/>
      <c r="C271" s="83"/>
      <c r="D271" s="109"/>
      <c r="H271" s="144"/>
      <c r="I271" s="145"/>
    </row>
    <row r="272" spans="1:9" s="62" customFormat="1">
      <c r="A272" s="83"/>
      <c r="B272" s="83"/>
      <c r="C272" s="83"/>
      <c r="D272" s="109"/>
      <c r="H272" s="144"/>
      <c r="I272" s="145"/>
    </row>
    <row r="273" spans="1:9" s="62" customFormat="1">
      <c r="A273" s="83"/>
      <c r="B273" s="83"/>
      <c r="C273" s="83"/>
      <c r="D273" s="109"/>
      <c r="H273" s="144"/>
      <c r="I273" s="145"/>
    </row>
    <row r="274" spans="1:9" s="62" customFormat="1">
      <c r="A274" s="83"/>
      <c r="B274" s="83"/>
      <c r="C274" s="83"/>
      <c r="D274" s="109"/>
      <c r="H274" s="144"/>
      <c r="I274" s="145"/>
    </row>
    <row r="275" spans="1:9" s="62" customFormat="1">
      <c r="A275" s="83"/>
      <c r="B275" s="83"/>
      <c r="C275" s="83"/>
      <c r="D275" s="109"/>
      <c r="H275" s="144"/>
      <c r="I275" s="145"/>
    </row>
    <row r="276" spans="1:9" s="62" customFormat="1">
      <c r="A276" s="83"/>
      <c r="B276" s="83"/>
      <c r="C276" s="83"/>
      <c r="D276" s="109"/>
      <c r="H276" s="144"/>
      <c r="I276" s="145"/>
    </row>
    <row r="277" spans="1:9" s="62" customFormat="1">
      <c r="A277" s="83"/>
      <c r="B277" s="83"/>
      <c r="C277" s="83"/>
      <c r="D277" s="109"/>
      <c r="H277" s="144"/>
      <c r="I277" s="145"/>
    </row>
    <row r="278" spans="1:9" s="62" customFormat="1">
      <c r="A278" s="83"/>
      <c r="B278" s="83"/>
      <c r="C278" s="83"/>
      <c r="D278" s="109"/>
      <c r="H278" s="144"/>
      <c r="I278" s="145"/>
    </row>
    <row r="279" spans="1:9" s="62" customFormat="1">
      <c r="A279" s="83"/>
      <c r="B279" s="83"/>
      <c r="C279" s="83"/>
      <c r="D279" s="109"/>
      <c r="H279" s="144"/>
      <c r="I279" s="145"/>
    </row>
    <row r="280" spans="1:9" s="62" customFormat="1">
      <c r="A280" s="83"/>
      <c r="B280" s="83"/>
      <c r="C280" s="83"/>
      <c r="D280" s="109"/>
      <c r="H280" s="144"/>
      <c r="I280" s="145"/>
    </row>
    <row r="281" spans="1:9" s="62" customFormat="1">
      <c r="A281" s="83"/>
      <c r="B281" s="83"/>
      <c r="C281" s="83"/>
      <c r="D281" s="109"/>
      <c r="H281" s="144"/>
      <c r="I281" s="145"/>
    </row>
    <row r="282" spans="1:9" s="62" customFormat="1">
      <c r="A282" s="83"/>
      <c r="B282" s="83"/>
      <c r="C282" s="83"/>
      <c r="D282" s="109"/>
      <c r="H282" s="144"/>
      <c r="I282" s="145"/>
    </row>
    <row r="283" spans="1:9" s="62" customFormat="1">
      <c r="A283" s="83"/>
      <c r="B283" s="83"/>
      <c r="C283" s="83"/>
      <c r="D283" s="109"/>
      <c r="H283" s="144"/>
      <c r="I283" s="145"/>
    </row>
    <row r="284" spans="1:9" s="62" customFormat="1">
      <c r="A284" s="83"/>
      <c r="B284" s="83"/>
      <c r="C284" s="83"/>
      <c r="D284" s="109"/>
      <c r="H284" s="144"/>
      <c r="I284" s="145"/>
    </row>
    <row r="285" spans="1:9" s="62" customFormat="1">
      <c r="A285" s="83"/>
      <c r="B285" s="83"/>
      <c r="C285" s="83"/>
      <c r="D285" s="109"/>
      <c r="H285" s="144"/>
      <c r="I285" s="145"/>
    </row>
    <row r="286" spans="1:9" s="62" customFormat="1">
      <c r="A286" s="83"/>
      <c r="B286" s="83"/>
      <c r="C286" s="83"/>
      <c r="D286" s="109"/>
      <c r="H286" s="144"/>
      <c r="I286" s="145"/>
    </row>
    <row r="287" spans="1:9" s="62" customFormat="1">
      <c r="A287" s="83"/>
      <c r="B287" s="83"/>
      <c r="C287" s="83"/>
      <c r="D287" s="109"/>
      <c r="H287" s="144"/>
      <c r="I287" s="145"/>
    </row>
    <row r="288" spans="1:9" s="62" customFormat="1">
      <c r="A288" s="83"/>
      <c r="B288" s="83"/>
      <c r="C288" s="83"/>
      <c r="D288" s="109"/>
      <c r="H288" s="144"/>
      <c r="I288" s="145"/>
    </row>
    <row r="289" spans="1:9" s="62" customFormat="1">
      <c r="A289" s="83"/>
      <c r="B289" s="83"/>
      <c r="C289" s="83"/>
      <c r="D289" s="109"/>
      <c r="H289" s="144"/>
      <c r="I289" s="145"/>
    </row>
    <row r="290" spans="1:9" s="62" customFormat="1">
      <c r="A290" s="83"/>
      <c r="B290" s="83"/>
      <c r="C290" s="83"/>
      <c r="D290" s="109"/>
      <c r="H290" s="144"/>
      <c r="I290" s="145"/>
    </row>
    <row r="291" spans="1:9" s="62" customFormat="1">
      <c r="A291" s="83"/>
      <c r="B291" s="83"/>
      <c r="C291" s="83"/>
      <c r="D291" s="109"/>
      <c r="H291" s="144"/>
      <c r="I291" s="145"/>
    </row>
    <row r="292" spans="1:9" s="62" customFormat="1">
      <c r="A292" s="83"/>
      <c r="B292" s="83"/>
      <c r="C292" s="83"/>
      <c r="D292" s="109"/>
      <c r="H292" s="144"/>
      <c r="I292" s="145"/>
    </row>
    <row r="293" spans="1:9" s="62" customFormat="1">
      <c r="A293" s="83"/>
      <c r="B293" s="83"/>
      <c r="C293" s="83"/>
      <c r="D293" s="109"/>
      <c r="H293" s="144"/>
      <c r="I293" s="145"/>
    </row>
    <row r="294" spans="1:9" s="62" customFormat="1">
      <c r="A294" s="83"/>
      <c r="B294" s="83"/>
      <c r="C294" s="83"/>
      <c r="D294" s="109"/>
      <c r="H294" s="144"/>
      <c r="I294" s="145"/>
    </row>
    <row r="295" spans="1:9" s="62" customFormat="1">
      <c r="A295" s="83"/>
      <c r="B295" s="83"/>
      <c r="C295" s="83"/>
      <c r="D295" s="109"/>
      <c r="H295" s="144"/>
      <c r="I295" s="145"/>
    </row>
    <row r="296" spans="1:9" s="62" customFormat="1">
      <c r="A296" s="83"/>
      <c r="B296" s="83"/>
      <c r="C296" s="83"/>
      <c r="D296" s="109"/>
      <c r="H296" s="144"/>
      <c r="I296" s="145"/>
    </row>
    <row r="297" spans="1:9" s="62" customFormat="1">
      <c r="A297" s="83"/>
      <c r="B297" s="83"/>
      <c r="C297" s="83"/>
      <c r="D297" s="109"/>
      <c r="H297" s="144"/>
      <c r="I297" s="145"/>
    </row>
    <row r="298" spans="1:9" s="62" customFormat="1">
      <c r="A298" s="83"/>
      <c r="B298" s="83"/>
      <c r="C298" s="83"/>
      <c r="D298" s="109"/>
      <c r="H298" s="144"/>
      <c r="I298" s="145"/>
    </row>
    <row r="299" spans="1:9" s="62" customFormat="1">
      <c r="A299" s="83"/>
      <c r="B299" s="83"/>
      <c r="C299" s="83"/>
      <c r="D299" s="109"/>
      <c r="H299" s="144"/>
      <c r="I299" s="145"/>
    </row>
    <row r="300" spans="1:9" s="62" customFormat="1">
      <c r="A300" s="83"/>
      <c r="B300" s="83"/>
      <c r="C300" s="83"/>
      <c r="D300" s="109"/>
      <c r="H300" s="144"/>
      <c r="I300" s="145"/>
    </row>
    <row r="301" spans="1:9" s="62" customFormat="1">
      <c r="A301" s="83"/>
      <c r="B301" s="83"/>
      <c r="C301" s="83"/>
      <c r="D301" s="109"/>
      <c r="H301" s="144"/>
      <c r="I301" s="145"/>
    </row>
    <row r="302" spans="1:9" s="62" customFormat="1">
      <c r="A302" s="83"/>
      <c r="B302" s="83"/>
      <c r="C302" s="83"/>
      <c r="D302" s="109"/>
      <c r="H302" s="144"/>
      <c r="I302" s="145"/>
    </row>
    <row r="303" spans="1:9" s="62" customFormat="1">
      <c r="A303" s="83"/>
      <c r="B303" s="83"/>
      <c r="C303" s="83"/>
      <c r="D303" s="109"/>
      <c r="H303" s="144"/>
      <c r="I303" s="145"/>
    </row>
    <row r="304" spans="1:9" s="62" customFormat="1">
      <c r="A304" s="83"/>
      <c r="B304" s="83"/>
      <c r="C304" s="83"/>
      <c r="D304" s="109"/>
      <c r="H304" s="144"/>
      <c r="I304" s="145"/>
    </row>
    <row r="305" spans="1:9" s="62" customFormat="1">
      <c r="A305" s="83"/>
      <c r="B305" s="83"/>
      <c r="C305" s="83"/>
      <c r="D305" s="109"/>
      <c r="H305" s="144"/>
      <c r="I305" s="145"/>
    </row>
    <row r="306" spans="1:9" s="62" customFormat="1">
      <c r="A306" s="83"/>
      <c r="B306" s="83"/>
      <c r="C306" s="83"/>
      <c r="D306" s="109"/>
      <c r="H306" s="144"/>
      <c r="I306" s="145"/>
    </row>
    <row r="307" spans="1:9" s="62" customFormat="1">
      <c r="A307" s="83"/>
      <c r="B307" s="83"/>
      <c r="C307" s="83"/>
      <c r="D307" s="109"/>
      <c r="H307" s="144"/>
      <c r="I307" s="145"/>
    </row>
    <row r="308" spans="1:9" s="62" customFormat="1">
      <c r="A308" s="83"/>
      <c r="B308" s="83"/>
      <c r="C308" s="83"/>
      <c r="D308" s="109"/>
      <c r="H308" s="144"/>
      <c r="I308" s="145"/>
    </row>
    <row r="309" spans="1:9" s="62" customFormat="1">
      <c r="A309" s="83"/>
      <c r="B309" s="83"/>
      <c r="C309" s="83"/>
      <c r="D309" s="109"/>
      <c r="H309" s="144"/>
      <c r="I309" s="145"/>
    </row>
    <row r="310" spans="1:9" s="62" customFormat="1">
      <c r="A310" s="83"/>
      <c r="B310" s="83"/>
      <c r="C310" s="83"/>
      <c r="D310" s="109"/>
      <c r="H310" s="144"/>
      <c r="I310" s="145"/>
    </row>
    <row r="311" spans="1:9" s="62" customFormat="1">
      <c r="A311" s="83"/>
      <c r="B311" s="83"/>
      <c r="C311" s="83"/>
      <c r="D311" s="109"/>
      <c r="H311" s="144"/>
      <c r="I311" s="145"/>
    </row>
    <row r="312" spans="1:9" s="62" customFormat="1">
      <c r="A312" s="83"/>
      <c r="B312" s="83"/>
      <c r="C312" s="83"/>
      <c r="D312" s="109"/>
      <c r="H312" s="144"/>
      <c r="I312" s="145"/>
    </row>
    <row r="313" spans="1:9" s="62" customFormat="1">
      <c r="A313" s="83"/>
      <c r="B313" s="83"/>
      <c r="C313" s="83"/>
      <c r="D313" s="109"/>
      <c r="H313" s="144"/>
      <c r="I313" s="145"/>
    </row>
    <row r="314" spans="1:9" s="62" customFormat="1">
      <c r="A314" s="83"/>
      <c r="B314" s="83"/>
      <c r="C314" s="83"/>
      <c r="D314" s="109"/>
      <c r="H314" s="144"/>
      <c r="I314" s="145"/>
    </row>
    <row r="315" spans="1:9" s="62" customFormat="1">
      <c r="A315" s="83"/>
      <c r="B315" s="83"/>
      <c r="C315" s="83"/>
      <c r="D315" s="109"/>
      <c r="H315" s="144"/>
      <c r="I315" s="145"/>
    </row>
    <row r="316" spans="1:9" s="62" customFormat="1">
      <c r="A316" s="83"/>
      <c r="B316" s="83"/>
      <c r="C316" s="83"/>
      <c r="D316" s="109"/>
      <c r="H316" s="144"/>
      <c r="I316" s="145"/>
    </row>
    <row r="317" spans="1:9" s="62" customFormat="1">
      <c r="A317" s="83"/>
      <c r="B317" s="83"/>
      <c r="C317" s="83"/>
      <c r="D317" s="109"/>
      <c r="H317" s="144"/>
      <c r="I317" s="145"/>
    </row>
    <row r="318" spans="1:9" s="62" customFormat="1">
      <c r="A318" s="83"/>
      <c r="B318" s="83"/>
      <c r="C318" s="83"/>
      <c r="D318" s="109"/>
      <c r="H318" s="144"/>
      <c r="I318" s="145"/>
    </row>
    <row r="319" spans="1:9" s="62" customFormat="1">
      <c r="A319" s="83"/>
      <c r="B319" s="83"/>
      <c r="C319" s="83"/>
      <c r="D319" s="109"/>
      <c r="H319" s="144"/>
      <c r="I319" s="145"/>
    </row>
    <row r="320" spans="1:9" s="62" customFormat="1">
      <c r="A320" s="83"/>
      <c r="B320" s="83"/>
      <c r="C320" s="83"/>
      <c r="D320" s="109"/>
      <c r="H320" s="144"/>
      <c r="I320" s="145"/>
    </row>
    <row r="321" spans="1:9" s="62" customFormat="1">
      <c r="A321" s="83"/>
      <c r="B321" s="83"/>
      <c r="C321" s="83"/>
      <c r="D321" s="109"/>
      <c r="H321" s="144"/>
      <c r="I321" s="145"/>
    </row>
    <row r="322" spans="1:9" s="62" customFormat="1">
      <c r="A322" s="83"/>
      <c r="B322" s="83"/>
      <c r="C322" s="83"/>
      <c r="D322" s="109"/>
      <c r="H322" s="144"/>
      <c r="I322" s="145"/>
    </row>
    <row r="323" spans="1:9" s="62" customFormat="1">
      <c r="A323" s="83"/>
      <c r="B323" s="83"/>
      <c r="C323" s="83"/>
      <c r="D323" s="109"/>
      <c r="H323" s="144"/>
      <c r="I323" s="145"/>
    </row>
    <row r="324" spans="1:9" s="62" customFormat="1">
      <c r="A324" s="83"/>
      <c r="B324" s="83"/>
      <c r="C324" s="83"/>
      <c r="D324" s="109"/>
      <c r="H324" s="144"/>
      <c r="I324" s="145"/>
    </row>
    <row r="325" spans="1:9" s="62" customFormat="1">
      <c r="A325" s="83"/>
      <c r="B325" s="83"/>
      <c r="C325" s="83"/>
      <c r="D325" s="109"/>
      <c r="H325" s="144"/>
      <c r="I325" s="145"/>
    </row>
    <row r="326" spans="1:9" s="62" customFormat="1">
      <c r="A326" s="83"/>
      <c r="B326" s="83"/>
      <c r="C326" s="83"/>
      <c r="D326" s="109"/>
      <c r="H326" s="144"/>
      <c r="I326" s="145"/>
    </row>
    <row r="327" spans="1:9" s="62" customFormat="1">
      <c r="A327" s="83"/>
      <c r="B327" s="83"/>
      <c r="C327" s="83"/>
      <c r="D327" s="109"/>
      <c r="H327" s="144"/>
      <c r="I327" s="145"/>
    </row>
    <row r="328" spans="1:9" s="62" customFormat="1">
      <c r="A328" s="83"/>
      <c r="B328" s="83"/>
      <c r="C328" s="83"/>
      <c r="D328" s="109"/>
      <c r="H328" s="144"/>
      <c r="I328" s="145"/>
    </row>
    <row r="329" spans="1:9" s="62" customFormat="1">
      <c r="A329" s="83"/>
      <c r="B329" s="83"/>
      <c r="C329" s="83"/>
      <c r="D329" s="109"/>
      <c r="H329" s="144"/>
      <c r="I329" s="145"/>
    </row>
    <row r="330" spans="1:9" s="62" customFormat="1">
      <c r="A330" s="83"/>
      <c r="B330" s="83"/>
      <c r="C330" s="83"/>
      <c r="D330" s="109"/>
      <c r="H330" s="144"/>
      <c r="I330" s="145"/>
    </row>
    <row r="331" spans="1:9" s="62" customFormat="1">
      <c r="A331" s="83"/>
      <c r="B331" s="83"/>
      <c r="C331" s="83"/>
      <c r="D331" s="109"/>
      <c r="H331" s="144"/>
      <c r="I331" s="145"/>
    </row>
    <row r="332" spans="1:9" s="62" customFormat="1">
      <c r="A332" s="83"/>
      <c r="B332" s="83"/>
      <c r="C332" s="83"/>
      <c r="D332" s="109"/>
      <c r="H332" s="144"/>
      <c r="I332" s="145"/>
    </row>
    <row r="333" spans="1:9" s="62" customFormat="1">
      <c r="A333" s="83"/>
      <c r="B333" s="83"/>
      <c r="C333" s="83"/>
      <c r="D333" s="109"/>
      <c r="H333" s="144"/>
      <c r="I333" s="145"/>
    </row>
    <row r="334" spans="1:9" s="62" customFormat="1">
      <c r="A334" s="83"/>
      <c r="B334" s="83"/>
      <c r="C334" s="83"/>
      <c r="D334" s="109"/>
      <c r="H334" s="144"/>
      <c r="I334" s="145"/>
    </row>
    <row r="335" spans="1:9" s="62" customFormat="1">
      <c r="A335" s="83"/>
      <c r="B335" s="83"/>
      <c r="C335" s="83"/>
      <c r="D335" s="109"/>
      <c r="H335" s="144"/>
      <c r="I335" s="145"/>
    </row>
    <row r="336" spans="1:9" s="62" customFormat="1">
      <c r="A336" s="83"/>
      <c r="B336" s="83"/>
      <c r="C336" s="83"/>
      <c r="D336" s="109"/>
      <c r="H336" s="144"/>
      <c r="I336" s="145"/>
    </row>
    <row r="337" spans="1:9" s="62" customFormat="1">
      <c r="A337" s="83"/>
      <c r="B337" s="83"/>
      <c r="C337" s="83"/>
      <c r="D337" s="109"/>
      <c r="H337" s="144"/>
      <c r="I337" s="145"/>
    </row>
    <row r="338" spans="1:9" s="62" customFormat="1">
      <c r="A338" s="83"/>
      <c r="B338" s="83"/>
      <c r="C338" s="83"/>
      <c r="D338" s="109"/>
      <c r="H338" s="144"/>
      <c r="I338" s="145"/>
    </row>
    <row r="339" spans="1:9" s="62" customFormat="1">
      <c r="A339" s="83"/>
      <c r="B339" s="83"/>
      <c r="C339" s="83"/>
      <c r="D339" s="109"/>
      <c r="H339" s="144"/>
      <c r="I339" s="145"/>
    </row>
    <row r="340" spans="1:9" s="62" customFormat="1">
      <c r="A340" s="83"/>
      <c r="B340" s="83"/>
      <c r="C340" s="83"/>
      <c r="D340" s="109"/>
      <c r="H340" s="144"/>
      <c r="I340" s="145"/>
    </row>
    <row r="341" spans="1:9" s="62" customFormat="1">
      <c r="A341" s="83"/>
      <c r="B341" s="83"/>
      <c r="C341" s="83"/>
      <c r="D341" s="109"/>
      <c r="H341" s="144"/>
      <c r="I341" s="145"/>
    </row>
    <row r="342" spans="1:9" s="62" customFormat="1">
      <c r="A342" s="83"/>
      <c r="B342" s="83"/>
      <c r="C342" s="83"/>
      <c r="D342" s="109"/>
      <c r="H342" s="144"/>
      <c r="I342" s="145"/>
    </row>
    <row r="343" spans="1:9" s="62" customFormat="1">
      <c r="A343" s="83"/>
      <c r="B343" s="83"/>
      <c r="C343" s="83"/>
      <c r="D343" s="109"/>
      <c r="H343" s="144"/>
      <c r="I343" s="145"/>
    </row>
    <row r="344" spans="1:9" s="62" customFormat="1">
      <c r="A344" s="83"/>
      <c r="B344" s="83"/>
      <c r="C344" s="83"/>
      <c r="D344" s="109"/>
      <c r="H344" s="144"/>
      <c r="I344" s="145"/>
    </row>
    <row r="345" spans="1:9" s="62" customFormat="1">
      <c r="A345" s="83"/>
      <c r="B345" s="83"/>
      <c r="C345" s="83"/>
      <c r="D345" s="109"/>
      <c r="H345" s="144"/>
      <c r="I345" s="145"/>
    </row>
    <row r="346" spans="1:9" s="62" customFormat="1">
      <c r="A346" s="83"/>
      <c r="B346" s="83"/>
      <c r="C346" s="83"/>
      <c r="D346" s="109"/>
      <c r="H346" s="144"/>
      <c r="I346" s="145"/>
    </row>
    <row r="347" spans="1:9" s="62" customFormat="1">
      <c r="A347" s="83"/>
      <c r="B347" s="83"/>
      <c r="C347" s="83"/>
      <c r="D347" s="109"/>
      <c r="H347" s="144"/>
      <c r="I347" s="145"/>
    </row>
    <row r="348" spans="1:9" s="62" customFormat="1">
      <c r="A348" s="83"/>
      <c r="B348" s="83"/>
      <c r="C348" s="83"/>
      <c r="D348" s="109"/>
      <c r="H348" s="144"/>
      <c r="I348" s="145"/>
    </row>
    <row r="349" spans="1:9" s="62" customFormat="1">
      <c r="A349" s="83"/>
      <c r="B349" s="83"/>
      <c r="C349" s="83"/>
      <c r="D349" s="109"/>
      <c r="H349" s="144"/>
      <c r="I349" s="145"/>
    </row>
    <row r="350" spans="1:9" s="62" customFormat="1">
      <c r="A350" s="83"/>
      <c r="B350" s="83"/>
      <c r="C350" s="83"/>
      <c r="D350" s="109"/>
      <c r="H350" s="144"/>
      <c r="I350" s="145"/>
    </row>
    <row r="351" spans="1:9" s="62" customFormat="1">
      <c r="A351" s="83"/>
      <c r="B351" s="83"/>
      <c r="C351" s="83"/>
      <c r="D351" s="109"/>
      <c r="H351" s="144"/>
      <c r="I351" s="145"/>
    </row>
    <row r="352" spans="1:9" s="62" customFormat="1">
      <c r="A352" s="83"/>
      <c r="B352" s="83"/>
      <c r="C352" s="83"/>
      <c r="D352" s="109"/>
      <c r="H352" s="144"/>
      <c r="I352" s="145"/>
    </row>
    <row r="353" spans="1:9" s="62" customFormat="1">
      <c r="A353" s="83"/>
      <c r="B353" s="83"/>
      <c r="C353" s="83"/>
      <c r="D353" s="109"/>
      <c r="H353" s="144"/>
      <c r="I353" s="145"/>
    </row>
    <row r="354" spans="1:9" s="62" customFormat="1">
      <c r="A354" s="83"/>
      <c r="B354" s="83"/>
      <c r="C354" s="83"/>
      <c r="D354" s="109"/>
      <c r="H354" s="144"/>
      <c r="I354" s="145"/>
    </row>
    <row r="355" spans="1:9" s="62" customFormat="1">
      <c r="A355" s="83"/>
      <c r="B355" s="83"/>
      <c r="C355" s="83"/>
      <c r="D355" s="109"/>
      <c r="H355" s="144"/>
      <c r="I355" s="145"/>
    </row>
    <row r="356" spans="1:9" s="62" customFormat="1">
      <c r="A356" s="83"/>
      <c r="B356" s="83"/>
      <c r="C356" s="83"/>
      <c r="D356" s="109"/>
      <c r="H356" s="144"/>
      <c r="I356" s="145"/>
    </row>
    <row r="357" spans="1:9" s="62" customFormat="1">
      <c r="A357" s="83"/>
      <c r="B357" s="83"/>
      <c r="C357" s="83"/>
      <c r="D357" s="109"/>
      <c r="H357" s="144"/>
      <c r="I357" s="145"/>
    </row>
    <row r="358" spans="1:9" s="62" customFormat="1">
      <c r="A358" s="83"/>
      <c r="B358" s="83"/>
      <c r="C358" s="83"/>
      <c r="D358" s="109"/>
      <c r="H358" s="144"/>
      <c r="I358" s="145"/>
    </row>
    <row r="359" spans="1:9" s="62" customFormat="1">
      <c r="A359" s="83"/>
      <c r="B359" s="83"/>
      <c r="C359" s="83"/>
      <c r="D359" s="109"/>
      <c r="H359" s="144"/>
      <c r="I359" s="145"/>
    </row>
    <row r="360" spans="1:9" s="62" customFormat="1">
      <c r="A360" s="83"/>
      <c r="B360" s="83"/>
      <c r="C360" s="83"/>
      <c r="D360" s="109"/>
      <c r="H360" s="144"/>
      <c r="I360" s="145"/>
    </row>
    <row r="361" spans="1:9" s="62" customFormat="1">
      <c r="A361" s="83"/>
      <c r="B361" s="83"/>
      <c r="C361" s="83"/>
      <c r="D361" s="109"/>
      <c r="H361" s="144"/>
      <c r="I361" s="145"/>
    </row>
    <row r="362" spans="1:9" s="62" customFormat="1">
      <c r="A362" s="83"/>
      <c r="B362" s="83"/>
      <c r="C362" s="83"/>
      <c r="D362" s="109"/>
      <c r="H362" s="144"/>
      <c r="I362" s="145"/>
    </row>
    <row r="363" spans="1:9" s="62" customFormat="1">
      <c r="A363" s="83"/>
      <c r="B363" s="83"/>
      <c r="C363" s="83"/>
      <c r="D363" s="109"/>
      <c r="H363" s="144"/>
      <c r="I363" s="145"/>
    </row>
    <row r="364" spans="1:9" s="62" customFormat="1">
      <c r="A364" s="83"/>
      <c r="B364" s="83"/>
      <c r="C364" s="83"/>
      <c r="D364" s="109"/>
      <c r="H364" s="144"/>
      <c r="I364" s="145"/>
    </row>
    <row r="365" spans="1:9" s="62" customFormat="1">
      <c r="A365" s="83"/>
      <c r="B365" s="83"/>
      <c r="C365" s="83"/>
      <c r="D365" s="109"/>
      <c r="H365" s="144"/>
      <c r="I365" s="145"/>
    </row>
    <row r="366" spans="1:9" s="62" customFormat="1">
      <c r="A366" s="83"/>
      <c r="B366" s="83"/>
      <c r="C366" s="83"/>
      <c r="D366" s="109"/>
      <c r="H366" s="144"/>
      <c r="I366" s="145"/>
    </row>
    <row r="367" spans="1:9" s="62" customFormat="1">
      <c r="A367" s="83"/>
      <c r="B367" s="83"/>
      <c r="C367" s="83"/>
      <c r="D367" s="109"/>
      <c r="H367" s="144"/>
      <c r="I367" s="145"/>
    </row>
    <row r="368" spans="1:9" s="62" customFormat="1">
      <c r="A368" s="83"/>
      <c r="B368" s="83"/>
      <c r="C368" s="83"/>
      <c r="D368" s="109"/>
      <c r="H368" s="144"/>
      <c r="I368" s="145"/>
    </row>
    <row r="369" spans="1:9" s="62" customFormat="1">
      <c r="A369" s="83"/>
      <c r="B369" s="83"/>
      <c r="C369" s="83"/>
      <c r="D369" s="109"/>
      <c r="H369" s="144"/>
      <c r="I369" s="145"/>
    </row>
    <row r="370" spans="1:9" s="62" customFormat="1">
      <c r="A370" s="83"/>
      <c r="B370" s="83"/>
      <c r="C370" s="83"/>
      <c r="D370" s="109"/>
      <c r="H370" s="144"/>
      <c r="I370" s="145"/>
    </row>
    <row r="371" spans="1:9" s="62" customFormat="1">
      <c r="A371" s="83"/>
      <c r="B371" s="83"/>
      <c r="C371" s="83"/>
      <c r="D371" s="109"/>
      <c r="H371" s="144"/>
      <c r="I371" s="145"/>
    </row>
    <row r="372" spans="1:9" s="62" customFormat="1">
      <c r="A372" s="83"/>
      <c r="B372" s="83"/>
      <c r="C372" s="83"/>
      <c r="D372" s="109"/>
      <c r="H372" s="144"/>
      <c r="I372" s="145"/>
    </row>
    <row r="373" spans="1:9" s="62" customFormat="1">
      <c r="A373" s="83"/>
      <c r="B373" s="83"/>
      <c r="C373" s="83"/>
      <c r="D373" s="109"/>
      <c r="H373" s="144"/>
      <c r="I373" s="145"/>
    </row>
    <row r="374" spans="1:9" s="62" customFormat="1">
      <c r="A374" s="83"/>
      <c r="B374" s="83"/>
      <c r="C374" s="83"/>
      <c r="D374" s="109"/>
      <c r="H374" s="144"/>
      <c r="I374" s="145"/>
    </row>
    <row r="375" spans="1:9" s="62" customFormat="1">
      <c r="A375" s="83"/>
      <c r="B375" s="83"/>
      <c r="C375" s="83"/>
      <c r="D375" s="109"/>
      <c r="H375" s="144"/>
      <c r="I375" s="145"/>
    </row>
    <row r="376" spans="1:9" s="62" customFormat="1">
      <c r="A376" s="83"/>
      <c r="B376" s="83"/>
      <c r="C376" s="83"/>
      <c r="D376" s="109"/>
      <c r="H376" s="144"/>
      <c r="I376" s="145"/>
    </row>
    <row r="377" spans="1:9" s="62" customFormat="1">
      <c r="A377" s="83"/>
      <c r="B377" s="83"/>
      <c r="C377" s="83"/>
      <c r="D377" s="109"/>
      <c r="H377" s="144"/>
      <c r="I377" s="145"/>
    </row>
    <row r="378" spans="1:9" s="62" customFormat="1">
      <c r="A378" s="83"/>
      <c r="B378" s="83"/>
      <c r="C378" s="83"/>
      <c r="D378" s="109"/>
      <c r="H378" s="144"/>
      <c r="I378" s="145"/>
    </row>
    <row r="379" spans="1:9" s="62" customFormat="1">
      <c r="A379" s="83"/>
      <c r="B379" s="83"/>
      <c r="C379" s="83"/>
      <c r="D379" s="109"/>
      <c r="H379" s="144"/>
      <c r="I379" s="145"/>
    </row>
    <row r="380" spans="1:9" s="62" customFormat="1">
      <c r="A380" s="83"/>
      <c r="B380" s="83"/>
      <c r="C380" s="83"/>
      <c r="D380" s="109"/>
      <c r="H380" s="144"/>
      <c r="I380" s="145"/>
    </row>
    <row r="381" spans="1:9" s="62" customFormat="1">
      <c r="A381" s="83"/>
      <c r="B381" s="83"/>
      <c r="C381" s="83"/>
      <c r="D381" s="109"/>
      <c r="H381" s="144"/>
      <c r="I381" s="145"/>
    </row>
    <row r="382" spans="1:9" s="62" customFormat="1">
      <c r="A382" s="83"/>
      <c r="B382" s="83"/>
      <c r="C382" s="83"/>
      <c r="D382" s="109"/>
      <c r="H382" s="144"/>
      <c r="I382" s="145"/>
    </row>
    <row r="383" spans="1:9" s="62" customFormat="1">
      <c r="A383" s="83"/>
      <c r="B383" s="83"/>
      <c r="C383" s="83"/>
      <c r="D383" s="109"/>
      <c r="H383" s="144"/>
      <c r="I383" s="145"/>
    </row>
    <row r="384" spans="1:9" s="62" customFormat="1">
      <c r="A384" s="83"/>
      <c r="B384" s="83"/>
      <c r="C384" s="83"/>
      <c r="D384" s="109"/>
      <c r="H384" s="144"/>
      <c r="I384" s="145"/>
    </row>
    <row r="385" spans="1:9" s="62" customFormat="1">
      <c r="A385" s="83"/>
      <c r="B385" s="83"/>
      <c r="C385" s="83"/>
      <c r="D385" s="109"/>
      <c r="H385" s="144"/>
      <c r="I385" s="145"/>
    </row>
    <row r="386" spans="1:9" s="62" customFormat="1">
      <c r="A386" s="83"/>
      <c r="B386" s="83"/>
      <c r="C386" s="83"/>
      <c r="D386" s="109"/>
      <c r="H386" s="144"/>
      <c r="I386" s="145"/>
    </row>
    <row r="387" spans="1:9" s="62" customFormat="1">
      <c r="A387" s="83"/>
      <c r="B387" s="83"/>
      <c r="C387" s="83"/>
      <c r="D387" s="109"/>
      <c r="H387" s="144"/>
      <c r="I387" s="145"/>
    </row>
    <row r="388" spans="1:9" s="62" customFormat="1">
      <c r="A388" s="83"/>
      <c r="B388" s="83"/>
      <c r="C388" s="83"/>
      <c r="D388" s="109"/>
      <c r="H388" s="144"/>
      <c r="I388" s="145"/>
    </row>
    <row r="389" spans="1:9" s="62" customFormat="1">
      <c r="A389" s="83"/>
      <c r="B389" s="83"/>
      <c r="C389" s="83"/>
      <c r="D389" s="109"/>
      <c r="H389" s="144"/>
      <c r="I389" s="145"/>
    </row>
    <row r="390" spans="1:9" s="62" customFormat="1">
      <c r="A390" s="83"/>
      <c r="B390" s="83"/>
      <c r="C390" s="83"/>
      <c r="D390" s="109"/>
      <c r="H390" s="144"/>
      <c r="I390" s="145"/>
    </row>
    <row r="391" spans="1:9" s="62" customFormat="1">
      <c r="A391" s="83"/>
      <c r="B391" s="83"/>
      <c r="C391" s="83"/>
      <c r="D391" s="109"/>
      <c r="H391" s="144"/>
      <c r="I391" s="145"/>
    </row>
    <row r="392" spans="1:9" s="62" customFormat="1">
      <c r="A392" s="83"/>
      <c r="B392" s="83"/>
      <c r="C392" s="83"/>
      <c r="D392" s="109"/>
      <c r="H392" s="144"/>
      <c r="I392" s="145"/>
    </row>
    <row r="393" spans="1:9" s="62" customFormat="1">
      <c r="A393" s="83"/>
      <c r="B393" s="83"/>
      <c r="C393" s="83"/>
      <c r="D393" s="109"/>
      <c r="H393" s="144"/>
      <c r="I393" s="145"/>
    </row>
    <row r="394" spans="1:9" s="62" customFormat="1">
      <c r="A394" s="83"/>
      <c r="B394" s="83"/>
      <c r="C394" s="83"/>
      <c r="D394" s="109"/>
      <c r="H394" s="144"/>
      <c r="I394" s="145"/>
    </row>
    <row r="395" spans="1:9" s="62" customFormat="1">
      <c r="A395" s="83"/>
      <c r="B395" s="83"/>
      <c r="C395" s="83"/>
      <c r="D395" s="109"/>
      <c r="H395" s="144"/>
      <c r="I395" s="145"/>
    </row>
    <row r="396" spans="1:9" s="62" customFormat="1">
      <c r="A396" s="83"/>
      <c r="B396" s="83"/>
      <c r="C396" s="83"/>
      <c r="D396" s="109"/>
      <c r="H396" s="144"/>
      <c r="I396" s="145"/>
    </row>
    <row r="397" spans="1:9" s="62" customFormat="1">
      <c r="A397" s="83"/>
      <c r="B397" s="83"/>
      <c r="C397" s="83"/>
      <c r="D397" s="109"/>
      <c r="H397" s="144"/>
      <c r="I397" s="145"/>
    </row>
    <row r="398" spans="1:9" s="62" customFormat="1">
      <c r="A398" s="83"/>
      <c r="B398" s="83"/>
      <c r="C398" s="83"/>
      <c r="D398" s="109"/>
      <c r="H398" s="144"/>
      <c r="I398" s="145"/>
    </row>
    <row r="399" spans="1:9" s="62" customFormat="1">
      <c r="A399" s="83"/>
      <c r="B399" s="83"/>
      <c r="C399" s="83"/>
      <c r="D399" s="109"/>
      <c r="H399" s="144"/>
      <c r="I399" s="145"/>
    </row>
    <row r="400" spans="1:9" s="62" customFormat="1">
      <c r="A400" s="83"/>
      <c r="B400" s="83"/>
      <c r="C400" s="83"/>
      <c r="D400" s="109"/>
      <c r="H400" s="144"/>
      <c r="I400" s="145"/>
    </row>
    <row r="401" spans="1:9" s="62" customFormat="1">
      <c r="A401" s="83"/>
      <c r="B401" s="83"/>
      <c r="C401" s="83"/>
      <c r="D401" s="109"/>
      <c r="H401" s="144"/>
      <c r="I401" s="145"/>
    </row>
    <row r="402" spans="1:9" s="62" customFormat="1">
      <c r="A402" s="83"/>
      <c r="B402" s="83"/>
      <c r="C402" s="83"/>
      <c r="D402" s="109"/>
      <c r="H402" s="144"/>
      <c r="I402" s="145"/>
    </row>
    <row r="403" spans="1:9" s="62" customFormat="1">
      <c r="A403" s="83"/>
      <c r="B403" s="83"/>
      <c r="C403" s="83"/>
      <c r="D403" s="109"/>
      <c r="H403" s="144"/>
      <c r="I403" s="145"/>
    </row>
    <row r="404" spans="1:9" s="62" customFormat="1">
      <c r="A404" s="83"/>
      <c r="B404" s="83"/>
      <c r="C404" s="83"/>
      <c r="D404" s="109"/>
      <c r="H404" s="144"/>
      <c r="I404" s="145"/>
    </row>
    <row r="405" spans="1:9" s="62" customFormat="1">
      <c r="A405" s="83"/>
      <c r="B405" s="83"/>
      <c r="C405" s="83"/>
      <c r="D405" s="109"/>
      <c r="H405" s="144"/>
      <c r="I405" s="145"/>
    </row>
    <row r="406" spans="1:9" s="62" customFormat="1">
      <c r="A406" s="83"/>
      <c r="B406" s="83"/>
      <c r="C406" s="83"/>
      <c r="D406" s="109"/>
      <c r="H406" s="144"/>
      <c r="I406" s="145"/>
    </row>
    <row r="407" spans="1:9" s="62" customFormat="1">
      <c r="A407" s="83"/>
      <c r="B407" s="83"/>
      <c r="C407" s="83"/>
      <c r="D407" s="109"/>
      <c r="H407" s="144"/>
      <c r="I407" s="145"/>
    </row>
    <row r="408" spans="1:9" s="62" customFormat="1">
      <c r="A408" s="83"/>
      <c r="B408" s="83"/>
      <c r="C408" s="83"/>
      <c r="D408" s="109"/>
      <c r="H408" s="144"/>
      <c r="I408" s="145"/>
    </row>
    <row r="409" spans="1:9" s="62" customFormat="1">
      <c r="A409" s="83"/>
      <c r="B409" s="83"/>
      <c r="C409" s="83"/>
      <c r="D409" s="109"/>
      <c r="H409" s="144"/>
      <c r="I409" s="145"/>
    </row>
    <row r="410" spans="1:9" s="62" customFormat="1">
      <c r="A410" s="83"/>
      <c r="B410" s="83"/>
      <c r="C410" s="83"/>
      <c r="D410" s="109"/>
      <c r="H410" s="144"/>
      <c r="I410" s="145"/>
    </row>
    <row r="411" spans="1:9" s="62" customFormat="1">
      <c r="A411" s="83"/>
      <c r="B411" s="83"/>
      <c r="C411" s="83"/>
      <c r="D411" s="109"/>
      <c r="H411" s="144"/>
      <c r="I411" s="145"/>
    </row>
    <row r="412" spans="1:9" s="62" customFormat="1">
      <c r="A412" s="83"/>
      <c r="B412" s="83"/>
      <c r="C412" s="83"/>
      <c r="D412" s="109"/>
      <c r="H412" s="144"/>
      <c r="I412" s="145"/>
    </row>
    <row r="413" spans="1:9" s="62" customFormat="1">
      <c r="A413" s="83"/>
      <c r="B413" s="83"/>
      <c r="C413" s="83"/>
      <c r="D413" s="109"/>
      <c r="H413" s="144"/>
      <c r="I413" s="145"/>
    </row>
    <row r="414" spans="1:9" s="62" customFormat="1">
      <c r="A414" s="83"/>
      <c r="B414" s="83"/>
      <c r="C414" s="83"/>
      <c r="D414" s="109"/>
      <c r="H414" s="144"/>
      <c r="I414" s="145"/>
    </row>
    <row r="415" spans="1:9" s="62" customFormat="1">
      <c r="A415" s="83"/>
      <c r="B415" s="83"/>
      <c r="C415" s="83"/>
      <c r="D415" s="109"/>
      <c r="H415" s="144"/>
      <c r="I415" s="145"/>
    </row>
    <row r="416" spans="1:9" s="62" customFormat="1">
      <c r="A416" s="83"/>
      <c r="B416" s="83"/>
      <c r="C416" s="83"/>
      <c r="D416" s="109"/>
      <c r="H416" s="144"/>
      <c r="I416" s="145"/>
    </row>
    <row r="417" spans="1:9" s="62" customFormat="1">
      <c r="A417" s="83"/>
      <c r="B417" s="83"/>
      <c r="C417" s="83"/>
      <c r="D417" s="109"/>
      <c r="H417" s="144"/>
      <c r="I417" s="145"/>
    </row>
    <row r="418" spans="1:9" s="62" customFormat="1">
      <c r="A418" s="83"/>
      <c r="B418" s="83"/>
      <c r="C418" s="83"/>
      <c r="D418" s="109"/>
      <c r="H418" s="144"/>
      <c r="I418" s="145"/>
    </row>
    <row r="419" spans="1:9" s="62" customFormat="1">
      <c r="A419" s="83"/>
      <c r="B419" s="83"/>
      <c r="C419" s="83"/>
      <c r="D419" s="109"/>
      <c r="H419" s="144"/>
      <c r="I419" s="145"/>
    </row>
    <row r="420" spans="1:9" s="62" customFormat="1">
      <c r="A420" s="83"/>
      <c r="B420" s="83"/>
      <c r="C420" s="83"/>
      <c r="D420" s="109"/>
      <c r="H420" s="144"/>
      <c r="I420" s="145"/>
    </row>
    <row r="421" spans="1:9" s="62" customFormat="1">
      <c r="A421" s="83"/>
      <c r="B421" s="83"/>
      <c r="C421" s="83"/>
      <c r="D421" s="109"/>
      <c r="H421" s="144"/>
      <c r="I421" s="145"/>
    </row>
    <row r="422" spans="1:9" s="62" customFormat="1">
      <c r="A422" s="83"/>
      <c r="B422" s="83"/>
      <c r="C422" s="83"/>
      <c r="D422" s="109"/>
      <c r="H422" s="144"/>
      <c r="I422" s="145"/>
    </row>
    <row r="423" spans="1:9" s="62" customFormat="1">
      <c r="A423" s="83"/>
      <c r="B423" s="83"/>
      <c r="C423" s="83"/>
      <c r="D423" s="109"/>
      <c r="H423" s="144"/>
      <c r="I423" s="145"/>
    </row>
    <row r="424" spans="1:9" s="62" customFormat="1">
      <c r="A424" s="83"/>
      <c r="B424" s="83"/>
      <c r="C424" s="83"/>
      <c r="D424" s="109"/>
      <c r="H424" s="144"/>
      <c r="I424" s="145"/>
    </row>
    <row r="425" spans="1:9" s="62" customFormat="1">
      <c r="A425" s="83"/>
      <c r="B425" s="83"/>
      <c r="C425" s="83"/>
      <c r="D425" s="109"/>
      <c r="H425" s="144"/>
      <c r="I425" s="145"/>
    </row>
    <row r="426" spans="1:9" s="62" customFormat="1">
      <c r="A426" s="83"/>
      <c r="B426" s="83"/>
      <c r="C426" s="83"/>
      <c r="D426" s="109"/>
      <c r="H426" s="144"/>
      <c r="I426" s="145"/>
    </row>
    <row r="427" spans="1:9" s="62" customFormat="1">
      <c r="A427" s="83"/>
      <c r="B427" s="83"/>
      <c r="C427" s="83"/>
      <c r="D427" s="109"/>
      <c r="H427" s="144"/>
      <c r="I427" s="145"/>
    </row>
    <row r="428" spans="1:9" s="62" customFormat="1">
      <c r="A428" s="83"/>
      <c r="B428" s="83"/>
      <c r="C428" s="83"/>
      <c r="D428" s="109"/>
      <c r="H428" s="144"/>
      <c r="I428" s="145"/>
    </row>
    <row r="429" spans="1:9" s="62" customFormat="1">
      <c r="A429" s="83"/>
      <c r="B429" s="83"/>
      <c r="C429" s="83"/>
      <c r="D429" s="109"/>
      <c r="H429" s="144"/>
      <c r="I429" s="145"/>
    </row>
    <row r="430" spans="1:9" s="62" customFormat="1">
      <c r="A430" s="83"/>
      <c r="B430" s="83"/>
      <c r="C430" s="83"/>
      <c r="D430" s="109"/>
      <c r="H430" s="144"/>
      <c r="I430" s="145"/>
    </row>
    <row r="431" spans="1:9" s="62" customFormat="1">
      <c r="A431" s="83"/>
      <c r="B431" s="83"/>
      <c r="C431" s="83"/>
      <c r="D431" s="109"/>
      <c r="H431" s="144"/>
      <c r="I431" s="145"/>
    </row>
    <row r="432" spans="1:9" s="62" customFormat="1">
      <c r="A432" s="83"/>
      <c r="B432" s="83"/>
      <c r="C432" s="83"/>
      <c r="D432" s="109"/>
      <c r="H432" s="144"/>
      <c r="I432" s="145"/>
    </row>
    <row r="433" spans="1:9" s="62" customFormat="1">
      <c r="A433" s="83"/>
      <c r="B433" s="83"/>
      <c r="C433" s="83"/>
      <c r="D433" s="109"/>
      <c r="H433" s="144"/>
      <c r="I433" s="145"/>
    </row>
    <row r="434" spans="1:9" s="62" customFormat="1">
      <c r="A434" s="83"/>
      <c r="B434" s="83"/>
      <c r="C434" s="83"/>
      <c r="D434" s="109"/>
      <c r="H434" s="144"/>
      <c r="I434" s="145"/>
    </row>
    <row r="435" spans="1:9" s="62" customFormat="1">
      <c r="A435" s="83"/>
      <c r="B435" s="83"/>
      <c r="C435" s="83"/>
      <c r="D435" s="109"/>
      <c r="H435" s="144"/>
      <c r="I435" s="145"/>
    </row>
    <row r="436" spans="1:9" s="62" customFormat="1">
      <c r="A436" s="83"/>
      <c r="B436" s="83"/>
      <c r="C436" s="83"/>
      <c r="D436" s="109"/>
      <c r="H436" s="144"/>
      <c r="I436" s="145"/>
    </row>
    <row r="437" spans="1:9" s="62" customFormat="1">
      <c r="A437" s="83"/>
      <c r="B437" s="83"/>
      <c r="C437" s="83"/>
      <c r="D437" s="109"/>
      <c r="H437" s="144"/>
      <c r="I437" s="145"/>
    </row>
    <row r="438" spans="1:9" s="62" customFormat="1">
      <c r="A438" s="83"/>
      <c r="B438" s="83"/>
      <c r="C438" s="83"/>
      <c r="D438" s="109"/>
      <c r="H438" s="144"/>
      <c r="I438" s="145"/>
    </row>
    <row r="439" spans="1:9" s="62" customFormat="1">
      <c r="A439" s="83"/>
      <c r="B439" s="83"/>
      <c r="C439" s="83"/>
      <c r="D439" s="109"/>
      <c r="H439" s="144"/>
      <c r="I439" s="145"/>
    </row>
    <row r="440" spans="1:9" s="62" customFormat="1">
      <c r="A440" s="83"/>
      <c r="B440" s="83"/>
      <c r="C440" s="83"/>
      <c r="D440" s="109"/>
      <c r="H440" s="144"/>
      <c r="I440" s="145"/>
    </row>
    <row r="441" spans="1:9" s="62" customFormat="1">
      <c r="A441" s="83"/>
      <c r="B441" s="83"/>
      <c r="C441" s="83"/>
      <c r="D441" s="109"/>
      <c r="H441" s="144"/>
      <c r="I441" s="145"/>
    </row>
    <row r="442" spans="1:9" s="62" customFormat="1">
      <c r="A442" s="83"/>
      <c r="B442" s="83"/>
      <c r="C442" s="83"/>
      <c r="D442" s="109"/>
      <c r="H442" s="144"/>
      <c r="I442" s="145"/>
    </row>
    <row r="443" spans="1:9" s="62" customFormat="1">
      <c r="A443" s="83"/>
      <c r="B443" s="83"/>
      <c r="C443" s="83"/>
      <c r="D443" s="109"/>
      <c r="H443" s="144"/>
      <c r="I443" s="145"/>
    </row>
    <row r="444" spans="1:9" s="62" customFormat="1">
      <c r="A444" s="83"/>
      <c r="B444" s="83"/>
      <c r="C444" s="83"/>
      <c r="D444" s="109"/>
      <c r="H444" s="144"/>
      <c r="I444" s="145"/>
    </row>
    <row r="445" spans="1:9" s="62" customFormat="1">
      <c r="A445" s="83"/>
      <c r="B445" s="83"/>
      <c r="C445" s="83"/>
      <c r="D445" s="109"/>
      <c r="H445" s="144"/>
      <c r="I445" s="145"/>
    </row>
    <row r="446" spans="1:9" s="62" customFormat="1">
      <c r="A446" s="83"/>
      <c r="B446" s="83"/>
      <c r="C446" s="83"/>
      <c r="D446" s="109"/>
      <c r="H446" s="144"/>
      <c r="I446" s="145"/>
    </row>
    <row r="447" spans="1:9" s="62" customFormat="1">
      <c r="A447" s="83"/>
      <c r="B447" s="83"/>
      <c r="C447" s="83"/>
      <c r="D447" s="109"/>
      <c r="H447" s="144"/>
      <c r="I447" s="145"/>
    </row>
    <row r="448" spans="1:9" s="62" customFormat="1">
      <c r="A448" s="83"/>
      <c r="B448" s="83"/>
      <c r="C448" s="83"/>
      <c r="D448" s="109"/>
      <c r="H448" s="144"/>
      <c r="I448" s="145"/>
    </row>
    <row r="449" spans="1:9" s="62" customFormat="1">
      <c r="A449" s="83"/>
      <c r="B449" s="83"/>
      <c r="C449" s="83"/>
      <c r="D449" s="109"/>
      <c r="H449" s="144"/>
      <c r="I449" s="145"/>
    </row>
    <row r="450" spans="1:9" s="62" customFormat="1">
      <c r="A450" s="83"/>
      <c r="B450" s="83"/>
      <c r="C450" s="83"/>
      <c r="D450" s="109"/>
      <c r="H450" s="144"/>
      <c r="I450" s="145"/>
    </row>
    <row r="451" spans="1:9" s="62" customFormat="1">
      <c r="A451" s="83"/>
      <c r="B451" s="83"/>
      <c r="C451" s="83"/>
      <c r="D451" s="109"/>
      <c r="H451" s="144"/>
      <c r="I451" s="145"/>
    </row>
    <row r="452" spans="1:9" s="62" customFormat="1">
      <c r="A452" s="83"/>
      <c r="B452" s="83"/>
      <c r="C452" s="83"/>
      <c r="D452" s="109"/>
      <c r="H452" s="144"/>
      <c r="I452" s="145"/>
    </row>
    <row r="453" spans="1:9" s="62" customFormat="1">
      <c r="A453" s="83"/>
      <c r="B453" s="83"/>
      <c r="C453" s="83"/>
      <c r="D453" s="109"/>
      <c r="H453" s="144"/>
      <c r="I453" s="145"/>
    </row>
    <row r="454" spans="1:9" s="62" customFormat="1">
      <c r="A454" s="83"/>
      <c r="B454" s="83"/>
      <c r="C454" s="83"/>
      <c r="D454" s="109"/>
      <c r="H454" s="144"/>
      <c r="I454" s="145"/>
    </row>
    <row r="455" spans="1:9" s="62" customFormat="1">
      <c r="A455" s="83"/>
      <c r="B455" s="83"/>
      <c r="C455" s="83"/>
      <c r="D455" s="109"/>
      <c r="H455" s="144"/>
      <c r="I455" s="145"/>
    </row>
    <row r="456" spans="1:9" s="62" customFormat="1">
      <c r="A456" s="83"/>
      <c r="B456" s="83"/>
      <c r="C456" s="83"/>
      <c r="D456" s="109"/>
      <c r="H456" s="144"/>
      <c r="I456" s="145"/>
    </row>
    <row r="457" spans="1:9" s="62" customFormat="1">
      <c r="A457" s="83"/>
      <c r="B457" s="83"/>
      <c r="C457" s="83"/>
      <c r="D457" s="109"/>
      <c r="H457" s="144"/>
      <c r="I457" s="145"/>
    </row>
    <row r="458" spans="1:9" s="62" customFormat="1">
      <c r="A458" s="83"/>
      <c r="B458" s="83"/>
      <c r="C458" s="83"/>
      <c r="D458" s="109"/>
      <c r="H458" s="144"/>
      <c r="I458" s="145"/>
    </row>
    <row r="459" spans="1:9" s="62" customFormat="1">
      <c r="A459" s="83"/>
      <c r="B459" s="83"/>
      <c r="C459" s="83"/>
      <c r="D459" s="109"/>
      <c r="H459" s="144"/>
      <c r="I459" s="145"/>
    </row>
    <row r="460" spans="1:9" s="62" customFormat="1">
      <c r="A460" s="83"/>
      <c r="B460" s="83"/>
      <c r="C460" s="83"/>
      <c r="D460" s="109"/>
      <c r="H460" s="144"/>
      <c r="I460" s="145"/>
    </row>
    <row r="461" spans="1:9" s="62" customFormat="1">
      <c r="A461" s="83"/>
      <c r="B461" s="83"/>
      <c r="C461" s="83"/>
      <c r="D461" s="109"/>
      <c r="H461" s="144"/>
      <c r="I461" s="145"/>
    </row>
    <row r="462" spans="1:9" s="62" customFormat="1">
      <c r="A462" s="83"/>
      <c r="B462" s="83"/>
      <c r="C462" s="83"/>
      <c r="D462" s="109"/>
      <c r="H462" s="144"/>
      <c r="I462" s="145"/>
    </row>
    <row r="463" spans="1:9" s="62" customFormat="1">
      <c r="A463" s="83"/>
      <c r="B463" s="83"/>
      <c r="C463" s="83"/>
      <c r="D463" s="109"/>
      <c r="H463" s="144"/>
      <c r="I463" s="145"/>
    </row>
    <row r="464" spans="1:9" s="62" customFormat="1">
      <c r="A464" s="83"/>
      <c r="B464" s="83"/>
      <c r="C464" s="83"/>
      <c r="D464" s="109"/>
      <c r="H464" s="144"/>
      <c r="I464" s="145"/>
    </row>
    <row r="465" spans="1:9" s="62" customFormat="1">
      <c r="A465" s="83"/>
      <c r="B465" s="83"/>
      <c r="C465" s="83"/>
      <c r="D465" s="109"/>
      <c r="H465" s="144"/>
      <c r="I465" s="145"/>
    </row>
    <row r="466" spans="1:9" s="62" customFormat="1">
      <c r="A466" s="83"/>
      <c r="B466" s="83"/>
      <c r="C466" s="83"/>
      <c r="D466" s="109"/>
      <c r="H466" s="144"/>
      <c r="I466" s="145"/>
    </row>
    <row r="467" spans="1:9" s="62" customFormat="1">
      <c r="A467" s="83"/>
      <c r="B467" s="83"/>
      <c r="C467" s="83"/>
      <c r="D467" s="109"/>
      <c r="H467" s="144"/>
      <c r="I467" s="145"/>
    </row>
    <row r="468" spans="1:9" s="62" customFormat="1">
      <c r="A468" s="83"/>
      <c r="B468" s="83"/>
      <c r="C468" s="83"/>
      <c r="D468" s="109"/>
      <c r="H468" s="144"/>
      <c r="I468" s="145"/>
    </row>
    <row r="469" spans="1:9" s="62" customFormat="1">
      <c r="A469" s="83"/>
      <c r="B469" s="83"/>
      <c r="C469" s="83"/>
      <c r="D469" s="109"/>
      <c r="H469" s="144"/>
      <c r="I469" s="145"/>
    </row>
    <row r="470" spans="1:9" s="62" customFormat="1">
      <c r="A470" s="83"/>
      <c r="B470" s="83"/>
      <c r="C470" s="83"/>
      <c r="D470" s="109"/>
      <c r="H470" s="144"/>
      <c r="I470" s="145"/>
    </row>
    <row r="471" spans="1:9" s="62" customFormat="1">
      <c r="A471" s="83"/>
      <c r="B471" s="83"/>
      <c r="C471" s="83"/>
      <c r="D471" s="109"/>
      <c r="H471" s="144"/>
      <c r="I471" s="145"/>
    </row>
    <row r="472" spans="1:9" s="62" customFormat="1">
      <c r="A472" s="83"/>
      <c r="B472" s="83"/>
      <c r="C472" s="83"/>
      <c r="D472" s="109"/>
      <c r="H472" s="144"/>
      <c r="I472" s="145"/>
    </row>
    <row r="473" spans="1:9" s="62" customFormat="1">
      <c r="A473" s="83"/>
      <c r="B473" s="83"/>
      <c r="C473" s="83"/>
      <c r="D473" s="109"/>
      <c r="H473" s="144"/>
      <c r="I473" s="145"/>
    </row>
    <row r="474" spans="1:9" s="62" customFormat="1">
      <c r="A474" s="83"/>
      <c r="B474" s="83"/>
      <c r="C474" s="83"/>
      <c r="D474" s="109"/>
      <c r="H474" s="144"/>
      <c r="I474" s="145"/>
    </row>
    <row r="475" spans="1:9" s="62" customFormat="1">
      <c r="A475" s="83"/>
      <c r="B475" s="83"/>
      <c r="C475" s="83"/>
      <c r="D475" s="109"/>
      <c r="H475" s="144"/>
      <c r="I475" s="145"/>
    </row>
    <row r="476" spans="1:9" s="62" customFormat="1">
      <c r="A476" s="83"/>
      <c r="B476" s="83"/>
      <c r="C476" s="83"/>
      <c r="D476" s="109"/>
      <c r="H476" s="144"/>
      <c r="I476" s="145"/>
    </row>
    <row r="477" spans="1:9" s="62" customFormat="1">
      <c r="A477" s="83"/>
      <c r="B477" s="83"/>
      <c r="C477" s="83"/>
      <c r="D477" s="109"/>
      <c r="H477" s="144"/>
      <c r="I477" s="145"/>
    </row>
    <row r="478" spans="1:9" s="62" customFormat="1">
      <c r="A478" s="83"/>
      <c r="B478" s="83"/>
      <c r="C478" s="83"/>
      <c r="D478" s="109"/>
      <c r="H478" s="144"/>
      <c r="I478" s="145"/>
    </row>
    <row r="479" spans="1:9" s="62" customFormat="1">
      <c r="A479" s="83"/>
      <c r="B479" s="83"/>
      <c r="C479" s="83"/>
      <c r="D479" s="109"/>
      <c r="H479" s="144"/>
      <c r="I479" s="145"/>
    </row>
    <row r="480" spans="1:9" s="62" customFormat="1">
      <c r="A480" s="83"/>
      <c r="B480" s="83"/>
      <c r="C480" s="83"/>
      <c r="D480" s="109"/>
      <c r="H480" s="144"/>
      <c r="I480" s="145"/>
    </row>
    <row r="481" spans="1:9" s="62" customFormat="1">
      <c r="A481" s="83"/>
      <c r="B481" s="83"/>
      <c r="C481" s="83"/>
      <c r="D481" s="109"/>
      <c r="H481" s="144"/>
      <c r="I481" s="145"/>
    </row>
    <row r="482" spans="1:9" s="62" customFormat="1">
      <c r="A482" s="83"/>
      <c r="B482" s="83"/>
      <c r="C482" s="83"/>
      <c r="D482" s="109"/>
      <c r="H482" s="144"/>
      <c r="I482" s="145"/>
    </row>
    <row r="483" spans="1:9" s="62" customFormat="1">
      <c r="A483" s="83"/>
      <c r="B483" s="83"/>
      <c r="C483" s="83"/>
      <c r="D483" s="109"/>
      <c r="H483" s="144"/>
      <c r="I483" s="145"/>
    </row>
    <row r="484" spans="1:9" s="62" customFormat="1">
      <c r="A484" s="83"/>
      <c r="B484" s="83"/>
      <c r="C484" s="83"/>
      <c r="D484" s="109"/>
      <c r="H484" s="144"/>
      <c r="I484" s="145"/>
    </row>
    <row r="485" spans="1:9" s="62" customFormat="1">
      <c r="A485" s="83"/>
      <c r="B485" s="83"/>
      <c r="C485" s="83"/>
      <c r="D485" s="109"/>
      <c r="H485" s="144"/>
      <c r="I485" s="145"/>
    </row>
    <row r="486" spans="1:9" s="62" customFormat="1">
      <c r="A486" s="83"/>
      <c r="B486" s="83"/>
      <c r="C486" s="83"/>
      <c r="D486" s="109"/>
      <c r="H486" s="144"/>
      <c r="I486" s="145"/>
    </row>
    <row r="487" spans="1:9" s="62" customFormat="1">
      <c r="A487" s="83"/>
      <c r="B487" s="83"/>
      <c r="C487" s="83"/>
      <c r="D487" s="109"/>
      <c r="H487" s="144"/>
      <c r="I487" s="145"/>
    </row>
    <row r="488" spans="1:9" s="62" customFormat="1">
      <c r="A488" s="83"/>
      <c r="B488" s="83"/>
      <c r="C488" s="83"/>
      <c r="D488" s="109"/>
      <c r="H488" s="144"/>
      <c r="I488" s="145"/>
    </row>
    <row r="489" spans="1:9" s="62" customFormat="1">
      <c r="A489" s="83"/>
      <c r="B489" s="83"/>
      <c r="C489" s="83"/>
      <c r="D489" s="109"/>
      <c r="H489" s="144"/>
      <c r="I489" s="145"/>
    </row>
    <row r="490" spans="1:9" s="62" customFormat="1">
      <c r="A490" s="83"/>
      <c r="B490" s="83"/>
      <c r="C490" s="83"/>
      <c r="D490" s="109"/>
      <c r="H490" s="144"/>
      <c r="I490" s="145"/>
    </row>
    <row r="491" spans="1:9" s="62" customFormat="1">
      <c r="A491" s="83"/>
      <c r="B491" s="83"/>
      <c r="C491" s="83"/>
      <c r="D491" s="109"/>
      <c r="H491" s="144"/>
      <c r="I491" s="145"/>
    </row>
    <row r="492" spans="1:9" s="62" customFormat="1">
      <c r="A492" s="83"/>
      <c r="B492" s="83"/>
      <c r="C492" s="83"/>
      <c r="D492" s="109"/>
      <c r="H492" s="144"/>
      <c r="I492" s="145"/>
    </row>
    <row r="493" spans="1:9" s="62" customFormat="1">
      <c r="A493" s="83"/>
      <c r="B493" s="83"/>
      <c r="C493" s="83"/>
      <c r="D493" s="109"/>
      <c r="H493" s="144"/>
      <c r="I493" s="145"/>
    </row>
    <row r="494" spans="1:9" s="62" customFormat="1">
      <c r="A494" s="83"/>
      <c r="B494" s="83"/>
      <c r="C494" s="83"/>
      <c r="D494" s="109"/>
      <c r="H494" s="144"/>
      <c r="I494" s="145"/>
    </row>
    <row r="495" spans="1:9" s="62" customFormat="1">
      <c r="A495" s="83"/>
      <c r="B495" s="83"/>
      <c r="C495" s="83"/>
      <c r="D495" s="109"/>
      <c r="H495" s="144"/>
      <c r="I495" s="145"/>
    </row>
    <row r="496" spans="1:9" s="62" customFormat="1">
      <c r="A496" s="83"/>
      <c r="B496" s="83"/>
      <c r="C496" s="83"/>
      <c r="D496" s="109"/>
      <c r="H496" s="144"/>
      <c r="I496" s="145"/>
    </row>
    <row r="497" spans="1:9" s="62" customFormat="1">
      <c r="A497" s="83"/>
      <c r="B497" s="83"/>
      <c r="C497" s="83"/>
      <c r="D497" s="109"/>
      <c r="H497" s="144"/>
      <c r="I497" s="145"/>
    </row>
    <row r="498" spans="1:9" s="62" customFormat="1">
      <c r="A498" s="83"/>
      <c r="B498" s="83"/>
      <c r="C498" s="83"/>
      <c r="D498" s="109"/>
      <c r="H498" s="144"/>
      <c r="I498" s="145"/>
    </row>
    <row r="499" spans="1:9" s="62" customFormat="1">
      <c r="A499" s="83"/>
      <c r="B499" s="83"/>
      <c r="C499" s="83"/>
      <c r="D499" s="109"/>
      <c r="H499" s="144"/>
      <c r="I499" s="145"/>
    </row>
    <row r="500" spans="1:9" s="62" customFormat="1">
      <c r="A500" s="83"/>
      <c r="B500" s="83"/>
      <c r="C500" s="83"/>
      <c r="D500" s="109"/>
      <c r="H500" s="144"/>
      <c r="I500" s="145"/>
    </row>
    <row r="501" spans="1:9" s="62" customFormat="1">
      <c r="A501" s="83"/>
      <c r="B501" s="83"/>
      <c r="C501" s="83"/>
      <c r="D501" s="109"/>
      <c r="H501" s="144"/>
      <c r="I501" s="145"/>
    </row>
    <row r="502" spans="1:9" s="62" customFormat="1">
      <c r="A502" s="83"/>
      <c r="B502" s="83"/>
      <c r="C502" s="83"/>
      <c r="D502" s="109"/>
      <c r="H502" s="144"/>
      <c r="I502" s="145"/>
    </row>
    <row r="503" spans="1:9" s="62" customFormat="1">
      <c r="A503" s="83"/>
      <c r="B503" s="83"/>
      <c r="C503" s="83"/>
      <c r="D503" s="109"/>
      <c r="H503" s="144"/>
      <c r="I503" s="145"/>
    </row>
    <row r="504" spans="1:9" s="62" customFormat="1">
      <c r="A504" s="83"/>
      <c r="B504" s="83"/>
      <c r="C504" s="83"/>
      <c r="D504" s="109"/>
      <c r="H504" s="144"/>
      <c r="I504" s="145"/>
    </row>
    <row r="505" spans="1:9" s="62" customFormat="1">
      <c r="A505" s="83"/>
      <c r="B505" s="83"/>
      <c r="C505" s="83"/>
      <c r="D505" s="109"/>
      <c r="H505" s="144"/>
      <c r="I505" s="145"/>
    </row>
    <row r="506" spans="1:9" s="62" customFormat="1">
      <c r="A506" s="83"/>
      <c r="B506" s="83"/>
      <c r="C506" s="83"/>
      <c r="D506" s="109"/>
      <c r="H506" s="144"/>
      <c r="I506" s="145"/>
    </row>
    <row r="507" spans="1:9" s="62" customFormat="1">
      <c r="A507" s="83"/>
      <c r="B507" s="83"/>
      <c r="C507" s="83"/>
      <c r="D507" s="109"/>
      <c r="H507" s="144"/>
      <c r="I507" s="145"/>
    </row>
    <row r="508" spans="1:9" s="62" customFormat="1">
      <c r="A508" s="83"/>
      <c r="B508" s="83"/>
      <c r="C508" s="83"/>
      <c r="D508" s="109"/>
      <c r="H508" s="144"/>
      <c r="I508" s="145"/>
    </row>
    <row r="509" spans="1:9" s="62" customFormat="1">
      <c r="A509" s="83"/>
      <c r="B509" s="83"/>
      <c r="C509" s="83"/>
      <c r="D509" s="109"/>
      <c r="H509" s="144"/>
      <c r="I509" s="145"/>
    </row>
    <row r="510" spans="1:9" s="62" customFormat="1">
      <c r="A510" s="83"/>
      <c r="B510" s="83"/>
      <c r="C510" s="83"/>
      <c r="D510" s="109"/>
      <c r="H510" s="144"/>
      <c r="I510" s="145"/>
    </row>
    <row r="511" spans="1:9" s="62" customFormat="1">
      <c r="A511" s="83"/>
      <c r="B511" s="83"/>
      <c r="C511" s="83"/>
      <c r="D511" s="109"/>
      <c r="H511" s="144"/>
      <c r="I511" s="145"/>
    </row>
    <row r="512" spans="1:9" s="62" customFormat="1">
      <c r="A512" s="83"/>
      <c r="B512" s="83"/>
      <c r="C512" s="83"/>
      <c r="D512" s="109"/>
      <c r="H512" s="144"/>
      <c r="I512" s="145"/>
    </row>
    <row r="513" spans="1:9" s="62" customFormat="1">
      <c r="A513" s="83"/>
      <c r="B513" s="83"/>
      <c r="C513" s="83"/>
      <c r="D513" s="109"/>
      <c r="H513" s="144"/>
      <c r="I513" s="145"/>
    </row>
    <row r="514" spans="1:9" s="62" customFormat="1">
      <c r="A514" s="83"/>
      <c r="B514" s="83"/>
      <c r="C514" s="83"/>
      <c r="D514" s="109"/>
      <c r="H514" s="144"/>
      <c r="I514" s="145"/>
    </row>
    <row r="515" spans="1:9" s="62" customFormat="1">
      <c r="A515" s="83"/>
      <c r="B515" s="83"/>
      <c r="C515" s="83"/>
      <c r="D515" s="109"/>
      <c r="H515" s="144"/>
      <c r="I515" s="145"/>
    </row>
    <row r="516" spans="1:9" s="62" customFormat="1">
      <c r="A516" s="83"/>
      <c r="B516" s="83"/>
      <c r="C516" s="83"/>
      <c r="D516" s="109"/>
      <c r="H516" s="144"/>
      <c r="I516" s="145"/>
    </row>
    <row r="517" spans="1:9" s="62" customFormat="1">
      <c r="A517" s="83"/>
      <c r="B517" s="83"/>
      <c r="C517" s="83"/>
      <c r="D517" s="109"/>
      <c r="H517" s="144"/>
      <c r="I517" s="145"/>
    </row>
    <row r="518" spans="1:9" s="62" customFormat="1">
      <c r="A518" s="83"/>
      <c r="B518" s="83"/>
      <c r="C518" s="83"/>
      <c r="D518" s="109"/>
      <c r="H518" s="144"/>
      <c r="I518" s="145"/>
    </row>
    <row r="519" spans="1:9" s="62" customFormat="1">
      <c r="A519" s="83"/>
      <c r="B519" s="83"/>
      <c r="C519" s="83"/>
      <c r="D519" s="109"/>
      <c r="H519" s="144"/>
      <c r="I519" s="145"/>
    </row>
    <row r="520" spans="1:9" s="62" customFormat="1">
      <c r="A520" s="83"/>
      <c r="B520" s="83"/>
      <c r="C520" s="83"/>
      <c r="D520" s="109"/>
      <c r="H520" s="144"/>
      <c r="I520" s="145"/>
    </row>
    <row r="521" spans="1:9" s="62" customFormat="1">
      <c r="A521" s="83"/>
      <c r="B521" s="83"/>
      <c r="C521" s="83"/>
      <c r="D521" s="109"/>
      <c r="H521" s="144"/>
      <c r="I521" s="145"/>
    </row>
    <row r="522" spans="1:9" s="62" customFormat="1">
      <c r="A522" s="83"/>
      <c r="B522" s="83"/>
      <c r="C522" s="83"/>
      <c r="D522" s="109"/>
      <c r="H522" s="144"/>
      <c r="I522" s="145"/>
    </row>
    <row r="523" spans="1:9" s="62" customFormat="1">
      <c r="A523" s="83"/>
      <c r="B523" s="83"/>
      <c r="C523" s="83"/>
      <c r="D523" s="109"/>
      <c r="H523" s="144"/>
      <c r="I523" s="145"/>
    </row>
    <row r="524" spans="1:9" s="62" customFormat="1">
      <c r="A524" s="83"/>
      <c r="B524" s="83"/>
      <c r="C524" s="83"/>
      <c r="D524" s="109"/>
      <c r="H524" s="144"/>
      <c r="I524" s="145"/>
    </row>
    <row r="525" spans="1:9" s="62" customFormat="1">
      <c r="A525" s="83"/>
      <c r="B525" s="83"/>
      <c r="C525" s="83"/>
      <c r="D525" s="109"/>
      <c r="H525" s="144"/>
      <c r="I525" s="145"/>
    </row>
    <row r="526" spans="1:9" s="62" customFormat="1">
      <c r="A526" s="83"/>
      <c r="B526" s="83"/>
      <c r="C526" s="83"/>
      <c r="D526" s="109"/>
      <c r="H526" s="144"/>
      <c r="I526" s="145"/>
    </row>
    <row r="527" spans="1:9" s="62" customFormat="1">
      <c r="A527" s="83"/>
      <c r="B527" s="83"/>
      <c r="C527" s="83"/>
      <c r="D527" s="109"/>
      <c r="H527" s="144"/>
      <c r="I527" s="145"/>
    </row>
    <row r="528" spans="1:9" s="62" customFormat="1">
      <c r="A528" s="83"/>
      <c r="B528" s="83"/>
      <c r="C528" s="83"/>
      <c r="D528" s="109"/>
      <c r="H528" s="144"/>
      <c r="I528" s="145"/>
    </row>
    <row r="529" spans="1:9" s="62" customFormat="1">
      <c r="A529" s="83"/>
      <c r="B529" s="83"/>
      <c r="C529" s="83"/>
      <c r="D529" s="109"/>
      <c r="H529" s="144"/>
      <c r="I529" s="145"/>
    </row>
    <row r="530" spans="1:9" s="62" customFormat="1">
      <c r="A530" s="83"/>
      <c r="B530" s="83"/>
      <c r="C530" s="83"/>
      <c r="D530" s="109"/>
      <c r="H530" s="144"/>
      <c r="I530" s="145"/>
    </row>
    <row r="531" spans="1:9" s="62" customFormat="1">
      <c r="A531" s="83"/>
      <c r="B531" s="83"/>
      <c r="C531" s="83"/>
      <c r="D531" s="109"/>
      <c r="H531" s="144"/>
      <c r="I531" s="145"/>
    </row>
    <row r="532" spans="1:9" s="62" customFormat="1">
      <c r="A532" s="83"/>
      <c r="B532" s="83"/>
      <c r="C532" s="83"/>
      <c r="D532" s="109"/>
      <c r="H532" s="144"/>
      <c r="I532" s="145"/>
    </row>
    <row r="533" spans="1:9" s="62" customFormat="1">
      <c r="A533" s="83"/>
      <c r="B533" s="83"/>
      <c r="C533" s="83"/>
      <c r="D533" s="109"/>
      <c r="H533" s="144"/>
      <c r="I533" s="145"/>
    </row>
    <row r="534" spans="1:9" s="62" customFormat="1">
      <c r="A534" s="83"/>
      <c r="B534" s="83"/>
      <c r="C534" s="83"/>
      <c r="D534" s="109"/>
      <c r="H534" s="144"/>
      <c r="I534" s="145"/>
    </row>
    <row r="535" spans="1:9" s="62" customFormat="1">
      <c r="A535" s="83"/>
      <c r="B535" s="83"/>
      <c r="C535" s="83"/>
      <c r="D535" s="109"/>
      <c r="H535" s="144"/>
      <c r="I535" s="145"/>
    </row>
    <row r="536" spans="1:9" s="62" customFormat="1">
      <c r="A536" s="83"/>
      <c r="B536" s="83"/>
      <c r="C536" s="83"/>
      <c r="D536" s="109"/>
      <c r="H536" s="144"/>
      <c r="I536" s="145"/>
    </row>
    <row r="537" spans="1:9" s="62" customFormat="1">
      <c r="A537" s="83"/>
      <c r="B537" s="83"/>
      <c r="C537" s="83"/>
      <c r="D537" s="109"/>
      <c r="H537" s="144"/>
      <c r="I537" s="145"/>
    </row>
    <row r="538" spans="1:9" s="62" customFormat="1">
      <c r="A538" s="83"/>
      <c r="B538" s="83"/>
      <c r="C538" s="83"/>
      <c r="D538" s="109"/>
      <c r="H538" s="144"/>
      <c r="I538" s="145"/>
    </row>
    <row r="539" spans="1:9" s="62" customFormat="1">
      <c r="A539" s="83"/>
      <c r="B539" s="83"/>
      <c r="C539" s="83"/>
      <c r="D539" s="109"/>
      <c r="H539" s="144"/>
      <c r="I539" s="145"/>
    </row>
    <row r="540" spans="1:9" s="62" customFormat="1">
      <c r="A540" s="83"/>
      <c r="B540" s="83"/>
      <c r="C540" s="83"/>
      <c r="D540" s="109"/>
      <c r="H540" s="144"/>
      <c r="I540" s="145"/>
    </row>
    <row r="541" spans="1:9" s="62" customFormat="1">
      <c r="A541" s="83"/>
      <c r="B541" s="83"/>
      <c r="C541" s="83"/>
      <c r="D541" s="109"/>
      <c r="H541" s="144"/>
      <c r="I541" s="145"/>
    </row>
    <row r="542" spans="1:9" s="62" customFormat="1">
      <c r="A542" s="83"/>
      <c r="B542" s="83"/>
      <c r="C542" s="83"/>
      <c r="D542" s="109"/>
      <c r="H542" s="144"/>
      <c r="I542" s="145"/>
    </row>
    <row r="543" spans="1:9" s="62" customFormat="1">
      <c r="A543" s="83"/>
      <c r="B543" s="83"/>
      <c r="C543" s="83"/>
      <c r="D543" s="109"/>
      <c r="H543" s="144"/>
      <c r="I543" s="145"/>
    </row>
    <row r="544" spans="1:9" s="62" customFormat="1">
      <c r="A544" s="83"/>
      <c r="B544" s="83"/>
      <c r="C544" s="83"/>
      <c r="D544" s="109"/>
      <c r="H544" s="144"/>
      <c r="I544" s="145"/>
    </row>
    <row r="545" spans="1:120" s="62" customFormat="1">
      <c r="A545" s="83"/>
      <c r="B545" s="83"/>
      <c r="C545" s="83"/>
      <c r="D545" s="109"/>
      <c r="H545" s="144"/>
      <c r="I545" s="145"/>
    </row>
    <row r="546" spans="1:120" s="62" customFormat="1">
      <c r="A546" s="83"/>
      <c r="B546" s="83"/>
      <c r="C546" s="83"/>
      <c r="D546" s="109"/>
      <c r="H546" s="144"/>
      <c r="I546" s="145"/>
    </row>
    <row r="547" spans="1:120" s="62" customFormat="1">
      <c r="A547" s="83"/>
      <c r="B547" s="83"/>
      <c r="C547" s="83"/>
      <c r="D547" s="109"/>
      <c r="H547" s="144"/>
      <c r="I547" s="145"/>
    </row>
    <row r="548" spans="1:120" s="62" customFormat="1">
      <c r="A548" s="83"/>
      <c r="B548" s="83"/>
      <c r="C548" s="83"/>
      <c r="D548" s="109"/>
      <c r="H548" s="144"/>
      <c r="I548" s="145"/>
    </row>
    <row r="549" spans="1:120" s="62" customFormat="1">
      <c r="A549" s="83"/>
      <c r="B549" s="83"/>
      <c r="C549" s="83"/>
      <c r="D549" s="109"/>
      <c r="H549" s="144"/>
      <c r="I549" s="145"/>
    </row>
    <row r="550" spans="1:120" s="62" customFormat="1">
      <c r="A550" s="83"/>
      <c r="B550" s="83"/>
      <c r="C550" s="83"/>
      <c r="D550" s="109"/>
      <c r="H550" s="144"/>
      <c r="I550" s="145"/>
    </row>
    <row r="551" spans="1:120" s="62" customFormat="1">
      <c r="A551" s="83"/>
      <c r="B551" s="83"/>
      <c r="C551" s="83"/>
      <c r="D551" s="109"/>
      <c r="H551" s="144"/>
      <c r="I551" s="145"/>
    </row>
    <row r="552" spans="1:120" s="62" customFormat="1">
      <c r="A552" s="83"/>
      <c r="B552" s="83"/>
      <c r="C552" s="83"/>
      <c r="D552" s="109"/>
      <c r="H552" s="144"/>
      <c r="I552" s="145"/>
    </row>
    <row r="553" spans="1:120" s="62" customFormat="1">
      <c r="A553" s="83"/>
      <c r="B553" s="83"/>
      <c r="C553" s="83"/>
      <c r="D553" s="109"/>
      <c r="H553" s="144"/>
      <c r="I553" s="145"/>
    </row>
    <row r="554" spans="1:120" s="62" customFormat="1">
      <c r="A554" s="83"/>
      <c r="B554" s="83"/>
      <c r="C554" s="83"/>
      <c r="D554" s="109"/>
      <c r="H554" s="144"/>
      <c r="I554" s="145"/>
    </row>
    <row r="555" spans="1:120" s="62" customFormat="1">
      <c r="A555" s="83"/>
      <c r="B555" s="83"/>
      <c r="C555" s="83"/>
      <c r="D555" s="109"/>
      <c r="H555" s="144"/>
      <c r="I555" s="145"/>
    </row>
    <row r="556" spans="1:120" s="62" customFormat="1">
      <c r="A556" s="83"/>
      <c r="B556" s="83"/>
      <c r="C556" s="83"/>
      <c r="D556" s="109"/>
      <c r="H556" s="144"/>
      <c r="I556" s="145"/>
    </row>
    <row r="557" spans="1:120" s="62" customFormat="1">
      <c r="A557" s="83"/>
      <c r="B557" s="83"/>
      <c r="C557" s="83"/>
      <c r="D557" s="109"/>
      <c r="H557" s="144"/>
      <c r="I557" s="145"/>
    </row>
    <row r="558" spans="1:120" s="62" customFormat="1">
      <c r="A558" s="83"/>
      <c r="B558" s="83"/>
      <c r="C558" s="83"/>
      <c r="D558" s="109"/>
      <c r="H558" s="144"/>
      <c r="I558" s="145"/>
    </row>
    <row r="559" spans="1:120" s="62" customFormat="1">
      <c r="A559" s="83"/>
      <c r="B559" s="83"/>
      <c r="C559" s="83"/>
      <c r="D559" s="109"/>
      <c r="H559" s="144"/>
      <c r="I559" s="145"/>
      <c r="AZ559" s="146" t="s">
        <v>54</v>
      </c>
      <c r="BA559" s="146" t="s">
        <v>25</v>
      </c>
      <c r="BB559" s="146" t="s">
        <v>59</v>
      </c>
      <c r="BC559" s="146" t="s">
        <v>60</v>
      </c>
      <c r="BD559" s="146" t="s">
        <v>16</v>
      </c>
      <c r="BE559" s="146" t="s">
        <v>61</v>
      </c>
      <c r="BF559" s="146" t="s">
        <v>62</v>
      </c>
      <c r="BG559" s="146" t="s">
        <v>63</v>
      </c>
      <c r="BH559" s="147"/>
      <c r="BI559" s="147" t="s">
        <v>64</v>
      </c>
      <c r="BJ559" s="147" t="s">
        <v>24</v>
      </c>
      <c r="BK559" s="147" t="s">
        <v>27</v>
      </c>
      <c r="BL559" s="147" t="s">
        <v>65</v>
      </c>
      <c r="BM559" s="147" t="s">
        <v>66</v>
      </c>
      <c r="BN559" s="147" t="s">
        <v>67</v>
      </c>
      <c r="BO559" s="147" t="s">
        <v>68</v>
      </c>
      <c r="BP559" s="147"/>
      <c r="BQ559" s="147" t="s">
        <v>64</v>
      </c>
      <c r="BR559" s="147" t="s">
        <v>24</v>
      </c>
      <c r="BS559" s="147" t="s">
        <v>27</v>
      </c>
      <c r="BT559" s="147" t="s">
        <v>65</v>
      </c>
      <c r="BU559" s="147" t="s">
        <v>66</v>
      </c>
      <c r="BV559" s="147" t="s">
        <v>67</v>
      </c>
      <c r="BW559" s="147" t="s">
        <v>68</v>
      </c>
      <c r="BX559" s="147"/>
      <c r="BY559" s="147" t="s">
        <v>69</v>
      </c>
      <c r="BZ559" s="147" t="s">
        <v>70</v>
      </c>
      <c r="CA559" s="147" t="s">
        <v>15</v>
      </c>
      <c r="CB559" s="147" t="s">
        <v>23</v>
      </c>
      <c r="CC559" s="147" t="s">
        <v>17</v>
      </c>
      <c r="CD559" s="147" t="s">
        <v>71</v>
      </c>
      <c r="CE559" s="147" t="s">
        <v>72</v>
      </c>
      <c r="CF559" s="147"/>
      <c r="CG559" s="147" t="s">
        <v>73</v>
      </c>
      <c r="CH559" s="147" t="s">
        <v>74</v>
      </c>
      <c r="CI559" s="147" t="s">
        <v>20</v>
      </c>
      <c r="CJ559" s="147" t="s">
        <v>19</v>
      </c>
      <c r="CK559" s="147" t="s">
        <v>22</v>
      </c>
      <c r="CL559" s="147" t="s">
        <v>21</v>
      </c>
      <c r="CM559" s="147" t="s">
        <v>18</v>
      </c>
      <c r="CN559" s="147" t="s">
        <v>75</v>
      </c>
      <c r="CO559" s="147"/>
      <c r="CP559" s="147" t="s">
        <v>76</v>
      </c>
      <c r="CQ559" s="147" t="s">
        <v>26</v>
      </c>
      <c r="CR559" s="147" t="s">
        <v>9</v>
      </c>
      <c r="CS559" s="147" t="s">
        <v>11</v>
      </c>
      <c r="CT559" s="147" t="s">
        <v>5</v>
      </c>
      <c r="CU559" s="147" t="s">
        <v>13</v>
      </c>
      <c r="CV559" s="147" t="s">
        <v>77</v>
      </c>
      <c r="CW559" s="147" t="s">
        <v>78</v>
      </c>
      <c r="CX559" s="147"/>
      <c r="CY559" s="147" t="s">
        <v>76</v>
      </c>
      <c r="CZ559" s="147" t="s">
        <v>26</v>
      </c>
      <c r="DA559" s="147" t="s">
        <v>9</v>
      </c>
      <c r="DB559" s="147" t="s">
        <v>11</v>
      </c>
      <c r="DC559" s="147" t="s">
        <v>5</v>
      </c>
      <c r="DD559" s="147" t="s">
        <v>13</v>
      </c>
      <c r="DE559" s="147" t="s">
        <v>77</v>
      </c>
      <c r="DF559" s="147" t="s">
        <v>78</v>
      </c>
      <c r="DG559" s="147"/>
      <c r="DH559" s="147" t="s">
        <v>79</v>
      </c>
      <c r="DI559" s="147" t="s">
        <v>12</v>
      </c>
      <c r="DJ559" s="147" t="s">
        <v>1</v>
      </c>
      <c r="DK559" s="147" t="s">
        <v>6</v>
      </c>
      <c r="DL559" s="147" t="s">
        <v>2</v>
      </c>
      <c r="DM559" s="147" t="s">
        <v>8</v>
      </c>
      <c r="DN559" s="147" t="s">
        <v>7</v>
      </c>
      <c r="DO559" s="147" t="s">
        <v>3</v>
      </c>
      <c r="DP559" s="147"/>
    </row>
    <row r="560" spans="1:120" s="62" customFormat="1">
      <c r="A560" s="83"/>
      <c r="B560" s="83"/>
      <c r="C560" s="83"/>
      <c r="D560" s="109"/>
      <c r="H560" s="144"/>
      <c r="I560" s="145"/>
      <c r="AC560" s="147" t="s">
        <v>80</v>
      </c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  <c r="AQ560" s="147"/>
      <c r="AR560" s="147"/>
      <c r="AS560" s="147"/>
      <c r="AT560" s="147"/>
      <c r="AU560" s="147"/>
      <c r="AV560" s="147"/>
      <c r="AW560" s="147"/>
      <c r="AX560" s="147"/>
      <c r="AY560" s="147"/>
      <c r="AZ560" s="148" t="s">
        <v>54</v>
      </c>
      <c r="BA560" s="148">
        <v>45</v>
      </c>
      <c r="BB560" s="148">
        <v>50</v>
      </c>
      <c r="BC560" s="148">
        <v>55</v>
      </c>
      <c r="BD560" s="148">
        <v>60</v>
      </c>
      <c r="BE560" s="148">
        <v>65</v>
      </c>
      <c r="BF560" s="148">
        <v>70</v>
      </c>
      <c r="BG560" s="148">
        <v>80</v>
      </c>
      <c r="BH560" s="149"/>
      <c r="BI560" s="149">
        <v>55</v>
      </c>
      <c r="BJ560" s="149">
        <v>62</v>
      </c>
      <c r="BK560" s="149">
        <v>70</v>
      </c>
      <c r="BL560" s="149">
        <v>75</v>
      </c>
      <c r="BM560" s="149">
        <v>80</v>
      </c>
      <c r="BN560" s="149">
        <v>90</v>
      </c>
      <c r="BO560" s="149">
        <v>100</v>
      </c>
      <c r="BP560" s="149"/>
      <c r="BQ560" s="149">
        <v>55</v>
      </c>
      <c r="BR560" s="149">
        <v>62</v>
      </c>
      <c r="BS560" s="149">
        <v>70</v>
      </c>
      <c r="BT560" s="149">
        <v>75</v>
      </c>
      <c r="BU560" s="149">
        <v>80</v>
      </c>
      <c r="BV560" s="149">
        <v>90</v>
      </c>
      <c r="BW560" s="149">
        <v>100</v>
      </c>
      <c r="BX560" s="149"/>
      <c r="BY560" s="149">
        <v>65</v>
      </c>
      <c r="BZ560" s="149">
        <v>72</v>
      </c>
      <c r="CA560" s="149">
        <v>80</v>
      </c>
      <c r="CB560" s="149">
        <v>85</v>
      </c>
      <c r="CC560" s="149">
        <v>95</v>
      </c>
      <c r="CD560" s="149">
        <v>105</v>
      </c>
      <c r="CE560" s="149">
        <v>115</v>
      </c>
      <c r="CF560" s="149"/>
      <c r="CG560" s="149">
        <v>70</v>
      </c>
      <c r="CH560" s="149">
        <v>85</v>
      </c>
      <c r="CI560" s="149">
        <v>100</v>
      </c>
      <c r="CJ560" s="149">
        <v>110</v>
      </c>
      <c r="CK560" s="149">
        <v>120</v>
      </c>
      <c r="CL560" s="149">
        <v>125</v>
      </c>
      <c r="CM560" s="149">
        <v>135</v>
      </c>
      <c r="CN560" s="149">
        <v>160</v>
      </c>
      <c r="CO560" s="149"/>
      <c r="CP560" s="149">
        <v>100</v>
      </c>
      <c r="CQ560" s="149">
        <v>115</v>
      </c>
      <c r="CR560" s="149">
        <v>130</v>
      </c>
      <c r="CS560" s="149">
        <v>145</v>
      </c>
      <c r="CT560" s="149">
        <v>160</v>
      </c>
      <c r="CU560" s="149">
        <v>170</v>
      </c>
      <c r="CV560" s="149">
        <v>180</v>
      </c>
      <c r="CW560" s="149">
        <v>190</v>
      </c>
      <c r="CX560" s="149"/>
      <c r="CY560" s="149">
        <v>100</v>
      </c>
      <c r="CZ560" s="149">
        <v>115</v>
      </c>
      <c r="DA560" s="149">
        <v>130</v>
      </c>
      <c r="DB560" s="149">
        <v>145</v>
      </c>
      <c r="DC560" s="149">
        <v>160</v>
      </c>
      <c r="DD560" s="149">
        <v>170</v>
      </c>
      <c r="DE560" s="149">
        <v>180</v>
      </c>
      <c r="DF560" s="149">
        <v>190</v>
      </c>
      <c r="DG560" s="149"/>
      <c r="DH560" s="149">
        <v>115</v>
      </c>
      <c r="DI560" s="149">
        <v>135</v>
      </c>
      <c r="DJ560" s="149">
        <v>150</v>
      </c>
      <c r="DK560" s="149">
        <v>165</v>
      </c>
      <c r="DL560" s="149">
        <v>180</v>
      </c>
      <c r="DM560" s="149">
        <v>190</v>
      </c>
      <c r="DN560" s="149">
        <v>200</v>
      </c>
      <c r="DO560" s="149">
        <v>210</v>
      </c>
      <c r="DP560" s="149"/>
    </row>
    <row r="561" spans="1:120" s="62" customFormat="1">
      <c r="A561" s="83"/>
      <c r="B561" s="83"/>
      <c r="C561" s="83"/>
      <c r="D561" s="109"/>
      <c r="H561" s="144"/>
      <c r="I561" s="145"/>
      <c r="AC561" s="147" t="s">
        <v>81</v>
      </c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  <c r="AQ561" s="147"/>
      <c r="AR561" s="147"/>
      <c r="AS561" s="147"/>
      <c r="AT561" s="147"/>
      <c r="AU561" s="147"/>
      <c r="AV561" s="147"/>
      <c r="AW561" s="147"/>
      <c r="AX561" s="147"/>
      <c r="AY561" s="147"/>
      <c r="AZ561" s="148" t="s">
        <v>54</v>
      </c>
      <c r="BA561" s="148">
        <v>50</v>
      </c>
      <c r="BB561" s="148">
        <v>55</v>
      </c>
      <c r="BC561" s="148">
        <v>62</v>
      </c>
      <c r="BD561" s="148">
        <v>70</v>
      </c>
      <c r="BE561" s="148">
        <v>75</v>
      </c>
      <c r="BF561" s="148">
        <v>80</v>
      </c>
      <c r="BG561" s="148">
        <v>90</v>
      </c>
      <c r="BH561" s="149"/>
      <c r="BI561" s="149">
        <v>65</v>
      </c>
      <c r="BJ561" s="149">
        <v>72</v>
      </c>
      <c r="BK561" s="149">
        <v>80</v>
      </c>
      <c r="BL561" s="149">
        <v>85</v>
      </c>
      <c r="BM561" s="149">
        <v>95</v>
      </c>
      <c r="BN561" s="149">
        <v>105</v>
      </c>
      <c r="BO561" s="149">
        <v>115</v>
      </c>
      <c r="BP561" s="149"/>
      <c r="BQ561" s="149">
        <v>65</v>
      </c>
      <c r="BR561" s="149">
        <v>72</v>
      </c>
      <c r="BS561" s="149">
        <v>80</v>
      </c>
      <c r="BT561" s="149">
        <v>85</v>
      </c>
      <c r="BU561" s="149">
        <v>95</v>
      </c>
      <c r="BV561" s="149">
        <v>105</v>
      </c>
      <c r="BW561" s="149">
        <v>115</v>
      </c>
      <c r="BX561" s="149"/>
      <c r="BY561" s="149">
        <v>75</v>
      </c>
      <c r="BZ561" s="149">
        <v>85</v>
      </c>
      <c r="CA561" s="149">
        <v>92</v>
      </c>
      <c r="CB561" s="149">
        <v>102</v>
      </c>
      <c r="CC561" s="149">
        <v>112</v>
      </c>
      <c r="CD561" s="149">
        <v>122</v>
      </c>
      <c r="CE561" s="149">
        <v>132</v>
      </c>
      <c r="CF561" s="149"/>
      <c r="CG561" s="149">
        <v>85</v>
      </c>
      <c r="CH561" s="149">
        <v>100</v>
      </c>
      <c r="CI561" s="149">
        <v>115</v>
      </c>
      <c r="CJ561" s="149">
        <v>130</v>
      </c>
      <c r="CK561" s="149">
        <v>145</v>
      </c>
      <c r="CL561" s="149">
        <v>160</v>
      </c>
      <c r="CM561" s="149">
        <v>170</v>
      </c>
      <c r="CN561" s="149">
        <v>180</v>
      </c>
      <c r="CO561" s="149"/>
      <c r="CP561" s="149">
        <v>115</v>
      </c>
      <c r="CQ561" s="149">
        <v>135</v>
      </c>
      <c r="CR561" s="149">
        <v>150</v>
      </c>
      <c r="CS561" s="149">
        <v>165</v>
      </c>
      <c r="CT561" s="149">
        <v>180</v>
      </c>
      <c r="CU561" s="149">
        <v>190</v>
      </c>
      <c r="CV561" s="149">
        <v>200</v>
      </c>
      <c r="CW561" s="149">
        <v>210</v>
      </c>
      <c r="CX561" s="149"/>
      <c r="CY561" s="149">
        <v>115</v>
      </c>
      <c r="CZ561" s="149">
        <v>135</v>
      </c>
      <c r="DA561" s="149">
        <v>150</v>
      </c>
      <c r="DB561" s="149">
        <v>165</v>
      </c>
      <c r="DC561" s="149">
        <v>180</v>
      </c>
      <c r="DD561" s="149">
        <v>190</v>
      </c>
      <c r="DE561" s="149">
        <v>200</v>
      </c>
      <c r="DF561" s="149">
        <v>210</v>
      </c>
      <c r="DG561" s="149"/>
      <c r="DH561" s="149">
        <v>130</v>
      </c>
      <c r="DI561" s="149">
        <v>150</v>
      </c>
      <c r="DJ561" s="149">
        <v>165</v>
      </c>
      <c r="DK561" s="149">
        <v>185</v>
      </c>
      <c r="DL561" s="149">
        <v>200</v>
      </c>
      <c r="DM561" s="149">
        <v>210</v>
      </c>
      <c r="DN561" s="149">
        <v>220</v>
      </c>
      <c r="DO561" s="149">
        <v>230</v>
      </c>
      <c r="DP561" s="149"/>
    </row>
    <row r="562" spans="1:120" s="62" customFormat="1">
      <c r="A562" s="83"/>
      <c r="B562" s="83"/>
      <c r="C562" s="83"/>
      <c r="D562" s="109"/>
      <c r="H562" s="144"/>
      <c r="I562" s="145"/>
      <c r="AC562" s="147" t="s">
        <v>82</v>
      </c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  <c r="AQ562" s="147"/>
      <c r="AR562" s="147"/>
      <c r="AS562" s="147"/>
      <c r="AT562" s="147"/>
      <c r="AU562" s="147"/>
      <c r="AV562" s="147"/>
      <c r="AW562" s="147"/>
      <c r="AX562" s="147"/>
      <c r="AY562" s="147"/>
      <c r="AZ562" s="148" t="s">
        <v>54</v>
      </c>
      <c r="BA562" s="148">
        <v>60</v>
      </c>
      <c r="BB562" s="148">
        <v>65</v>
      </c>
      <c r="BC562" s="148">
        <v>72</v>
      </c>
      <c r="BD562" s="148">
        <v>80</v>
      </c>
      <c r="BE562" s="148">
        <v>85</v>
      </c>
      <c r="BF562" s="148">
        <v>95</v>
      </c>
      <c r="BG562" s="148">
        <v>105</v>
      </c>
      <c r="BH562" s="149"/>
      <c r="BI562" s="149">
        <v>75</v>
      </c>
      <c r="BJ562" s="149">
        <v>85</v>
      </c>
      <c r="BK562" s="149">
        <v>92</v>
      </c>
      <c r="BL562" s="149">
        <v>102</v>
      </c>
      <c r="BM562" s="149">
        <v>112</v>
      </c>
      <c r="BN562" s="149">
        <v>122</v>
      </c>
      <c r="BO562" s="149">
        <v>132</v>
      </c>
      <c r="BP562" s="149"/>
      <c r="BQ562" s="149">
        <v>75</v>
      </c>
      <c r="BR562" s="149">
        <v>85</v>
      </c>
      <c r="BS562" s="149">
        <v>92</v>
      </c>
      <c r="BT562" s="149">
        <v>102</v>
      </c>
      <c r="BU562" s="149">
        <v>112</v>
      </c>
      <c r="BV562" s="149">
        <v>122</v>
      </c>
      <c r="BW562" s="149">
        <v>132</v>
      </c>
      <c r="BX562" s="149"/>
      <c r="BY562" s="149">
        <v>87</v>
      </c>
      <c r="BZ562" s="149">
        <v>97</v>
      </c>
      <c r="CA562" s="149">
        <v>102</v>
      </c>
      <c r="CB562" s="149">
        <v>112</v>
      </c>
      <c r="CC562" s="149">
        <v>122</v>
      </c>
      <c r="CD562" s="149">
        <v>132</v>
      </c>
      <c r="CE562" s="149">
        <v>1422</v>
      </c>
      <c r="CF562" s="149"/>
      <c r="CG562" s="149">
        <v>100</v>
      </c>
      <c r="CH562" s="149">
        <v>115</v>
      </c>
      <c r="CI562" s="149">
        <v>135</v>
      </c>
      <c r="CJ562" s="149">
        <v>150</v>
      </c>
      <c r="CK562" s="149">
        <v>165</v>
      </c>
      <c r="CL562" s="149">
        <v>180</v>
      </c>
      <c r="CM562" s="149">
        <v>190</v>
      </c>
      <c r="CN562" s="149">
        <v>200</v>
      </c>
      <c r="CO562" s="149"/>
      <c r="CP562" s="149">
        <v>130</v>
      </c>
      <c r="CQ562" s="149">
        <v>150</v>
      </c>
      <c r="CR562" s="149">
        <v>165</v>
      </c>
      <c r="CS562" s="149">
        <v>185</v>
      </c>
      <c r="CT562" s="149">
        <v>200</v>
      </c>
      <c r="CU562" s="149">
        <v>210</v>
      </c>
      <c r="CV562" s="149">
        <v>220</v>
      </c>
      <c r="CW562" s="149">
        <v>230</v>
      </c>
      <c r="CX562" s="149"/>
      <c r="CY562" s="149">
        <v>130</v>
      </c>
      <c r="CZ562" s="149">
        <v>150</v>
      </c>
      <c r="DA562" s="149">
        <v>165</v>
      </c>
      <c r="DB562" s="149">
        <v>185</v>
      </c>
      <c r="DC562" s="149">
        <v>200</v>
      </c>
      <c r="DD562" s="149">
        <v>210</v>
      </c>
      <c r="DE562" s="149">
        <v>220</v>
      </c>
      <c r="DF562" s="149">
        <v>230</v>
      </c>
      <c r="DG562" s="149"/>
      <c r="DH562" s="149">
        <v>145</v>
      </c>
      <c r="DI562" s="149">
        <v>165</v>
      </c>
      <c r="DJ562" s="149">
        <v>180</v>
      </c>
      <c r="DK562" s="149">
        <v>200</v>
      </c>
      <c r="DL562" s="149">
        <v>220</v>
      </c>
      <c r="DM562" s="149">
        <v>230</v>
      </c>
      <c r="DN562" s="149">
        <v>240</v>
      </c>
      <c r="DO562" s="149">
        <v>250</v>
      </c>
      <c r="DP562" s="149"/>
    </row>
    <row r="563" spans="1:120" s="62" customFormat="1">
      <c r="A563" s="83"/>
      <c r="B563" s="83"/>
      <c r="C563" s="83"/>
      <c r="D563" s="109"/>
      <c r="H563" s="144"/>
      <c r="I563" s="145"/>
      <c r="AC563" s="147" t="s">
        <v>83</v>
      </c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  <c r="AQ563" s="147"/>
      <c r="AR563" s="147"/>
      <c r="AS563" s="147"/>
      <c r="AT563" s="147"/>
      <c r="AU563" s="147"/>
      <c r="AV563" s="147"/>
      <c r="AW563" s="147"/>
      <c r="AX563" s="147"/>
      <c r="AY563" s="147"/>
      <c r="AZ563" s="148" t="s">
        <v>54</v>
      </c>
      <c r="BA563" s="148">
        <v>70</v>
      </c>
      <c r="BB563" s="148">
        <v>75</v>
      </c>
      <c r="BC563" s="148">
        <v>85</v>
      </c>
      <c r="BD563" s="148">
        <v>92</v>
      </c>
      <c r="BE563" s="148">
        <v>102</v>
      </c>
      <c r="BF563" s="148">
        <v>112</v>
      </c>
      <c r="BG563" s="148">
        <v>122</v>
      </c>
      <c r="BH563" s="149"/>
      <c r="BI563" s="149">
        <v>87</v>
      </c>
      <c r="BJ563" s="149">
        <v>97</v>
      </c>
      <c r="BK563" s="149">
        <v>102</v>
      </c>
      <c r="BL563" s="149">
        <v>112</v>
      </c>
      <c r="BM563" s="149">
        <v>122</v>
      </c>
      <c r="BN563" s="149">
        <v>132</v>
      </c>
      <c r="BO563" s="149">
        <v>142</v>
      </c>
      <c r="BP563" s="149"/>
      <c r="BQ563" s="149">
        <v>87</v>
      </c>
      <c r="BR563" s="149">
        <v>97</v>
      </c>
      <c r="BS563" s="149">
        <v>102</v>
      </c>
      <c r="BT563" s="149">
        <v>112</v>
      </c>
      <c r="BU563" s="149">
        <v>122</v>
      </c>
      <c r="BV563" s="149">
        <v>132</v>
      </c>
      <c r="BW563" s="149">
        <v>142</v>
      </c>
      <c r="BX563" s="149"/>
      <c r="BY563" s="149">
        <v>100</v>
      </c>
      <c r="BZ563" s="149">
        <v>110</v>
      </c>
      <c r="CA563" s="149">
        <v>120</v>
      </c>
      <c r="CB563" s="149">
        <v>130</v>
      </c>
      <c r="CC563" s="149">
        <v>140</v>
      </c>
      <c r="CD563" s="149">
        <v>150</v>
      </c>
      <c r="CE563" s="149">
        <v>160</v>
      </c>
      <c r="CF563" s="149"/>
      <c r="CG563" s="149">
        <v>115</v>
      </c>
      <c r="CH563" s="149">
        <v>130</v>
      </c>
      <c r="CI563" s="149">
        <v>150</v>
      </c>
      <c r="CJ563" s="149">
        <v>165</v>
      </c>
      <c r="CK563" s="149">
        <v>185</v>
      </c>
      <c r="CL563" s="149">
        <v>200</v>
      </c>
      <c r="CM563" s="149">
        <v>210</v>
      </c>
      <c r="CN563" s="149">
        <v>220</v>
      </c>
      <c r="CO563" s="149"/>
      <c r="CP563" s="149">
        <v>145</v>
      </c>
      <c r="CQ563" s="149">
        <v>165</v>
      </c>
      <c r="CR563" s="149">
        <v>180</v>
      </c>
      <c r="CS563" s="149">
        <v>200</v>
      </c>
      <c r="CT563" s="149">
        <v>220</v>
      </c>
      <c r="CU563" s="149">
        <v>230</v>
      </c>
      <c r="CV563" s="149">
        <v>240</v>
      </c>
      <c r="CW563" s="149">
        <v>250</v>
      </c>
      <c r="CX563" s="149"/>
      <c r="CY563" s="149">
        <v>145</v>
      </c>
      <c r="CZ563" s="149">
        <v>165</v>
      </c>
      <c r="DA563" s="149">
        <v>180</v>
      </c>
      <c r="DB563" s="149">
        <v>200</v>
      </c>
      <c r="DC563" s="149">
        <v>220</v>
      </c>
      <c r="DD563" s="149">
        <v>230</v>
      </c>
      <c r="DE563" s="149">
        <v>240</v>
      </c>
      <c r="DF563" s="149">
        <v>250</v>
      </c>
      <c r="DG563" s="149"/>
      <c r="DH563" s="149">
        <v>175</v>
      </c>
      <c r="DI563" s="149">
        <v>195</v>
      </c>
      <c r="DJ563" s="149">
        <v>215</v>
      </c>
      <c r="DK563" s="149">
        <v>235</v>
      </c>
      <c r="DL563" s="149">
        <v>250</v>
      </c>
      <c r="DM563" s="149">
        <v>260</v>
      </c>
      <c r="DN563" s="149">
        <v>275</v>
      </c>
      <c r="DO563" s="149">
        <v>280</v>
      </c>
      <c r="DP563" s="149"/>
    </row>
    <row r="564" spans="1:120" s="62" customFormat="1">
      <c r="A564" s="83"/>
      <c r="B564" s="83"/>
      <c r="C564" s="83"/>
      <c r="D564" s="109"/>
      <c r="H564" s="144"/>
      <c r="I564" s="145"/>
      <c r="AC564" s="147" t="s">
        <v>84</v>
      </c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  <c r="AQ564" s="147"/>
      <c r="AR564" s="147"/>
      <c r="AS564" s="147"/>
      <c r="AT564" s="147"/>
      <c r="AU564" s="147"/>
      <c r="AV564" s="147"/>
      <c r="AW564" s="147"/>
      <c r="AX564" s="147"/>
      <c r="AY564" s="147"/>
      <c r="AZ564" s="148" t="s">
        <v>54</v>
      </c>
      <c r="BA564" s="148">
        <v>80</v>
      </c>
      <c r="BB564" s="148">
        <v>87</v>
      </c>
      <c r="BC564" s="148">
        <v>97</v>
      </c>
      <c r="BD564" s="148">
        <v>102</v>
      </c>
      <c r="BE564" s="148">
        <v>112</v>
      </c>
      <c r="BF564" s="148">
        <v>122</v>
      </c>
      <c r="BG564" s="148">
        <v>132</v>
      </c>
      <c r="BH564" s="149"/>
      <c r="BI564" s="149">
        <v>100</v>
      </c>
      <c r="BJ564" s="149">
        <v>110</v>
      </c>
      <c r="BK564" s="149">
        <v>120</v>
      </c>
      <c r="BL564" s="149">
        <v>130</v>
      </c>
      <c r="BM564" s="149">
        <v>140</v>
      </c>
      <c r="BN564" s="149">
        <v>150</v>
      </c>
      <c r="BO564" s="149">
        <v>160</v>
      </c>
      <c r="BP564" s="149"/>
      <c r="BQ564" s="149">
        <v>100</v>
      </c>
      <c r="BR564" s="149">
        <v>110</v>
      </c>
      <c r="BS564" s="149">
        <v>120</v>
      </c>
      <c r="BT564" s="149">
        <v>130</v>
      </c>
      <c r="BU564" s="149">
        <v>140</v>
      </c>
      <c r="BV564" s="149">
        <v>150</v>
      </c>
      <c r="BW564" s="149">
        <v>160</v>
      </c>
      <c r="BX564" s="149"/>
      <c r="BY564" s="149">
        <v>115</v>
      </c>
      <c r="BZ564" s="149">
        <v>125</v>
      </c>
      <c r="CA564" s="149">
        <v>135</v>
      </c>
      <c r="CB564" s="149">
        <v>145</v>
      </c>
      <c r="CC564" s="149">
        <v>155</v>
      </c>
      <c r="CD564" s="149">
        <v>165</v>
      </c>
      <c r="CE564" s="149">
        <v>175</v>
      </c>
      <c r="CF564" s="149"/>
      <c r="CG564" s="149">
        <v>125</v>
      </c>
      <c r="CH564" s="149">
        <v>145</v>
      </c>
      <c r="CI564" s="149">
        <v>165</v>
      </c>
      <c r="CJ564" s="149">
        <v>180</v>
      </c>
      <c r="CK564" s="149">
        <v>200</v>
      </c>
      <c r="CL564" s="149">
        <v>220</v>
      </c>
      <c r="CM564" s="149">
        <v>230</v>
      </c>
      <c r="CN564" s="149">
        <v>240</v>
      </c>
      <c r="CO564" s="149"/>
      <c r="CP564" s="149">
        <v>175</v>
      </c>
      <c r="CQ564" s="149">
        <v>195</v>
      </c>
      <c r="CR564" s="149">
        <v>215</v>
      </c>
      <c r="CS564" s="149">
        <v>235</v>
      </c>
      <c r="CT564" s="149">
        <v>250</v>
      </c>
      <c r="CU564" s="149">
        <v>260</v>
      </c>
      <c r="CV564" s="149">
        <v>275</v>
      </c>
      <c r="CW564" s="149">
        <v>280</v>
      </c>
      <c r="CX564" s="149"/>
      <c r="CY564" s="149">
        <v>175</v>
      </c>
      <c r="CZ564" s="149">
        <v>195</v>
      </c>
      <c r="DA564" s="149">
        <v>215</v>
      </c>
      <c r="DB564" s="149">
        <v>235</v>
      </c>
      <c r="DC564" s="149">
        <v>250</v>
      </c>
      <c r="DD564" s="149">
        <v>260</v>
      </c>
      <c r="DE564" s="149">
        <v>275</v>
      </c>
      <c r="DF564" s="149">
        <v>280</v>
      </c>
      <c r="DG564" s="149"/>
      <c r="DH564" s="149">
        <v>210</v>
      </c>
      <c r="DI564" s="149">
        <v>230</v>
      </c>
      <c r="DJ564" s="149">
        <v>250</v>
      </c>
      <c r="DK564" s="149">
        <v>270</v>
      </c>
      <c r="DL564" s="149">
        <v>290</v>
      </c>
      <c r="DM564" s="149">
        <v>300</v>
      </c>
      <c r="DN564" s="149">
        <v>310</v>
      </c>
      <c r="DO564" s="149">
        <v>325</v>
      </c>
      <c r="DP564" s="149"/>
    </row>
    <row r="565" spans="1:120" s="62" customFormat="1">
      <c r="A565" s="83"/>
      <c r="B565" s="83"/>
      <c r="C565" s="83"/>
      <c r="D565" s="109"/>
      <c r="H565" s="144"/>
      <c r="I565" s="145"/>
      <c r="AC565" s="147" t="s">
        <v>85</v>
      </c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  <c r="AQ565" s="147"/>
      <c r="AR565" s="147"/>
      <c r="AS565" s="147"/>
      <c r="AT565" s="147"/>
      <c r="AU565" s="147"/>
      <c r="AV565" s="147"/>
      <c r="AW565" s="147"/>
      <c r="AX565" s="147"/>
      <c r="AY565" s="147"/>
      <c r="AZ565" s="148" t="s">
        <v>54</v>
      </c>
      <c r="BA565" s="148">
        <v>95</v>
      </c>
      <c r="BB565" s="148">
        <v>100</v>
      </c>
      <c r="BC565" s="148">
        <v>110</v>
      </c>
      <c r="BD565" s="148">
        <v>120</v>
      </c>
      <c r="BE565" s="148">
        <v>130</v>
      </c>
      <c r="BF565" s="148">
        <v>140</v>
      </c>
      <c r="BG565" s="148">
        <v>150</v>
      </c>
      <c r="BH565" s="149"/>
      <c r="BI565" s="149">
        <v>115</v>
      </c>
      <c r="BJ565" s="149">
        <v>125</v>
      </c>
      <c r="BK565" s="149">
        <v>135</v>
      </c>
      <c r="BL565" s="149">
        <v>145</v>
      </c>
      <c r="BM565" s="149">
        <v>155</v>
      </c>
      <c r="BN565" s="149">
        <v>165</v>
      </c>
      <c r="BO565" s="149">
        <v>175</v>
      </c>
      <c r="BP565" s="149"/>
      <c r="BQ565" s="149">
        <v>115</v>
      </c>
      <c r="BR565" s="149">
        <v>125</v>
      </c>
      <c r="BS565" s="149">
        <v>135</v>
      </c>
      <c r="BT565" s="149">
        <v>145</v>
      </c>
      <c r="BU565" s="149">
        <v>155</v>
      </c>
      <c r="BV565" s="149">
        <v>165</v>
      </c>
      <c r="BW565" s="149">
        <v>175</v>
      </c>
      <c r="BX565" s="149"/>
      <c r="BY565" s="149">
        <v>135</v>
      </c>
      <c r="BZ565" s="149">
        <v>145</v>
      </c>
      <c r="CA565" s="149">
        <v>155</v>
      </c>
      <c r="CB565" s="149">
        <v>165</v>
      </c>
      <c r="CC565" s="149">
        <v>175</v>
      </c>
      <c r="CD565" s="149">
        <v>185</v>
      </c>
      <c r="CE565" s="149">
        <v>195</v>
      </c>
      <c r="CF565" s="149"/>
      <c r="CG565" s="149">
        <v>150</v>
      </c>
      <c r="CH565" s="149">
        <v>175</v>
      </c>
      <c r="CI565" s="149">
        <v>195</v>
      </c>
      <c r="CJ565" s="149">
        <v>215</v>
      </c>
      <c r="CK565" s="149">
        <v>235</v>
      </c>
      <c r="CL565" s="149">
        <v>250</v>
      </c>
      <c r="CM565" s="149">
        <v>260</v>
      </c>
      <c r="CN565" s="149">
        <v>275</v>
      </c>
      <c r="CO565" s="149"/>
      <c r="CP565" s="149">
        <v>210</v>
      </c>
      <c r="CQ565" s="149">
        <v>230</v>
      </c>
      <c r="CR565" s="149">
        <v>250</v>
      </c>
      <c r="CS565" s="149">
        <v>270</v>
      </c>
      <c r="CT565" s="149">
        <v>290</v>
      </c>
      <c r="CU565" s="149">
        <v>300</v>
      </c>
      <c r="CV565" s="149">
        <v>310</v>
      </c>
      <c r="CW565" s="149">
        <v>325</v>
      </c>
      <c r="CX565" s="149"/>
      <c r="CY565" s="149">
        <v>210</v>
      </c>
      <c r="CZ565" s="149">
        <v>230</v>
      </c>
      <c r="DA565" s="149">
        <v>250</v>
      </c>
      <c r="DB565" s="149">
        <v>270</v>
      </c>
      <c r="DC565" s="149">
        <v>290</v>
      </c>
      <c r="DD565" s="149">
        <v>300</v>
      </c>
      <c r="DE565" s="149">
        <v>310</v>
      </c>
      <c r="DF565" s="149">
        <v>325</v>
      </c>
      <c r="DG565" s="149"/>
      <c r="DH565" s="149">
        <v>230</v>
      </c>
      <c r="DI565" s="149">
        <v>255</v>
      </c>
      <c r="DJ565" s="149">
        <v>275</v>
      </c>
      <c r="DK565" s="149">
        <v>300</v>
      </c>
      <c r="DL565" s="149">
        <v>315</v>
      </c>
      <c r="DM565" s="149">
        <v>335</v>
      </c>
      <c r="DN565" s="149">
        <v>345</v>
      </c>
      <c r="DO565" s="149">
        <v>355</v>
      </c>
      <c r="DP565" s="149"/>
    </row>
    <row r="566" spans="1:120" s="62" customFormat="1">
      <c r="A566" s="83"/>
      <c r="B566" s="83"/>
      <c r="C566" s="83"/>
      <c r="D566" s="109"/>
      <c r="H566" s="144"/>
      <c r="I566" s="145"/>
      <c r="AC566" s="147" t="s">
        <v>86</v>
      </c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  <c r="AQ566" s="147"/>
      <c r="AR566" s="147"/>
      <c r="AS566" s="147"/>
      <c r="AT566" s="147"/>
      <c r="AU566" s="147"/>
      <c r="AV566" s="147"/>
      <c r="AW566" s="147"/>
      <c r="AX566" s="147"/>
      <c r="AY566" s="147"/>
      <c r="AZ566" s="148" t="s">
        <v>54</v>
      </c>
      <c r="BA566" s="148">
        <v>150</v>
      </c>
      <c r="BB566" s="148">
        <v>150</v>
      </c>
      <c r="BC566" s="148">
        <v>160</v>
      </c>
      <c r="BD566" s="148">
        <v>170</v>
      </c>
      <c r="BE566" s="148">
        <v>180</v>
      </c>
      <c r="BF566" s="148">
        <v>190</v>
      </c>
      <c r="BG566" s="148">
        <v>200</v>
      </c>
      <c r="BH566" s="149"/>
      <c r="BI566" s="149">
        <v>150</v>
      </c>
      <c r="BJ566" s="149">
        <v>160</v>
      </c>
      <c r="BK566" s="149">
        <v>170</v>
      </c>
      <c r="BL566" s="149">
        <v>180</v>
      </c>
      <c r="BM566" s="149">
        <v>190</v>
      </c>
      <c r="BN566" s="149">
        <v>200</v>
      </c>
      <c r="BO566" s="149">
        <v>210</v>
      </c>
      <c r="BP566" s="149"/>
      <c r="BQ566" s="149">
        <v>150</v>
      </c>
      <c r="BR566" s="149">
        <v>160</v>
      </c>
      <c r="BS566" s="149">
        <v>170</v>
      </c>
      <c r="BT566" s="149">
        <v>180</v>
      </c>
      <c r="BU566" s="149">
        <v>190</v>
      </c>
      <c r="BV566" s="149">
        <v>200</v>
      </c>
      <c r="BW566" s="149">
        <v>210</v>
      </c>
      <c r="BX566" s="149"/>
      <c r="BY566" s="149">
        <v>150</v>
      </c>
      <c r="BZ566" s="149">
        <v>160</v>
      </c>
      <c r="CA566" s="149">
        <v>170</v>
      </c>
      <c r="CB566" s="149">
        <v>180</v>
      </c>
      <c r="CC566" s="149">
        <v>190</v>
      </c>
      <c r="CD566" s="149">
        <v>200</v>
      </c>
      <c r="CE566" s="149">
        <v>210</v>
      </c>
      <c r="CF566" s="149"/>
      <c r="CG566" s="149">
        <v>245</v>
      </c>
      <c r="CH566" s="149">
        <v>245</v>
      </c>
      <c r="CI566" s="149">
        <v>270</v>
      </c>
      <c r="CJ566" s="149">
        <v>295</v>
      </c>
      <c r="CK566" s="149">
        <v>320</v>
      </c>
      <c r="CL566" s="149">
        <v>335</v>
      </c>
      <c r="CM566" s="149">
        <v>355</v>
      </c>
      <c r="CN566" s="149">
        <v>370</v>
      </c>
      <c r="CO566" s="149"/>
      <c r="CP566" s="149">
        <v>245</v>
      </c>
      <c r="CQ566" s="149">
        <v>270</v>
      </c>
      <c r="CR566" s="149">
        <v>295</v>
      </c>
      <c r="CS566" s="149">
        <v>320</v>
      </c>
      <c r="CT566" s="149">
        <v>335</v>
      </c>
      <c r="CU566" s="149">
        <v>355</v>
      </c>
      <c r="CV566" s="149">
        <v>370</v>
      </c>
      <c r="CW566" s="149">
        <v>380</v>
      </c>
      <c r="CX566" s="149"/>
      <c r="CY566" s="149">
        <v>245</v>
      </c>
      <c r="CZ566" s="149">
        <v>270</v>
      </c>
      <c r="DA566" s="149">
        <v>295</v>
      </c>
      <c r="DB566" s="149">
        <v>320</v>
      </c>
      <c r="DC566" s="149">
        <v>335</v>
      </c>
      <c r="DD566" s="149">
        <v>355</v>
      </c>
      <c r="DE566" s="149">
        <v>370</v>
      </c>
      <c r="DF566" s="149">
        <v>380</v>
      </c>
      <c r="DG566" s="149"/>
      <c r="DH566" s="149">
        <v>245</v>
      </c>
      <c r="DI566" s="149">
        <v>270</v>
      </c>
      <c r="DJ566" s="149">
        <v>295</v>
      </c>
      <c r="DK566" s="149">
        <v>320</v>
      </c>
      <c r="DL566" s="149">
        <v>335</v>
      </c>
      <c r="DM566" s="149">
        <v>355</v>
      </c>
      <c r="DN566" s="149">
        <v>370</v>
      </c>
      <c r="DO566" s="149">
        <v>380</v>
      </c>
      <c r="DP566" s="149"/>
    </row>
    <row r="567" spans="1:120" s="62" customFormat="1">
      <c r="A567" s="83"/>
      <c r="B567" s="83"/>
      <c r="C567" s="83"/>
      <c r="D567" s="109"/>
      <c r="H567" s="144"/>
      <c r="I567" s="145"/>
    </row>
    <row r="568" spans="1:120" s="62" customFormat="1">
      <c r="A568" s="83"/>
      <c r="B568" s="83"/>
      <c r="C568" s="83"/>
      <c r="D568" s="109"/>
      <c r="H568" s="144"/>
      <c r="I568" s="145"/>
    </row>
    <row r="569" spans="1:120" s="62" customFormat="1">
      <c r="A569" s="83"/>
      <c r="B569" s="83"/>
      <c r="C569" s="83"/>
      <c r="D569" s="109"/>
      <c r="H569" s="144"/>
      <c r="I569" s="145"/>
    </row>
    <row r="570" spans="1:120" s="62" customFormat="1">
      <c r="A570" s="83"/>
      <c r="B570" s="83"/>
      <c r="C570" s="83"/>
      <c r="D570" s="109"/>
      <c r="H570" s="144"/>
      <c r="I570" s="145"/>
    </row>
    <row r="571" spans="1:120" s="62" customFormat="1">
      <c r="A571" s="83"/>
      <c r="B571" s="83"/>
      <c r="C571" s="83"/>
      <c r="D571" s="109"/>
      <c r="H571" s="144"/>
      <c r="I571" s="145"/>
    </row>
    <row r="572" spans="1:120" s="62" customFormat="1">
      <c r="A572" s="83"/>
      <c r="B572" s="83"/>
      <c r="C572" s="83"/>
      <c r="D572" s="109"/>
      <c r="H572" s="144"/>
      <c r="I572" s="145"/>
    </row>
    <row r="573" spans="1:120" s="62" customFormat="1">
      <c r="A573" s="83"/>
      <c r="B573" s="83"/>
      <c r="C573" s="83"/>
      <c r="D573" s="109"/>
      <c r="H573" s="144"/>
      <c r="I573" s="145"/>
    </row>
    <row r="574" spans="1:120" s="62" customFormat="1">
      <c r="A574" s="83"/>
      <c r="B574" s="83"/>
      <c r="C574" s="83"/>
      <c r="D574" s="109"/>
      <c r="H574" s="144"/>
      <c r="I574" s="145"/>
    </row>
    <row r="575" spans="1:120" s="62" customFormat="1">
      <c r="A575" s="83"/>
      <c r="B575" s="83"/>
      <c r="C575" s="83"/>
      <c r="D575" s="109"/>
      <c r="H575" s="144"/>
      <c r="I575" s="145"/>
    </row>
    <row r="576" spans="1:120" s="62" customFormat="1">
      <c r="A576" s="83"/>
      <c r="B576" s="83"/>
      <c r="C576" s="83"/>
      <c r="D576" s="109"/>
      <c r="H576" s="144"/>
      <c r="I576" s="145"/>
    </row>
    <row r="577" spans="1:9" s="62" customFormat="1">
      <c r="A577" s="83"/>
      <c r="B577" s="83"/>
      <c r="C577" s="83"/>
      <c r="D577" s="109"/>
      <c r="H577" s="144"/>
      <c r="I577" s="145"/>
    </row>
    <row r="578" spans="1:9" s="62" customFormat="1">
      <c r="A578" s="83"/>
      <c r="B578" s="83"/>
      <c r="C578" s="83"/>
      <c r="D578" s="109"/>
      <c r="H578" s="144"/>
      <c r="I578" s="145"/>
    </row>
    <row r="579" spans="1:9" s="62" customFormat="1">
      <c r="A579" s="83"/>
      <c r="B579" s="83"/>
      <c r="C579" s="83"/>
      <c r="D579" s="109"/>
      <c r="H579" s="144"/>
      <c r="I579" s="145"/>
    </row>
    <row r="580" spans="1:9" s="62" customFormat="1">
      <c r="A580" s="83"/>
      <c r="B580" s="83"/>
      <c r="C580" s="83"/>
      <c r="D580" s="109"/>
      <c r="H580" s="144"/>
      <c r="I580" s="145"/>
    </row>
    <row r="581" spans="1:9" s="62" customFormat="1">
      <c r="A581" s="83"/>
      <c r="B581" s="83"/>
      <c r="C581" s="83"/>
      <c r="D581" s="109"/>
      <c r="H581" s="144"/>
      <c r="I581" s="145"/>
    </row>
    <row r="582" spans="1:9" s="62" customFormat="1">
      <c r="A582" s="83"/>
      <c r="B582" s="83"/>
      <c r="C582" s="83"/>
      <c r="D582" s="109"/>
      <c r="H582" s="144"/>
      <c r="I582" s="145"/>
    </row>
    <row r="583" spans="1:9" s="62" customFormat="1">
      <c r="A583" s="83"/>
      <c r="B583" s="83"/>
      <c r="C583" s="83"/>
      <c r="D583" s="109"/>
      <c r="H583" s="144"/>
      <c r="I583" s="145"/>
    </row>
    <row r="584" spans="1:9" s="62" customFormat="1">
      <c r="A584" s="83"/>
      <c r="B584" s="83"/>
      <c r="C584" s="83"/>
      <c r="D584" s="109"/>
      <c r="H584" s="144"/>
      <c r="I584" s="145"/>
    </row>
    <row r="585" spans="1:9" s="62" customFormat="1">
      <c r="A585" s="83"/>
      <c r="B585" s="83"/>
      <c r="C585" s="83"/>
      <c r="D585" s="109"/>
      <c r="H585" s="144"/>
      <c r="I585" s="145"/>
    </row>
    <row r="586" spans="1:9" s="62" customFormat="1">
      <c r="A586" s="83"/>
      <c r="B586" s="83"/>
      <c r="C586" s="83"/>
      <c r="D586" s="109"/>
      <c r="H586" s="144"/>
      <c r="I586" s="145"/>
    </row>
    <row r="587" spans="1:9" s="62" customFormat="1">
      <c r="A587" s="83"/>
      <c r="B587" s="83"/>
      <c r="C587" s="83"/>
      <c r="D587" s="109"/>
      <c r="H587" s="144"/>
      <c r="I587" s="145"/>
    </row>
    <row r="588" spans="1:9" s="62" customFormat="1">
      <c r="A588" s="83"/>
      <c r="B588" s="83"/>
      <c r="C588" s="83"/>
      <c r="D588" s="109"/>
      <c r="H588" s="144"/>
      <c r="I588" s="145"/>
    </row>
    <row r="589" spans="1:9" s="62" customFormat="1">
      <c r="A589" s="83"/>
      <c r="B589" s="83"/>
      <c r="C589" s="83"/>
      <c r="D589" s="109"/>
      <c r="H589" s="144"/>
      <c r="I589" s="145"/>
    </row>
    <row r="590" spans="1:9" s="62" customFormat="1">
      <c r="A590" s="83"/>
      <c r="B590" s="83"/>
      <c r="C590" s="83"/>
      <c r="D590" s="109"/>
      <c r="H590" s="144"/>
      <c r="I590" s="145"/>
    </row>
    <row r="591" spans="1:9" s="62" customFormat="1">
      <c r="A591" s="83"/>
      <c r="B591" s="83"/>
      <c r="C591" s="83"/>
      <c r="D591" s="109"/>
      <c r="H591" s="144"/>
      <c r="I591" s="145"/>
    </row>
    <row r="592" spans="1:9" s="62" customFormat="1">
      <c r="A592" s="83"/>
      <c r="B592" s="83"/>
      <c r="C592" s="83"/>
      <c r="D592" s="109"/>
      <c r="H592" s="144"/>
      <c r="I592" s="145"/>
    </row>
    <row r="593" spans="1:9" s="62" customFormat="1">
      <c r="A593" s="83"/>
      <c r="B593" s="83"/>
      <c r="C593" s="83"/>
      <c r="D593" s="109"/>
      <c r="H593" s="144"/>
      <c r="I593" s="145"/>
    </row>
    <row r="594" spans="1:9" s="62" customFormat="1">
      <c r="A594" s="83"/>
      <c r="B594" s="83"/>
      <c r="C594" s="83"/>
      <c r="D594" s="109"/>
      <c r="H594" s="144"/>
      <c r="I594" s="145"/>
    </row>
    <row r="595" spans="1:9" s="62" customFormat="1">
      <c r="A595" s="83"/>
      <c r="B595" s="83"/>
      <c r="C595" s="83"/>
      <c r="D595" s="109"/>
      <c r="H595" s="144"/>
      <c r="I595" s="145"/>
    </row>
    <row r="596" spans="1:9" s="62" customFormat="1">
      <c r="A596" s="83"/>
      <c r="B596" s="83"/>
      <c r="C596" s="83"/>
      <c r="D596" s="109"/>
      <c r="H596" s="144"/>
      <c r="I596" s="145"/>
    </row>
    <row r="597" spans="1:9" s="62" customFormat="1">
      <c r="A597" s="83"/>
      <c r="B597" s="83"/>
      <c r="C597" s="83"/>
      <c r="D597" s="109"/>
      <c r="H597" s="144"/>
      <c r="I597" s="145"/>
    </row>
    <row r="598" spans="1:9" s="62" customFormat="1">
      <c r="A598" s="83"/>
      <c r="B598" s="83"/>
      <c r="C598" s="83"/>
      <c r="D598" s="109"/>
      <c r="H598" s="144"/>
      <c r="I598" s="145"/>
    </row>
    <row r="599" spans="1:9" s="62" customFormat="1">
      <c r="A599" s="83"/>
      <c r="B599" s="83"/>
      <c r="C599" s="83"/>
      <c r="D599" s="109"/>
      <c r="H599" s="144"/>
      <c r="I599" s="145"/>
    </row>
    <row r="600" spans="1:9" s="62" customFormat="1">
      <c r="A600" s="83"/>
      <c r="B600" s="83"/>
      <c r="C600" s="83"/>
      <c r="D600" s="109"/>
      <c r="H600" s="144"/>
      <c r="I600" s="145"/>
    </row>
    <row r="601" spans="1:9" s="62" customFormat="1">
      <c r="A601" s="83"/>
      <c r="B601" s="83"/>
      <c r="C601" s="83"/>
      <c r="D601" s="109"/>
      <c r="H601" s="144"/>
      <c r="I601" s="145"/>
    </row>
    <row r="602" spans="1:9" s="62" customFormat="1">
      <c r="A602" s="83"/>
      <c r="B602" s="83"/>
      <c r="C602" s="83"/>
      <c r="D602" s="109"/>
      <c r="H602" s="144"/>
      <c r="I602" s="145"/>
    </row>
    <row r="603" spans="1:9" s="62" customFormat="1">
      <c r="A603" s="83"/>
      <c r="B603" s="83"/>
      <c r="C603" s="83"/>
      <c r="D603" s="109"/>
      <c r="H603" s="144"/>
      <c r="I603" s="145"/>
    </row>
    <row r="604" spans="1:9" s="62" customFormat="1">
      <c r="A604" s="83"/>
      <c r="B604" s="83"/>
      <c r="C604" s="83"/>
      <c r="D604" s="109"/>
      <c r="H604" s="144"/>
      <c r="I604" s="145"/>
    </row>
    <row r="605" spans="1:9" s="62" customFormat="1">
      <c r="A605" s="83"/>
      <c r="B605" s="83"/>
      <c r="C605" s="83"/>
      <c r="D605" s="109"/>
      <c r="H605" s="144"/>
      <c r="I605" s="145"/>
    </row>
    <row r="606" spans="1:9" s="62" customFormat="1">
      <c r="A606" s="83"/>
      <c r="B606" s="83"/>
      <c r="C606" s="83"/>
      <c r="D606" s="109"/>
      <c r="H606" s="144"/>
      <c r="I606" s="145"/>
    </row>
    <row r="607" spans="1:9" s="62" customFormat="1">
      <c r="A607" s="83"/>
      <c r="B607" s="83"/>
      <c r="C607" s="83"/>
      <c r="D607" s="109"/>
      <c r="H607" s="144"/>
      <c r="I607" s="145"/>
    </row>
    <row r="608" spans="1:9" s="62" customFormat="1">
      <c r="A608" s="83"/>
      <c r="B608" s="83"/>
      <c r="C608" s="83"/>
      <c r="D608" s="109"/>
      <c r="H608" s="144"/>
      <c r="I608" s="145"/>
    </row>
    <row r="609" spans="1:9" s="62" customFormat="1">
      <c r="A609" s="83"/>
      <c r="B609" s="83"/>
      <c r="C609" s="83"/>
      <c r="D609" s="109"/>
      <c r="H609" s="144"/>
      <c r="I609" s="145"/>
    </row>
    <row r="610" spans="1:9" s="62" customFormat="1">
      <c r="A610" s="83"/>
      <c r="B610" s="83"/>
      <c r="C610" s="83"/>
      <c r="D610" s="109"/>
      <c r="H610" s="144"/>
      <c r="I610" s="145"/>
    </row>
    <row r="611" spans="1:9" s="62" customFormat="1">
      <c r="A611" s="83"/>
      <c r="B611" s="83"/>
      <c r="C611" s="83"/>
      <c r="D611" s="109"/>
      <c r="H611" s="144"/>
      <c r="I611" s="145"/>
    </row>
    <row r="612" spans="1:9" s="62" customFormat="1">
      <c r="A612" s="83"/>
      <c r="B612" s="83"/>
      <c r="C612" s="83"/>
      <c r="D612" s="109"/>
      <c r="H612" s="144"/>
      <c r="I612" s="145"/>
    </row>
    <row r="613" spans="1:9" s="62" customFormat="1">
      <c r="A613" s="83"/>
      <c r="B613" s="83"/>
      <c r="C613" s="83"/>
      <c r="D613" s="109"/>
      <c r="H613" s="144"/>
      <c r="I613" s="145"/>
    </row>
    <row r="614" spans="1:9" s="62" customFormat="1">
      <c r="A614" s="83"/>
      <c r="B614" s="83"/>
      <c r="C614" s="83"/>
      <c r="D614" s="109"/>
      <c r="H614" s="144"/>
      <c r="I614" s="145"/>
    </row>
    <row r="615" spans="1:9" s="62" customFormat="1">
      <c r="A615" s="83"/>
      <c r="B615" s="83"/>
      <c r="C615" s="83"/>
      <c r="D615" s="109"/>
      <c r="H615" s="144"/>
      <c r="I615" s="145"/>
    </row>
    <row r="616" spans="1:9" s="62" customFormat="1">
      <c r="A616" s="83"/>
      <c r="B616" s="83"/>
      <c r="C616" s="83"/>
      <c r="D616" s="109"/>
      <c r="H616" s="144"/>
      <c r="I616" s="145"/>
    </row>
    <row r="617" spans="1:9" s="62" customFormat="1">
      <c r="A617" s="83"/>
      <c r="B617" s="83"/>
      <c r="C617" s="83"/>
      <c r="D617" s="109"/>
      <c r="H617" s="144"/>
      <c r="I617" s="145"/>
    </row>
    <row r="618" spans="1:9" s="62" customFormat="1">
      <c r="A618" s="83"/>
      <c r="B618" s="83"/>
      <c r="C618" s="83"/>
      <c r="D618" s="109"/>
      <c r="H618" s="144"/>
      <c r="I618" s="145"/>
    </row>
    <row r="619" spans="1:9" s="62" customFormat="1">
      <c r="A619" s="83"/>
      <c r="B619" s="83"/>
      <c r="C619" s="83"/>
      <c r="D619" s="109"/>
      <c r="H619" s="144"/>
      <c r="I619" s="145"/>
    </row>
    <row r="620" spans="1:9" s="62" customFormat="1">
      <c r="A620" s="83"/>
      <c r="B620" s="83"/>
      <c r="C620" s="83"/>
      <c r="D620" s="109"/>
      <c r="H620" s="144"/>
      <c r="I620" s="145"/>
    </row>
    <row r="621" spans="1:9" s="62" customFormat="1">
      <c r="A621" s="83"/>
      <c r="B621" s="83"/>
      <c r="C621" s="83"/>
      <c r="D621" s="109"/>
      <c r="H621" s="144"/>
      <c r="I621" s="145"/>
    </row>
    <row r="622" spans="1:9" s="62" customFormat="1">
      <c r="A622" s="83"/>
      <c r="B622" s="83"/>
      <c r="C622" s="83"/>
      <c r="D622" s="109"/>
      <c r="H622" s="144"/>
      <c r="I622" s="145"/>
    </row>
    <row r="623" spans="1:9" s="62" customFormat="1">
      <c r="A623" s="83"/>
      <c r="B623" s="83"/>
      <c r="C623" s="83"/>
      <c r="D623" s="109"/>
      <c r="H623" s="144"/>
      <c r="I623" s="145"/>
    </row>
    <row r="624" spans="1:9" s="62" customFormat="1">
      <c r="A624" s="83"/>
      <c r="B624" s="83"/>
      <c r="C624" s="83"/>
      <c r="D624" s="109"/>
      <c r="H624" s="144"/>
      <c r="I624" s="145"/>
    </row>
    <row r="625" spans="1:9" s="62" customFormat="1">
      <c r="A625" s="83"/>
      <c r="B625" s="83"/>
      <c r="C625" s="83"/>
      <c r="D625" s="109"/>
      <c r="H625" s="144"/>
      <c r="I625" s="145"/>
    </row>
    <row r="626" spans="1:9" s="62" customFormat="1">
      <c r="A626" s="83"/>
      <c r="B626" s="83"/>
      <c r="C626" s="83"/>
      <c r="D626" s="109"/>
      <c r="H626" s="144"/>
      <c r="I626" s="145"/>
    </row>
    <row r="627" spans="1:9" s="62" customFormat="1">
      <c r="A627" s="83"/>
      <c r="B627" s="83"/>
      <c r="C627" s="83"/>
      <c r="D627" s="109"/>
      <c r="H627" s="144"/>
      <c r="I627" s="145"/>
    </row>
    <row r="628" spans="1:9" s="62" customFormat="1">
      <c r="A628" s="83"/>
      <c r="B628" s="83"/>
      <c r="C628" s="83"/>
      <c r="D628" s="109"/>
      <c r="H628" s="144"/>
      <c r="I628" s="145"/>
    </row>
    <row r="629" spans="1:9" s="62" customFormat="1">
      <c r="A629" s="83"/>
      <c r="B629" s="83"/>
      <c r="C629" s="83"/>
      <c r="D629" s="109"/>
      <c r="H629" s="144"/>
      <c r="I629" s="145"/>
    </row>
    <row r="630" spans="1:9" s="62" customFormat="1">
      <c r="A630" s="83"/>
      <c r="B630" s="83"/>
      <c r="C630" s="83"/>
      <c r="D630" s="109"/>
      <c r="H630" s="144"/>
      <c r="I630" s="145"/>
    </row>
    <row r="631" spans="1:9" s="62" customFormat="1">
      <c r="A631" s="83"/>
      <c r="B631" s="83"/>
      <c r="C631" s="83"/>
      <c r="D631" s="109"/>
      <c r="H631" s="144"/>
      <c r="I631" s="145"/>
    </row>
    <row r="632" spans="1:9" s="62" customFormat="1">
      <c r="A632" s="83"/>
      <c r="B632" s="83"/>
      <c r="C632" s="83"/>
      <c r="D632" s="109"/>
      <c r="H632" s="144"/>
      <c r="I632" s="145"/>
    </row>
    <row r="633" spans="1:9" s="62" customFormat="1">
      <c r="A633" s="83"/>
      <c r="B633" s="83"/>
      <c r="C633" s="83"/>
      <c r="D633" s="109"/>
      <c r="H633" s="144"/>
      <c r="I633" s="145"/>
    </row>
    <row r="634" spans="1:9" s="62" customFormat="1">
      <c r="A634" s="83"/>
      <c r="B634" s="83"/>
      <c r="C634" s="83"/>
      <c r="D634" s="109"/>
      <c r="H634" s="144"/>
      <c r="I634" s="145"/>
    </row>
    <row r="635" spans="1:9" s="62" customFormat="1">
      <c r="A635" s="83"/>
      <c r="B635" s="83"/>
      <c r="C635" s="83"/>
      <c r="D635" s="109"/>
      <c r="H635" s="144"/>
      <c r="I635" s="145"/>
    </row>
    <row r="636" spans="1:9" s="62" customFormat="1">
      <c r="A636" s="83"/>
      <c r="B636" s="83"/>
      <c r="C636" s="83"/>
      <c r="D636" s="109"/>
      <c r="H636" s="144"/>
      <c r="I636" s="145"/>
    </row>
    <row r="637" spans="1:9" s="62" customFormat="1">
      <c r="A637" s="83"/>
      <c r="B637" s="83"/>
      <c r="C637" s="83"/>
      <c r="D637" s="109"/>
      <c r="H637" s="144"/>
      <c r="I637" s="145"/>
    </row>
    <row r="638" spans="1:9" s="62" customFormat="1">
      <c r="A638" s="83"/>
      <c r="B638" s="83"/>
      <c r="C638" s="83"/>
      <c r="D638" s="109"/>
      <c r="H638" s="144"/>
      <c r="I638" s="145"/>
    </row>
    <row r="639" spans="1:9" s="62" customFormat="1">
      <c r="A639" s="83"/>
      <c r="B639" s="83"/>
      <c r="C639" s="83"/>
      <c r="D639" s="109"/>
      <c r="H639" s="144"/>
      <c r="I639" s="145"/>
    </row>
    <row r="640" spans="1:9" s="62" customFormat="1">
      <c r="A640" s="83"/>
      <c r="B640" s="83"/>
      <c r="C640" s="83"/>
      <c r="D640" s="109"/>
      <c r="H640" s="144"/>
      <c r="I640" s="145"/>
    </row>
    <row r="641" spans="1:9" s="62" customFormat="1">
      <c r="A641" s="83"/>
      <c r="B641" s="83"/>
      <c r="C641" s="83"/>
      <c r="D641" s="109"/>
      <c r="H641" s="144"/>
      <c r="I641" s="145"/>
    </row>
    <row r="642" spans="1:9" s="62" customFormat="1">
      <c r="A642" s="83"/>
      <c r="B642" s="83"/>
      <c r="C642" s="83"/>
      <c r="D642" s="109"/>
      <c r="H642" s="144"/>
      <c r="I642" s="145"/>
    </row>
    <row r="643" spans="1:9" s="62" customFormat="1">
      <c r="A643" s="83"/>
      <c r="B643" s="83"/>
      <c r="C643" s="83"/>
      <c r="D643" s="109"/>
      <c r="H643" s="144"/>
      <c r="I643" s="145"/>
    </row>
    <row r="644" spans="1:9" s="62" customFormat="1">
      <c r="A644" s="83"/>
      <c r="B644" s="83"/>
      <c r="C644" s="83"/>
      <c r="D644" s="109"/>
      <c r="H644" s="144"/>
      <c r="I644" s="145"/>
    </row>
    <row r="645" spans="1:9" s="62" customFormat="1">
      <c r="A645" s="83"/>
      <c r="B645" s="83"/>
      <c r="C645" s="83"/>
      <c r="D645" s="109"/>
      <c r="H645" s="144"/>
      <c r="I645" s="145"/>
    </row>
    <row r="646" spans="1:9" s="62" customFormat="1">
      <c r="A646" s="83"/>
      <c r="B646" s="83"/>
      <c r="C646" s="83"/>
      <c r="D646" s="109"/>
      <c r="H646" s="144"/>
      <c r="I646" s="145"/>
    </row>
    <row r="647" spans="1:9" s="62" customFormat="1">
      <c r="A647" s="83"/>
      <c r="B647" s="83"/>
      <c r="C647" s="83"/>
      <c r="D647" s="109"/>
      <c r="H647" s="144"/>
      <c r="I647" s="145"/>
    </row>
    <row r="648" spans="1:9" s="62" customFormat="1">
      <c r="A648" s="83"/>
      <c r="B648" s="83"/>
      <c r="C648" s="83"/>
      <c r="D648" s="109"/>
      <c r="H648" s="144"/>
      <c r="I648" s="145"/>
    </row>
    <row r="649" spans="1:9" s="62" customFormat="1">
      <c r="A649" s="83"/>
      <c r="B649" s="83"/>
      <c r="C649" s="83"/>
      <c r="D649" s="109"/>
      <c r="H649" s="144"/>
      <c r="I649" s="145"/>
    </row>
    <row r="650" spans="1:9" s="62" customFormat="1">
      <c r="A650" s="83"/>
      <c r="B650" s="83"/>
      <c r="C650" s="83"/>
      <c r="D650" s="109"/>
      <c r="H650" s="144"/>
      <c r="I650" s="145"/>
    </row>
    <row r="651" spans="1:9" s="62" customFormat="1">
      <c r="A651" s="83"/>
      <c r="B651" s="83"/>
      <c r="C651" s="83"/>
      <c r="D651" s="109"/>
      <c r="H651" s="144"/>
      <c r="I651" s="145"/>
    </row>
    <row r="652" spans="1:9" s="62" customFormat="1">
      <c r="A652" s="83"/>
      <c r="B652" s="83"/>
      <c r="C652" s="83"/>
      <c r="D652" s="109"/>
      <c r="H652" s="144"/>
      <c r="I652" s="145"/>
    </row>
    <row r="653" spans="1:9" s="62" customFormat="1">
      <c r="A653" s="83"/>
      <c r="B653" s="83"/>
      <c r="C653" s="83"/>
      <c r="D653" s="109"/>
      <c r="H653" s="144"/>
      <c r="I653" s="145"/>
    </row>
    <row r="654" spans="1:9" s="62" customFormat="1">
      <c r="A654" s="83"/>
      <c r="B654" s="83"/>
      <c r="C654" s="83"/>
      <c r="D654" s="109"/>
      <c r="H654" s="144"/>
      <c r="I654" s="145"/>
    </row>
    <row r="655" spans="1:9" s="62" customFormat="1">
      <c r="A655" s="83"/>
      <c r="B655" s="83"/>
      <c r="C655" s="83"/>
      <c r="D655" s="109"/>
      <c r="H655" s="144"/>
      <c r="I655" s="145"/>
    </row>
    <row r="656" spans="1:9" s="62" customFormat="1">
      <c r="A656" s="83"/>
      <c r="B656" s="83"/>
      <c r="C656" s="83"/>
      <c r="D656" s="109"/>
      <c r="H656" s="144"/>
      <c r="I656" s="145"/>
    </row>
    <row r="657" spans="1:9" s="62" customFormat="1">
      <c r="A657" s="83"/>
      <c r="B657" s="83"/>
      <c r="C657" s="83"/>
      <c r="D657" s="109"/>
      <c r="H657" s="144"/>
      <c r="I657" s="145"/>
    </row>
    <row r="658" spans="1:9" s="62" customFormat="1">
      <c r="A658" s="83"/>
      <c r="B658" s="83"/>
      <c r="C658" s="83"/>
      <c r="D658" s="109"/>
      <c r="H658" s="144"/>
      <c r="I658" s="145"/>
    </row>
    <row r="659" spans="1:9" s="62" customFormat="1">
      <c r="A659" s="83"/>
      <c r="B659" s="83"/>
      <c r="C659" s="83"/>
      <c r="D659" s="109"/>
      <c r="H659" s="144"/>
      <c r="I659" s="145"/>
    </row>
    <row r="660" spans="1:9" s="62" customFormat="1">
      <c r="A660" s="83"/>
      <c r="B660" s="83"/>
      <c r="C660" s="83"/>
      <c r="D660" s="109"/>
      <c r="H660" s="144"/>
      <c r="I660" s="145"/>
    </row>
    <row r="661" spans="1:9" s="62" customFormat="1">
      <c r="A661" s="83"/>
      <c r="B661" s="83"/>
      <c r="C661" s="83"/>
      <c r="D661" s="109"/>
      <c r="H661" s="144"/>
      <c r="I661" s="145"/>
    </row>
    <row r="662" spans="1:9" s="62" customFormat="1">
      <c r="A662" s="83"/>
      <c r="B662" s="83"/>
      <c r="C662" s="83"/>
      <c r="D662" s="109"/>
      <c r="H662" s="144"/>
      <c r="I662" s="145"/>
    </row>
    <row r="663" spans="1:9" s="62" customFormat="1">
      <c r="A663" s="83"/>
      <c r="B663" s="83"/>
      <c r="C663" s="83"/>
      <c r="D663" s="109"/>
      <c r="H663" s="144"/>
      <c r="I663" s="145"/>
    </row>
    <row r="664" spans="1:9" s="62" customFormat="1">
      <c r="A664" s="83"/>
      <c r="B664" s="83"/>
      <c r="C664" s="83"/>
      <c r="D664" s="109"/>
      <c r="H664" s="144"/>
      <c r="I664" s="145"/>
    </row>
    <row r="665" spans="1:9" s="62" customFormat="1">
      <c r="A665" s="83"/>
      <c r="B665" s="83"/>
      <c r="C665" s="83"/>
      <c r="D665" s="109"/>
      <c r="H665" s="144"/>
      <c r="I665" s="145"/>
    </row>
    <row r="666" spans="1:9" s="62" customFormat="1">
      <c r="A666" s="83"/>
      <c r="B666" s="83"/>
      <c r="C666" s="83"/>
      <c r="D666" s="109"/>
      <c r="H666" s="144"/>
      <c r="I666" s="145"/>
    </row>
    <row r="667" spans="1:9" s="62" customFormat="1">
      <c r="A667" s="83"/>
      <c r="B667" s="83"/>
      <c r="C667" s="83"/>
      <c r="D667" s="109"/>
      <c r="H667" s="144"/>
      <c r="I667" s="145"/>
    </row>
    <row r="668" spans="1:9" s="62" customFormat="1">
      <c r="A668" s="83"/>
      <c r="B668" s="83"/>
      <c r="C668" s="83"/>
      <c r="D668" s="109"/>
      <c r="H668" s="144"/>
      <c r="I668" s="145"/>
    </row>
    <row r="669" spans="1:9" s="62" customFormat="1">
      <c r="A669" s="83"/>
      <c r="B669" s="83"/>
      <c r="C669" s="83"/>
      <c r="D669" s="109"/>
      <c r="H669" s="144"/>
      <c r="I669" s="145"/>
    </row>
    <row r="670" spans="1:9" s="62" customFormat="1">
      <c r="A670" s="83"/>
      <c r="B670" s="83"/>
      <c r="C670" s="83"/>
      <c r="D670" s="109"/>
      <c r="H670" s="144"/>
      <c r="I670" s="145"/>
    </row>
    <row r="671" spans="1:9" s="62" customFormat="1">
      <c r="A671" s="83"/>
      <c r="B671" s="83"/>
      <c r="C671" s="83"/>
      <c r="D671" s="109"/>
      <c r="H671" s="144"/>
      <c r="I671" s="145"/>
    </row>
    <row r="672" spans="1:9" s="62" customFormat="1">
      <c r="A672" s="83"/>
      <c r="B672" s="83"/>
      <c r="C672" s="83"/>
      <c r="D672" s="109"/>
      <c r="H672" s="144"/>
      <c r="I672" s="145"/>
    </row>
    <row r="673" spans="1:9" s="62" customFormat="1">
      <c r="A673" s="83"/>
      <c r="B673" s="83"/>
      <c r="C673" s="83"/>
      <c r="D673" s="109"/>
      <c r="H673" s="144"/>
      <c r="I673" s="145"/>
    </row>
    <row r="674" spans="1:9" s="62" customFormat="1">
      <c r="A674" s="83"/>
      <c r="B674" s="83"/>
      <c r="C674" s="83"/>
      <c r="D674" s="109"/>
      <c r="H674" s="144"/>
      <c r="I674" s="145"/>
    </row>
    <row r="675" spans="1:9" s="62" customFormat="1">
      <c r="A675" s="83"/>
      <c r="B675" s="83"/>
      <c r="C675" s="83"/>
      <c r="D675" s="109"/>
      <c r="H675" s="144"/>
      <c r="I675" s="145"/>
    </row>
    <row r="676" spans="1:9" s="62" customFormat="1">
      <c r="A676" s="83"/>
      <c r="B676" s="83"/>
      <c r="C676" s="83"/>
      <c r="D676" s="109"/>
      <c r="H676" s="144"/>
      <c r="I676" s="145"/>
    </row>
    <row r="677" spans="1:9" s="62" customFormat="1">
      <c r="A677" s="83"/>
      <c r="B677" s="83"/>
      <c r="C677" s="83"/>
      <c r="D677" s="109"/>
      <c r="H677" s="144"/>
      <c r="I677" s="145"/>
    </row>
    <row r="678" spans="1:9" s="62" customFormat="1">
      <c r="A678" s="83"/>
      <c r="B678" s="83"/>
      <c r="C678" s="83"/>
      <c r="D678" s="109"/>
      <c r="H678" s="144"/>
      <c r="I678" s="145"/>
    </row>
    <row r="679" spans="1:9" s="62" customFormat="1">
      <c r="A679" s="83"/>
      <c r="B679" s="83"/>
      <c r="C679" s="83"/>
      <c r="D679" s="109"/>
      <c r="H679" s="144"/>
      <c r="I679" s="145"/>
    </row>
    <row r="680" spans="1:9" s="62" customFormat="1">
      <c r="A680" s="83"/>
      <c r="B680" s="83"/>
      <c r="C680" s="83"/>
      <c r="D680" s="109"/>
      <c r="H680" s="144"/>
      <c r="I680" s="145"/>
    </row>
    <row r="681" spans="1:9" s="62" customFormat="1">
      <c r="A681" s="83"/>
      <c r="B681" s="83"/>
      <c r="C681" s="83"/>
      <c r="D681" s="109"/>
      <c r="H681" s="144"/>
      <c r="I681" s="145"/>
    </row>
    <row r="682" spans="1:9" s="62" customFormat="1">
      <c r="A682" s="83"/>
      <c r="B682" s="83"/>
      <c r="C682" s="83"/>
      <c r="D682" s="109"/>
      <c r="H682" s="144"/>
      <c r="I682" s="145"/>
    </row>
    <row r="683" spans="1:9" s="62" customFormat="1">
      <c r="A683" s="83"/>
      <c r="B683" s="83"/>
      <c r="C683" s="83"/>
      <c r="D683" s="109"/>
      <c r="H683" s="144"/>
      <c r="I683" s="145"/>
    </row>
    <row r="684" spans="1:9" s="62" customFormat="1">
      <c r="A684" s="83"/>
      <c r="B684" s="83"/>
      <c r="C684" s="83"/>
      <c r="D684" s="109"/>
      <c r="H684" s="144"/>
      <c r="I684" s="145"/>
    </row>
    <row r="685" spans="1:9" s="62" customFormat="1">
      <c r="A685" s="83"/>
      <c r="B685" s="83"/>
      <c r="C685" s="83"/>
      <c r="D685" s="109"/>
      <c r="H685" s="144"/>
      <c r="I685" s="145"/>
    </row>
    <row r="686" spans="1:9" s="62" customFormat="1">
      <c r="A686" s="83"/>
      <c r="B686" s="83"/>
      <c r="C686" s="83"/>
      <c r="D686" s="109"/>
      <c r="H686" s="144"/>
      <c r="I686" s="145"/>
    </row>
    <row r="687" spans="1:9" s="62" customFormat="1">
      <c r="A687" s="83"/>
      <c r="B687" s="83"/>
      <c r="C687" s="83"/>
      <c r="D687" s="109"/>
      <c r="H687" s="144"/>
      <c r="I687" s="145"/>
    </row>
    <row r="688" spans="1:9" s="62" customFormat="1">
      <c r="A688" s="83"/>
      <c r="B688" s="83"/>
      <c r="C688" s="83"/>
      <c r="D688" s="109"/>
      <c r="H688" s="144"/>
      <c r="I688" s="145"/>
    </row>
    <row r="689" spans="1:9" s="62" customFormat="1">
      <c r="A689" s="83"/>
      <c r="B689" s="83"/>
      <c r="C689" s="83"/>
      <c r="D689" s="109"/>
      <c r="H689" s="144"/>
      <c r="I689" s="145"/>
    </row>
    <row r="690" spans="1:9" s="62" customFormat="1">
      <c r="A690" s="83"/>
      <c r="B690" s="83"/>
      <c r="C690" s="83"/>
      <c r="D690" s="109"/>
      <c r="H690" s="144"/>
      <c r="I690" s="145"/>
    </row>
    <row r="691" spans="1:9" s="62" customFormat="1">
      <c r="A691" s="83"/>
      <c r="B691" s="83"/>
      <c r="C691" s="83"/>
      <c r="D691" s="109"/>
      <c r="H691" s="144"/>
      <c r="I691" s="145"/>
    </row>
    <row r="692" spans="1:9" s="62" customFormat="1">
      <c r="A692" s="83"/>
      <c r="B692" s="83"/>
      <c r="C692" s="83"/>
      <c r="D692" s="109"/>
      <c r="H692" s="144"/>
      <c r="I692" s="145"/>
    </row>
    <row r="693" spans="1:9" s="62" customFormat="1">
      <c r="A693" s="83"/>
      <c r="B693" s="83"/>
      <c r="C693" s="83"/>
      <c r="D693" s="109"/>
      <c r="H693" s="144"/>
      <c r="I693" s="145"/>
    </row>
    <row r="694" spans="1:9" s="62" customFormat="1">
      <c r="A694" s="83"/>
      <c r="B694" s="83"/>
      <c r="C694" s="83"/>
      <c r="D694" s="109"/>
      <c r="H694" s="144"/>
      <c r="I694" s="145"/>
    </row>
    <row r="695" spans="1:9" s="62" customFormat="1">
      <c r="A695" s="83"/>
      <c r="B695" s="83"/>
      <c r="C695" s="83"/>
      <c r="D695" s="109"/>
      <c r="H695" s="144"/>
      <c r="I695" s="145"/>
    </row>
    <row r="696" spans="1:9" s="62" customFormat="1">
      <c r="A696" s="83"/>
      <c r="B696" s="83"/>
      <c r="C696" s="83"/>
      <c r="D696" s="109"/>
      <c r="H696" s="144"/>
      <c r="I696" s="145"/>
    </row>
    <row r="697" spans="1:9" s="62" customFormat="1">
      <c r="A697" s="83"/>
      <c r="B697" s="83"/>
      <c r="C697" s="83"/>
      <c r="D697" s="109"/>
      <c r="H697" s="144"/>
      <c r="I697" s="145"/>
    </row>
    <row r="698" spans="1:9" s="62" customFormat="1">
      <c r="A698" s="83"/>
      <c r="B698" s="83"/>
      <c r="C698" s="83"/>
      <c r="D698" s="109"/>
      <c r="H698" s="144"/>
      <c r="I698" s="145"/>
    </row>
    <row r="699" spans="1:9" s="62" customFormat="1">
      <c r="A699" s="83"/>
      <c r="B699" s="83"/>
      <c r="C699" s="83"/>
      <c r="D699" s="109"/>
      <c r="H699" s="144"/>
      <c r="I699" s="145"/>
    </row>
    <row r="700" spans="1:9" s="62" customFormat="1">
      <c r="A700" s="83"/>
      <c r="B700" s="83"/>
      <c r="C700" s="83"/>
      <c r="D700" s="109"/>
      <c r="H700" s="144"/>
      <c r="I700" s="145"/>
    </row>
    <row r="701" spans="1:9" s="62" customFormat="1">
      <c r="A701" s="83"/>
      <c r="B701" s="83"/>
      <c r="C701" s="83"/>
      <c r="D701" s="109"/>
      <c r="H701" s="144"/>
      <c r="I701" s="145"/>
    </row>
    <row r="702" spans="1:9" s="62" customFormat="1">
      <c r="A702" s="83"/>
      <c r="B702" s="83"/>
      <c r="C702" s="83"/>
      <c r="D702" s="109"/>
      <c r="H702" s="144"/>
      <c r="I702" s="145"/>
    </row>
    <row r="703" spans="1:9" s="62" customFormat="1">
      <c r="A703" s="83"/>
      <c r="B703" s="83"/>
      <c r="C703" s="83"/>
      <c r="D703" s="109"/>
      <c r="H703" s="144"/>
      <c r="I703" s="145"/>
    </row>
    <row r="704" spans="1:9" s="62" customFormat="1">
      <c r="A704" s="83"/>
      <c r="B704" s="83"/>
      <c r="C704" s="83"/>
      <c r="D704" s="109"/>
      <c r="H704" s="144"/>
      <c r="I704" s="145"/>
    </row>
    <row r="705" spans="1:9" s="62" customFormat="1">
      <c r="A705" s="83"/>
      <c r="B705" s="83"/>
      <c r="C705" s="83"/>
      <c r="D705" s="109"/>
      <c r="H705" s="144"/>
      <c r="I705" s="145"/>
    </row>
    <row r="706" spans="1:9" s="62" customFormat="1">
      <c r="A706" s="83"/>
      <c r="B706" s="83"/>
      <c r="C706" s="83"/>
      <c r="D706" s="109"/>
      <c r="H706" s="144"/>
      <c r="I706" s="145"/>
    </row>
    <row r="707" spans="1:9" s="62" customFormat="1">
      <c r="A707" s="83"/>
      <c r="B707" s="83"/>
      <c r="C707" s="83"/>
      <c r="D707" s="109"/>
      <c r="H707" s="144"/>
      <c r="I707" s="145"/>
    </row>
    <row r="708" spans="1:9" s="62" customFormat="1">
      <c r="A708" s="83"/>
      <c r="B708" s="83"/>
      <c r="C708" s="83"/>
      <c r="D708" s="109"/>
      <c r="H708" s="144"/>
      <c r="I708" s="145"/>
    </row>
    <row r="709" spans="1:9" s="62" customFormat="1">
      <c r="A709" s="83"/>
      <c r="B709" s="83"/>
      <c r="C709" s="83"/>
      <c r="D709" s="109"/>
      <c r="H709" s="144"/>
      <c r="I709" s="145"/>
    </row>
    <row r="710" spans="1:9" s="62" customFormat="1">
      <c r="A710" s="83"/>
      <c r="B710" s="83"/>
      <c r="C710" s="83"/>
      <c r="D710" s="109"/>
      <c r="H710" s="144"/>
      <c r="I710" s="145"/>
    </row>
    <row r="711" spans="1:9" s="62" customFormat="1">
      <c r="A711" s="83"/>
      <c r="B711" s="83"/>
      <c r="C711" s="83"/>
      <c r="D711" s="109"/>
      <c r="H711" s="144"/>
      <c r="I711" s="145"/>
    </row>
    <row r="712" spans="1:9" s="62" customFormat="1">
      <c r="A712" s="83"/>
      <c r="B712" s="83"/>
      <c r="C712" s="83"/>
      <c r="D712" s="109"/>
      <c r="H712" s="144"/>
      <c r="I712" s="145"/>
    </row>
    <row r="713" spans="1:9" s="62" customFormat="1">
      <c r="A713" s="83"/>
      <c r="B713" s="83"/>
      <c r="C713" s="83"/>
      <c r="D713" s="109"/>
      <c r="H713" s="144"/>
      <c r="I713" s="145"/>
    </row>
    <row r="714" spans="1:9" s="62" customFormat="1">
      <c r="A714" s="83"/>
      <c r="B714" s="83"/>
      <c r="C714" s="83"/>
      <c r="D714" s="109"/>
      <c r="H714" s="144"/>
      <c r="I714" s="145"/>
    </row>
    <row r="715" spans="1:9" s="62" customFormat="1">
      <c r="A715" s="83"/>
      <c r="B715" s="83"/>
      <c r="C715" s="83"/>
      <c r="D715" s="109"/>
      <c r="H715" s="144"/>
      <c r="I715" s="145"/>
    </row>
    <row r="716" spans="1:9" s="62" customFormat="1">
      <c r="A716" s="83"/>
      <c r="B716" s="83"/>
      <c r="C716" s="83"/>
      <c r="D716" s="109"/>
      <c r="H716" s="144"/>
      <c r="I716" s="145"/>
    </row>
    <row r="717" spans="1:9" s="62" customFormat="1">
      <c r="A717" s="83"/>
      <c r="B717" s="83"/>
      <c r="C717" s="83"/>
      <c r="D717" s="109"/>
      <c r="H717" s="144"/>
      <c r="I717" s="145"/>
    </row>
    <row r="718" spans="1:9" s="62" customFormat="1">
      <c r="A718" s="83"/>
      <c r="B718" s="83"/>
      <c r="C718" s="83"/>
      <c r="D718" s="109"/>
      <c r="H718" s="144"/>
      <c r="I718" s="145"/>
    </row>
    <row r="719" spans="1:9" s="62" customFormat="1">
      <c r="A719" s="83"/>
      <c r="B719" s="83"/>
      <c r="C719" s="83"/>
      <c r="D719" s="109"/>
      <c r="H719" s="144"/>
      <c r="I719" s="145"/>
    </row>
    <row r="720" spans="1:9" s="62" customFormat="1">
      <c r="A720" s="83"/>
      <c r="B720" s="83"/>
      <c r="C720" s="83"/>
      <c r="D720" s="109"/>
      <c r="H720" s="144"/>
      <c r="I720" s="145"/>
    </row>
    <row r="721" spans="1:9" s="62" customFormat="1">
      <c r="A721" s="83"/>
      <c r="B721" s="83"/>
      <c r="C721" s="83"/>
      <c r="D721" s="109"/>
      <c r="H721" s="144"/>
      <c r="I721" s="145"/>
    </row>
    <row r="722" spans="1:9" s="62" customFormat="1">
      <c r="A722" s="83"/>
      <c r="B722" s="83"/>
      <c r="C722" s="83"/>
      <c r="D722" s="109"/>
      <c r="H722" s="144"/>
      <c r="I722" s="145"/>
    </row>
    <row r="723" spans="1:9" s="62" customFormat="1">
      <c r="A723" s="83"/>
      <c r="B723" s="83"/>
      <c r="C723" s="83"/>
      <c r="D723" s="109"/>
      <c r="H723" s="144"/>
      <c r="I723" s="145"/>
    </row>
    <row r="724" spans="1:9" s="62" customFormat="1">
      <c r="A724" s="83"/>
      <c r="B724" s="83"/>
      <c r="C724" s="83"/>
      <c r="D724" s="109"/>
      <c r="H724" s="144"/>
      <c r="I724" s="145"/>
    </row>
    <row r="725" spans="1:9" s="62" customFormat="1">
      <c r="A725" s="83"/>
      <c r="B725" s="83"/>
      <c r="C725" s="83"/>
      <c r="D725" s="109"/>
      <c r="H725" s="144"/>
      <c r="I725" s="145"/>
    </row>
    <row r="726" spans="1:9" s="62" customFormat="1">
      <c r="A726" s="83"/>
      <c r="B726" s="83"/>
      <c r="C726" s="83"/>
      <c r="D726" s="109"/>
      <c r="H726" s="144"/>
      <c r="I726" s="145"/>
    </row>
    <row r="727" spans="1:9" s="62" customFormat="1">
      <c r="A727" s="83"/>
      <c r="B727" s="83"/>
      <c r="C727" s="83"/>
      <c r="D727" s="109"/>
      <c r="H727" s="144"/>
      <c r="I727" s="145"/>
    </row>
    <row r="728" spans="1:9" s="62" customFormat="1">
      <c r="A728" s="83"/>
      <c r="B728" s="83"/>
      <c r="C728" s="83"/>
      <c r="D728" s="109"/>
      <c r="H728" s="144"/>
      <c r="I728" s="145"/>
    </row>
    <row r="729" spans="1:9" s="62" customFormat="1">
      <c r="A729" s="83"/>
      <c r="B729" s="83"/>
      <c r="C729" s="83"/>
      <c r="D729" s="109"/>
      <c r="H729" s="144"/>
      <c r="I729" s="145"/>
    </row>
    <row r="730" spans="1:9" s="62" customFormat="1">
      <c r="A730" s="83"/>
      <c r="B730" s="83"/>
      <c r="C730" s="83"/>
      <c r="D730" s="109"/>
      <c r="H730" s="144"/>
      <c r="I730" s="145"/>
    </row>
    <row r="731" spans="1:9" s="62" customFormat="1">
      <c r="A731" s="83"/>
      <c r="B731" s="83"/>
      <c r="C731" s="83"/>
      <c r="D731" s="109"/>
      <c r="H731" s="144"/>
      <c r="I731" s="145"/>
    </row>
    <row r="732" spans="1:9" s="62" customFormat="1">
      <c r="A732" s="83"/>
      <c r="B732" s="83"/>
      <c r="C732" s="83"/>
      <c r="D732" s="109"/>
      <c r="H732" s="144"/>
      <c r="I732" s="145"/>
    </row>
    <row r="733" spans="1:9" s="62" customFormat="1">
      <c r="A733" s="83"/>
      <c r="B733" s="83"/>
      <c r="C733" s="83"/>
      <c r="D733" s="109"/>
      <c r="H733" s="144"/>
      <c r="I733" s="145"/>
    </row>
    <row r="734" spans="1:9" s="62" customFormat="1">
      <c r="A734" s="83"/>
      <c r="B734" s="83"/>
      <c r="C734" s="83"/>
      <c r="D734" s="109"/>
      <c r="H734" s="144"/>
      <c r="I734" s="145"/>
    </row>
    <row r="735" spans="1:9" s="62" customFormat="1">
      <c r="A735" s="83"/>
      <c r="B735" s="83"/>
      <c r="C735" s="83"/>
      <c r="D735" s="109"/>
      <c r="H735" s="144"/>
      <c r="I735" s="145"/>
    </row>
    <row r="736" spans="1:9" s="62" customFormat="1">
      <c r="A736" s="83"/>
      <c r="B736" s="83"/>
      <c r="C736" s="83"/>
      <c r="D736" s="109"/>
      <c r="H736" s="144"/>
      <c r="I736" s="145"/>
    </row>
    <row r="737" spans="1:9" s="62" customFormat="1">
      <c r="A737" s="83"/>
      <c r="B737" s="83"/>
      <c r="C737" s="83"/>
      <c r="D737" s="109"/>
      <c r="H737" s="144"/>
      <c r="I737" s="145"/>
    </row>
    <row r="738" spans="1:9" s="62" customFormat="1">
      <c r="A738" s="83"/>
      <c r="B738" s="83"/>
      <c r="C738" s="83"/>
      <c r="D738" s="109"/>
      <c r="H738" s="144"/>
      <c r="I738" s="145"/>
    </row>
    <row r="739" spans="1:9" s="62" customFormat="1">
      <c r="A739" s="83"/>
      <c r="B739" s="83"/>
      <c r="C739" s="83"/>
      <c r="D739" s="109"/>
      <c r="H739" s="144"/>
      <c r="I739" s="145"/>
    </row>
    <row r="740" spans="1:9" s="62" customFormat="1">
      <c r="A740" s="83"/>
      <c r="B740" s="83"/>
      <c r="C740" s="83"/>
      <c r="D740" s="109"/>
      <c r="H740" s="144"/>
      <c r="I740" s="145"/>
    </row>
    <row r="741" spans="1:9" s="62" customFormat="1">
      <c r="A741" s="83"/>
      <c r="B741" s="83"/>
      <c r="C741" s="83"/>
      <c r="D741" s="109"/>
      <c r="H741" s="144"/>
      <c r="I741" s="145"/>
    </row>
    <row r="742" spans="1:9" s="62" customFormat="1">
      <c r="A742" s="83"/>
      <c r="B742" s="83"/>
      <c r="C742" s="83"/>
      <c r="D742" s="109"/>
      <c r="H742" s="144"/>
      <c r="I742" s="145"/>
    </row>
    <row r="743" spans="1:9" s="62" customFormat="1">
      <c r="A743" s="83"/>
      <c r="B743" s="83"/>
      <c r="C743" s="83"/>
      <c r="D743" s="109"/>
      <c r="H743" s="144"/>
      <c r="I743" s="145"/>
    </row>
    <row r="744" spans="1:9" s="62" customFormat="1">
      <c r="A744" s="83"/>
      <c r="B744" s="83"/>
      <c r="C744" s="83"/>
      <c r="D744" s="109"/>
      <c r="H744" s="144"/>
      <c r="I744" s="145"/>
    </row>
    <row r="745" spans="1:9" s="62" customFormat="1">
      <c r="A745" s="83"/>
      <c r="B745" s="83"/>
      <c r="C745" s="83"/>
      <c r="D745" s="109"/>
      <c r="H745" s="144"/>
      <c r="I745" s="145"/>
    </row>
    <row r="746" spans="1:9" s="62" customFormat="1">
      <c r="A746" s="83"/>
      <c r="B746" s="83"/>
      <c r="C746" s="83"/>
      <c r="D746" s="109"/>
      <c r="H746" s="144"/>
      <c r="I746" s="145"/>
    </row>
    <row r="747" spans="1:9" s="62" customFormat="1">
      <c r="A747" s="83"/>
      <c r="B747" s="83"/>
      <c r="C747" s="83"/>
      <c r="D747" s="109"/>
      <c r="H747" s="144"/>
      <c r="I747" s="145"/>
    </row>
    <row r="748" spans="1:9" s="62" customFormat="1">
      <c r="A748" s="83"/>
      <c r="B748" s="83"/>
      <c r="C748" s="83"/>
      <c r="D748" s="109"/>
      <c r="H748" s="144"/>
      <c r="I748" s="145"/>
    </row>
    <row r="749" spans="1:9" s="62" customFormat="1">
      <c r="A749" s="83"/>
      <c r="B749" s="83"/>
      <c r="C749" s="83"/>
      <c r="D749" s="109"/>
      <c r="H749" s="144"/>
      <c r="I749" s="145"/>
    </row>
    <row r="750" spans="1:9" s="62" customFormat="1">
      <c r="A750" s="83"/>
      <c r="B750" s="83"/>
      <c r="C750" s="83"/>
      <c r="D750" s="109"/>
      <c r="H750" s="144"/>
      <c r="I750" s="145"/>
    </row>
    <row r="751" spans="1:9" s="62" customFormat="1">
      <c r="A751" s="83"/>
      <c r="B751" s="83"/>
      <c r="C751" s="83"/>
      <c r="D751" s="109"/>
      <c r="H751" s="144"/>
      <c r="I751" s="145"/>
    </row>
    <row r="752" spans="1:9" s="62" customFormat="1">
      <c r="A752" s="83"/>
      <c r="B752" s="83"/>
      <c r="C752" s="83"/>
      <c r="D752" s="109"/>
      <c r="H752" s="144"/>
      <c r="I752" s="145"/>
    </row>
    <row r="753" spans="1:9" s="62" customFormat="1">
      <c r="A753" s="83"/>
      <c r="B753" s="83"/>
      <c r="C753" s="83"/>
      <c r="D753" s="109"/>
      <c r="H753" s="144"/>
      <c r="I753" s="145"/>
    </row>
    <row r="754" spans="1:9" s="62" customFormat="1">
      <c r="A754" s="83"/>
      <c r="B754" s="83"/>
      <c r="C754" s="83"/>
      <c r="D754" s="109"/>
      <c r="H754" s="144"/>
      <c r="I754" s="145"/>
    </row>
    <row r="755" spans="1:9" s="62" customFormat="1">
      <c r="A755" s="83"/>
      <c r="B755" s="83"/>
      <c r="C755" s="83"/>
      <c r="D755" s="109"/>
      <c r="H755" s="144"/>
      <c r="I755" s="145"/>
    </row>
    <row r="756" spans="1:9" s="62" customFormat="1">
      <c r="A756" s="83"/>
      <c r="B756" s="83"/>
      <c r="C756" s="83"/>
      <c r="D756" s="109"/>
      <c r="H756" s="144"/>
      <c r="I756" s="145"/>
    </row>
    <row r="757" spans="1:9" s="62" customFormat="1">
      <c r="A757" s="83"/>
      <c r="B757" s="83"/>
      <c r="C757" s="83"/>
      <c r="D757" s="109"/>
      <c r="H757" s="144"/>
      <c r="I757" s="145"/>
    </row>
    <row r="758" spans="1:9" s="62" customFormat="1">
      <c r="A758" s="83"/>
      <c r="B758" s="83"/>
      <c r="C758" s="83"/>
      <c r="D758" s="109"/>
      <c r="H758" s="144"/>
      <c r="I758" s="145"/>
    </row>
    <row r="759" spans="1:9" s="62" customFormat="1">
      <c r="A759" s="83"/>
      <c r="B759" s="83"/>
      <c r="C759" s="83"/>
      <c r="D759" s="109"/>
      <c r="H759" s="144"/>
      <c r="I759" s="145"/>
    </row>
    <row r="760" spans="1:9" s="62" customFormat="1">
      <c r="A760" s="83"/>
      <c r="B760" s="83"/>
      <c r="C760" s="83"/>
      <c r="D760" s="109"/>
      <c r="H760" s="144"/>
      <c r="I760" s="145"/>
    </row>
    <row r="761" spans="1:9" s="62" customFormat="1">
      <c r="A761" s="83"/>
      <c r="B761" s="83"/>
      <c r="C761" s="83"/>
      <c r="D761" s="109"/>
      <c r="H761" s="144"/>
      <c r="I761" s="145"/>
    </row>
    <row r="762" spans="1:9" s="62" customFormat="1">
      <c r="A762" s="83"/>
      <c r="B762" s="83"/>
      <c r="C762" s="83"/>
      <c r="D762" s="109"/>
      <c r="H762" s="144"/>
      <c r="I762" s="145"/>
    </row>
    <row r="763" spans="1:9" s="62" customFormat="1">
      <c r="A763" s="83"/>
      <c r="B763" s="83"/>
      <c r="C763" s="83"/>
      <c r="D763" s="109"/>
      <c r="H763" s="144"/>
      <c r="I763" s="145"/>
    </row>
    <row r="764" spans="1:9" s="62" customFormat="1">
      <c r="A764" s="83"/>
      <c r="B764" s="83"/>
      <c r="C764" s="83"/>
      <c r="D764" s="109"/>
      <c r="H764" s="144"/>
      <c r="I764" s="145"/>
    </row>
    <row r="765" spans="1:9" s="62" customFormat="1">
      <c r="A765" s="83"/>
      <c r="B765" s="83"/>
      <c r="C765" s="83"/>
      <c r="D765" s="109"/>
      <c r="H765" s="144"/>
      <c r="I765" s="145"/>
    </row>
    <row r="766" spans="1:9" s="62" customFormat="1">
      <c r="A766" s="83"/>
      <c r="B766" s="83"/>
      <c r="C766" s="83"/>
      <c r="D766" s="109"/>
      <c r="H766" s="144"/>
      <c r="I766" s="145"/>
    </row>
    <row r="767" spans="1:9" s="62" customFormat="1">
      <c r="A767" s="83"/>
      <c r="B767" s="83"/>
      <c r="C767" s="83"/>
      <c r="D767" s="109"/>
      <c r="H767" s="144"/>
      <c r="I767" s="145"/>
    </row>
    <row r="768" spans="1:9" s="62" customFormat="1">
      <c r="A768" s="83"/>
      <c r="B768" s="83"/>
      <c r="C768" s="83"/>
      <c r="D768" s="109"/>
      <c r="H768" s="144"/>
      <c r="I768" s="145"/>
    </row>
    <row r="769" spans="1:9" s="62" customFormat="1">
      <c r="A769" s="83"/>
      <c r="B769" s="83"/>
      <c r="C769" s="83"/>
      <c r="D769" s="109"/>
      <c r="H769" s="144"/>
      <c r="I769" s="145"/>
    </row>
    <row r="770" spans="1:9" s="62" customFormat="1">
      <c r="A770" s="83"/>
      <c r="B770" s="83"/>
      <c r="C770" s="83"/>
      <c r="D770" s="109"/>
      <c r="H770" s="144"/>
      <c r="I770" s="145"/>
    </row>
    <row r="771" spans="1:9" s="62" customFormat="1">
      <c r="A771" s="83"/>
      <c r="B771" s="83"/>
      <c r="C771" s="83"/>
      <c r="D771" s="109"/>
      <c r="H771" s="144"/>
      <c r="I771" s="145"/>
    </row>
    <row r="772" spans="1:9" s="62" customFormat="1">
      <c r="A772" s="83"/>
      <c r="B772" s="83"/>
      <c r="C772" s="83"/>
      <c r="D772" s="109"/>
      <c r="H772" s="144"/>
      <c r="I772" s="145"/>
    </row>
    <row r="773" spans="1:9" s="62" customFormat="1">
      <c r="A773" s="83"/>
      <c r="B773" s="83"/>
      <c r="C773" s="83"/>
      <c r="D773" s="109"/>
      <c r="H773" s="144"/>
      <c r="I773" s="145"/>
    </row>
    <row r="774" spans="1:9" s="62" customFormat="1">
      <c r="A774" s="83"/>
      <c r="B774" s="83"/>
      <c r="C774" s="83"/>
      <c r="D774" s="109"/>
      <c r="H774" s="144"/>
      <c r="I774" s="145"/>
    </row>
    <row r="775" spans="1:9" s="62" customFormat="1">
      <c r="A775" s="83"/>
      <c r="B775" s="83"/>
      <c r="C775" s="83"/>
      <c r="D775" s="109"/>
      <c r="H775" s="144"/>
      <c r="I775" s="145"/>
    </row>
    <row r="776" spans="1:9" s="62" customFormat="1">
      <c r="A776" s="83"/>
      <c r="B776" s="83"/>
      <c r="C776" s="83"/>
      <c r="D776" s="109"/>
      <c r="H776" s="144"/>
      <c r="I776" s="145"/>
    </row>
    <row r="777" spans="1:9" s="62" customFormat="1">
      <c r="A777" s="83"/>
      <c r="B777" s="83"/>
      <c r="C777" s="83"/>
      <c r="D777" s="109"/>
      <c r="H777" s="144"/>
      <c r="I777" s="145"/>
    </row>
    <row r="778" spans="1:9" s="62" customFormat="1">
      <c r="A778" s="83"/>
      <c r="B778" s="83"/>
      <c r="C778" s="83"/>
      <c r="D778" s="109"/>
      <c r="H778" s="144"/>
      <c r="I778" s="145"/>
    </row>
    <row r="779" spans="1:9" s="62" customFormat="1">
      <c r="A779" s="83"/>
      <c r="B779" s="83"/>
      <c r="C779" s="83"/>
      <c r="D779" s="109"/>
      <c r="H779" s="144"/>
      <c r="I779" s="145"/>
    </row>
    <row r="780" spans="1:9" s="62" customFormat="1">
      <c r="A780" s="83"/>
      <c r="B780" s="83"/>
      <c r="C780" s="83"/>
      <c r="D780" s="109"/>
      <c r="H780" s="144"/>
      <c r="I780" s="145"/>
    </row>
    <row r="781" spans="1:9" s="62" customFormat="1">
      <c r="A781" s="83"/>
      <c r="B781" s="83"/>
      <c r="C781" s="83"/>
      <c r="D781" s="109"/>
      <c r="H781" s="144"/>
      <c r="I781" s="145"/>
    </row>
    <row r="782" spans="1:9" s="62" customFormat="1">
      <c r="A782" s="83"/>
      <c r="B782" s="83"/>
      <c r="C782" s="83"/>
      <c r="D782" s="109"/>
      <c r="H782" s="144"/>
      <c r="I782" s="145"/>
    </row>
    <row r="783" spans="1:9" s="62" customFormat="1">
      <c r="A783" s="83"/>
      <c r="B783" s="83"/>
      <c r="C783" s="83"/>
      <c r="D783" s="109"/>
      <c r="H783" s="144"/>
      <c r="I783" s="145"/>
    </row>
    <row r="784" spans="1:9" s="62" customFormat="1">
      <c r="A784" s="83"/>
      <c r="B784" s="83"/>
      <c r="C784" s="83"/>
      <c r="D784" s="109"/>
      <c r="H784" s="144"/>
      <c r="I784" s="145"/>
    </row>
    <row r="785" spans="1:9" s="62" customFormat="1">
      <c r="A785" s="83"/>
      <c r="B785" s="83"/>
      <c r="C785" s="83"/>
      <c r="D785" s="109"/>
      <c r="H785" s="144"/>
      <c r="I785" s="145"/>
    </row>
    <row r="786" spans="1:9" s="62" customFormat="1">
      <c r="A786" s="83"/>
      <c r="B786" s="83"/>
      <c r="C786" s="83"/>
      <c r="D786" s="109"/>
      <c r="H786" s="144"/>
      <c r="I786" s="145"/>
    </row>
    <row r="787" spans="1:9" s="62" customFormat="1">
      <c r="A787" s="83"/>
      <c r="B787" s="83"/>
      <c r="C787" s="83"/>
      <c r="D787" s="109"/>
      <c r="H787" s="144"/>
      <c r="I787" s="145"/>
    </row>
    <row r="788" spans="1:9" s="62" customFormat="1">
      <c r="A788" s="83"/>
      <c r="B788" s="83"/>
      <c r="C788" s="83"/>
      <c r="D788" s="109"/>
      <c r="H788" s="144"/>
      <c r="I788" s="145"/>
    </row>
    <row r="789" spans="1:9" s="62" customFormat="1">
      <c r="A789" s="83"/>
      <c r="B789" s="83"/>
      <c r="C789" s="83"/>
      <c r="D789" s="109"/>
      <c r="H789" s="144"/>
      <c r="I789" s="145"/>
    </row>
    <row r="790" spans="1:9" s="62" customFormat="1">
      <c r="A790" s="83"/>
      <c r="B790" s="83"/>
      <c r="C790" s="83"/>
      <c r="D790" s="109"/>
      <c r="H790" s="144"/>
      <c r="I790" s="145"/>
    </row>
    <row r="791" spans="1:9" s="62" customFormat="1">
      <c r="A791" s="83"/>
      <c r="B791" s="83"/>
      <c r="C791" s="83"/>
      <c r="D791" s="109"/>
      <c r="H791" s="144"/>
      <c r="I791" s="145"/>
    </row>
    <row r="792" spans="1:9" s="62" customFormat="1">
      <c r="A792" s="83"/>
      <c r="B792" s="83"/>
      <c r="C792" s="83"/>
      <c r="D792" s="109"/>
      <c r="H792" s="144"/>
      <c r="I792" s="145"/>
    </row>
    <row r="793" spans="1:9" s="62" customFormat="1">
      <c r="A793" s="83"/>
      <c r="B793" s="83"/>
      <c r="C793" s="83"/>
      <c r="D793" s="109"/>
      <c r="H793" s="144"/>
      <c r="I793" s="145"/>
    </row>
    <row r="794" spans="1:9" s="62" customFormat="1">
      <c r="A794" s="83"/>
      <c r="B794" s="83"/>
      <c r="C794" s="83"/>
      <c r="D794" s="109"/>
      <c r="H794" s="144"/>
      <c r="I794" s="145"/>
    </row>
    <row r="795" spans="1:9" s="62" customFormat="1">
      <c r="A795" s="83"/>
      <c r="B795" s="83"/>
      <c r="C795" s="83"/>
      <c r="D795" s="109"/>
      <c r="H795" s="144"/>
      <c r="I795" s="145"/>
    </row>
    <row r="796" spans="1:9" s="62" customFormat="1">
      <c r="A796" s="83"/>
      <c r="B796" s="83"/>
      <c r="C796" s="83"/>
      <c r="D796" s="109"/>
      <c r="H796" s="144"/>
      <c r="I796" s="145"/>
    </row>
    <row r="797" spans="1:9" s="62" customFormat="1">
      <c r="A797" s="83"/>
      <c r="B797" s="83"/>
      <c r="C797" s="83"/>
      <c r="D797" s="109"/>
      <c r="H797" s="144"/>
      <c r="I797" s="145"/>
    </row>
    <row r="798" spans="1:9" s="62" customFormat="1">
      <c r="A798" s="83"/>
      <c r="B798" s="83"/>
      <c r="C798" s="83"/>
      <c r="D798" s="109"/>
      <c r="H798" s="144"/>
      <c r="I798" s="145"/>
    </row>
    <row r="799" spans="1:9" s="62" customFormat="1">
      <c r="A799" s="83"/>
      <c r="B799" s="83"/>
      <c r="C799" s="83"/>
      <c r="D799" s="109"/>
      <c r="H799" s="144"/>
      <c r="I799" s="145"/>
    </row>
    <row r="800" spans="1:9" s="62" customFormat="1">
      <c r="A800" s="83"/>
      <c r="B800" s="83"/>
      <c r="C800" s="83"/>
      <c r="D800" s="109"/>
      <c r="H800" s="144"/>
      <c r="I800" s="145"/>
    </row>
    <row r="801" spans="1:9" s="62" customFormat="1">
      <c r="A801" s="83"/>
      <c r="B801" s="83"/>
      <c r="C801" s="83"/>
      <c r="D801" s="109"/>
      <c r="H801" s="144"/>
      <c r="I801" s="145"/>
    </row>
    <row r="802" spans="1:9" s="62" customFormat="1">
      <c r="A802" s="83"/>
      <c r="B802" s="83"/>
      <c r="C802" s="83"/>
      <c r="D802" s="109"/>
      <c r="H802" s="144"/>
      <c r="I802" s="145"/>
    </row>
    <row r="803" spans="1:9" s="62" customFormat="1">
      <c r="A803" s="83"/>
      <c r="B803" s="83"/>
      <c r="C803" s="83"/>
      <c r="D803" s="109"/>
      <c r="H803" s="144"/>
      <c r="I803" s="145"/>
    </row>
    <row r="804" spans="1:9" s="62" customFormat="1">
      <c r="A804" s="83"/>
      <c r="B804" s="83"/>
      <c r="C804" s="83"/>
      <c r="D804" s="109"/>
      <c r="H804" s="144"/>
      <c r="I804" s="145"/>
    </row>
    <row r="805" spans="1:9" s="62" customFormat="1">
      <c r="A805" s="83"/>
      <c r="B805" s="83"/>
      <c r="C805" s="83"/>
      <c r="D805" s="109"/>
      <c r="H805" s="144"/>
      <c r="I805" s="145"/>
    </row>
    <row r="806" spans="1:9" s="62" customFormat="1">
      <c r="A806" s="83"/>
      <c r="B806" s="83"/>
      <c r="C806" s="83"/>
      <c r="D806" s="109"/>
      <c r="H806" s="144"/>
      <c r="I806" s="145"/>
    </row>
    <row r="807" spans="1:9" s="62" customFormat="1">
      <c r="A807" s="83"/>
      <c r="B807" s="83"/>
      <c r="C807" s="83"/>
      <c r="D807" s="109"/>
      <c r="H807" s="144"/>
      <c r="I807" s="145"/>
    </row>
    <row r="808" spans="1:9" s="62" customFormat="1">
      <c r="A808" s="83"/>
      <c r="B808" s="83"/>
      <c r="C808" s="83"/>
      <c r="D808" s="109"/>
      <c r="H808" s="144"/>
      <c r="I808" s="145"/>
    </row>
    <row r="809" spans="1:9" s="62" customFormat="1">
      <c r="A809" s="83"/>
      <c r="B809" s="83"/>
      <c r="C809" s="83"/>
      <c r="D809" s="109"/>
      <c r="H809" s="144"/>
      <c r="I809" s="145"/>
    </row>
    <row r="810" spans="1:9" s="62" customFormat="1">
      <c r="A810" s="83"/>
      <c r="B810" s="83"/>
      <c r="C810" s="83"/>
      <c r="D810" s="109"/>
      <c r="H810" s="144"/>
      <c r="I810" s="145"/>
    </row>
    <row r="811" spans="1:9" s="62" customFormat="1">
      <c r="A811" s="83"/>
      <c r="B811" s="83"/>
      <c r="C811" s="83"/>
      <c r="D811" s="109"/>
      <c r="H811" s="144"/>
      <c r="I811" s="145"/>
    </row>
    <row r="812" spans="1:9" s="62" customFormat="1">
      <c r="A812" s="83"/>
      <c r="B812" s="83"/>
      <c r="C812" s="83"/>
      <c r="D812" s="109"/>
      <c r="H812" s="144"/>
      <c r="I812" s="145"/>
    </row>
    <row r="813" spans="1:9" s="62" customFormat="1">
      <c r="A813" s="83"/>
      <c r="B813" s="83"/>
      <c r="C813" s="83"/>
      <c r="D813" s="109"/>
      <c r="H813" s="144"/>
      <c r="I813" s="145"/>
    </row>
    <row r="814" spans="1:9" s="62" customFormat="1">
      <c r="A814" s="83"/>
      <c r="B814" s="83"/>
      <c r="C814" s="83"/>
      <c r="D814" s="109"/>
      <c r="H814" s="144"/>
      <c r="I814" s="145"/>
    </row>
    <row r="815" spans="1:9" s="62" customFormat="1">
      <c r="A815" s="83"/>
      <c r="B815" s="83"/>
      <c r="C815" s="83"/>
      <c r="D815" s="109"/>
      <c r="H815" s="144"/>
      <c r="I815" s="145"/>
    </row>
    <row r="816" spans="1:9" s="62" customFormat="1">
      <c r="A816" s="83"/>
      <c r="B816" s="83"/>
      <c r="C816" s="83"/>
      <c r="D816" s="109"/>
      <c r="H816" s="144"/>
      <c r="I816" s="145"/>
    </row>
    <row r="817" spans="1:9" s="62" customFormat="1">
      <c r="A817" s="83"/>
      <c r="B817" s="83"/>
      <c r="C817" s="83"/>
      <c r="D817" s="109"/>
      <c r="H817" s="144"/>
      <c r="I817" s="145"/>
    </row>
    <row r="818" spans="1:9" s="62" customFormat="1">
      <c r="A818" s="83"/>
      <c r="B818" s="83"/>
      <c r="C818" s="83"/>
      <c r="D818" s="109"/>
      <c r="H818" s="144"/>
      <c r="I818" s="145"/>
    </row>
    <row r="819" spans="1:9" s="62" customFormat="1">
      <c r="A819" s="83"/>
      <c r="B819" s="83"/>
      <c r="C819" s="83"/>
      <c r="D819" s="109"/>
      <c r="H819" s="144"/>
      <c r="I819" s="145"/>
    </row>
    <row r="820" spans="1:9" s="62" customFormat="1">
      <c r="A820" s="83"/>
      <c r="B820" s="83"/>
      <c r="C820" s="83"/>
      <c r="D820" s="109"/>
      <c r="H820" s="144"/>
      <c r="I820" s="145"/>
    </row>
    <row r="821" spans="1:9" s="62" customFormat="1">
      <c r="A821" s="83"/>
      <c r="B821" s="83"/>
      <c r="C821" s="83"/>
      <c r="D821" s="109"/>
      <c r="H821" s="144"/>
      <c r="I821" s="145"/>
    </row>
    <row r="822" spans="1:9" s="62" customFormat="1">
      <c r="A822" s="83"/>
      <c r="B822" s="83"/>
      <c r="C822" s="83"/>
      <c r="D822" s="109"/>
      <c r="H822" s="144"/>
      <c r="I822" s="145"/>
    </row>
    <row r="823" spans="1:9" s="62" customFormat="1">
      <c r="A823" s="83"/>
      <c r="B823" s="83"/>
      <c r="C823" s="83"/>
      <c r="D823" s="109"/>
      <c r="H823" s="144"/>
      <c r="I823" s="145"/>
    </row>
    <row r="824" spans="1:9" s="62" customFormat="1">
      <c r="A824" s="83"/>
      <c r="B824" s="83"/>
      <c r="C824" s="83"/>
      <c r="D824" s="109"/>
      <c r="H824" s="144"/>
      <c r="I824" s="145"/>
    </row>
    <row r="825" spans="1:9" s="62" customFormat="1">
      <c r="A825" s="83"/>
      <c r="B825" s="83"/>
      <c r="C825" s="83"/>
      <c r="D825" s="109"/>
      <c r="H825" s="144"/>
      <c r="I825" s="145"/>
    </row>
    <row r="826" spans="1:9" s="62" customFormat="1">
      <c r="A826" s="83"/>
      <c r="B826" s="83"/>
      <c r="C826" s="83"/>
      <c r="D826" s="109"/>
      <c r="H826" s="144"/>
      <c r="I826" s="145"/>
    </row>
    <row r="827" spans="1:9" s="62" customFormat="1">
      <c r="A827" s="83"/>
      <c r="B827" s="83"/>
      <c r="C827" s="83"/>
      <c r="D827" s="109"/>
      <c r="H827" s="144"/>
      <c r="I827" s="145"/>
    </row>
    <row r="828" spans="1:9" s="62" customFormat="1">
      <c r="A828" s="83"/>
      <c r="B828" s="83"/>
      <c r="C828" s="83"/>
      <c r="D828" s="109"/>
      <c r="H828" s="144"/>
      <c r="I828" s="145"/>
    </row>
    <row r="829" spans="1:9" s="62" customFormat="1">
      <c r="A829" s="83"/>
      <c r="B829" s="83"/>
      <c r="C829" s="83"/>
      <c r="D829" s="109"/>
      <c r="H829" s="144"/>
      <c r="I829" s="145"/>
    </row>
    <row r="830" spans="1:9" s="62" customFormat="1">
      <c r="A830" s="83"/>
      <c r="B830" s="83"/>
      <c r="C830" s="83"/>
      <c r="D830" s="109"/>
      <c r="H830" s="144"/>
      <c r="I830" s="145"/>
    </row>
    <row r="831" spans="1:9" s="62" customFormat="1">
      <c r="A831" s="83"/>
      <c r="B831" s="83"/>
      <c r="C831" s="83"/>
      <c r="D831" s="109"/>
      <c r="H831" s="144"/>
      <c r="I831" s="145"/>
    </row>
    <row r="832" spans="1:9" s="62" customFormat="1">
      <c r="A832" s="83"/>
      <c r="B832" s="83"/>
      <c r="C832" s="83"/>
      <c r="D832" s="109"/>
      <c r="H832" s="144"/>
      <c r="I832" s="145"/>
    </row>
    <row r="833" spans="1:9" s="62" customFormat="1">
      <c r="A833" s="83"/>
      <c r="B833" s="83"/>
      <c r="C833" s="83"/>
      <c r="D833" s="109"/>
      <c r="H833" s="144"/>
      <c r="I833" s="145"/>
    </row>
    <row r="834" spans="1:9" s="62" customFormat="1">
      <c r="A834" s="83"/>
      <c r="B834" s="83"/>
      <c r="C834" s="83"/>
      <c r="D834" s="109"/>
      <c r="H834" s="144"/>
      <c r="I834" s="145"/>
    </row>
    <row r="835" spans="1:9" s="62" customFormat="1">
      <c r="A835" s="83"/>
      <c r="B835" s="83"/>
      <c r="C835" s="83"/>
      <c r="D835" s="109"/>
      <c r="H835" s="144"/>
      <c r="I835" s="145"/>
    </row>
    <row r="836" spans="1:9" s="62" customFormat="1">
      <c r="A836" s="83"/>
      <c r="B836" s="83"/>
      <c r="C836" s="83"/>
      <c r="D836" s="109"/>
      <c r="H836" s="144"/>
      <c r="I836" s="145"/>
    </row>
    <row r="837" spans="1:9" s="62" customFormat="1">
      <c r="A837" s="83"/>
      <c r="B837" s="83"/>
      <c r="C837" s="83"/>
      <c r="D837" s="109"/>
      <c r="H837" s="144"/>
      <c r="I837" s="145"/>
    </row>
    <row r="838" spans="1:9" s="62" customFormat="1">
      <c r="A838" s="83"/>
      <c r="B838" s="83"/>
      <c r="C838" s="83"/>
      <c r="D838" s="109"/>
      <c r="H838" s="144"/>
      <c r="I838" s="145"/>
    </row>
    <row r="839" spans="1:9" s="62" customFormat="1">
      <c r="A839" s="83"/>
      <c r="B839" s="83"/>
      <c r="C839" s="83"/>
      <c r="D839" s="109"/>
      <c r="H839" s="144"/>
      <c r="I839" s="145"/>
    </row>
    <row r="840" spans="1:9" s="62" customFormat="1">
      <c r="A840" s="83"/>
      <c r="B840" s="83"/>
      <c r="C840" s="83"/>
      <c r="D840" s="109"/>
      <c r="H840" s="144"/>
      <c r="I840" s="145"/>
    </row>
    <row r="841" spans="1:9" s="62" customFormat="1">
      <c r="A841" s="83"/>
      <c r="B841" s="83"/>
      <c r="C841" s="83"/>
      <c r="D841" s="109"/>
      <c r="H841" s="144"/>
      <c r="I841" s="145"/>
    </row>
    <row r="842" spans="1:9" s="62" customFormat="1">
      <c r="A842" s="83"/>
      <c r="B842" s="83"/>
      <c r="C842" s="83"/>
      <c r="D842" s="109"/>
      <c r="H842" s="144"/>
      <c r="I842" s="145"/>
    </row>
    <row r="843" spans="1:9" s="62" customFormat="1">
      <c r="A843" s="83"/>
      <c r="B843" s="83"/>
      <c r="C843" s="83"/>
      <c r="D843" s="109"/>
      <c r="H843" s="144"/>
      <c r="I843" s="145"/>
    </row>
    <row r="844" spans="1:9" s="62" customFormat="1">
      <c r="A844" s="83"/>
      <c r="B844" s="83"/>
      <c r="C844" s="83"/>
      <c r="D844" s="109"/>
      <c r="H844" s="144"/>
      <c r="I844" s="145"/>
    </row>
    <row r="845" spans="1:9" s="62" customFormat="1">
      <c r="A845" s="83"/>
      <c r="B845" s="83"/>
      <c r="C845" s="83"/>
      <c r="D845" s="109"/>
      <c r="H845" s="144"/>
      <c r="I845" s="145"/>
    </row>
    <row r="846" spans="1:9" s="62" customFormat="1">
      <c r="A846" s="83"/>
      <c r="B846" s="83"/>
      <c r="C846" s="83"/>
      <c r="D846" s="109"/>
      <c r="H846" s="144"/>
      <c r="I846" s="145"/>
    </row>
    <row r="847" spans="1:9" s="62" customFormat="1">
      <c r="A847" s="83"/>
      <c r="B847" s="83"/>
      <c r="C847" s="83"/>
      <c r="D847" s="109"/>
      <c r="H847" s="144"/>
      <c r="I847" s="145"/>
    </row>
    <row r="848" spans="1:9" s="62" customFormat="1">
      <c r="A848" s="83"/>
      <c r="B848" s="83"/>
      <c r="C848" s="83"/>
      <c r="D848" s="109"/>
      <c r="H848" s="144"/>
      <c r="I848" s="145"/>
    </row>
    <row r="849" spans="1:9" s="62" customFormat="1">
      <c r="A849" s="83"/>
      <c r="B849" s="83"/>
      <c r="C849" s="83"/>
      <c r="D849" s="109"/>
      <c r="H849" s="144"/>
      <c r="I849" s="145"/>
    </row>
    <row r="850" spans="1:9" s="62" customFormat="1">
      <c r="A850" s="83"/>
      <c r="B850" s="83"/>
      <c r="C850" s="83"/>
      <c r="D850" s="109"/>
      <c r="H850" s="144"/>
      <c r="I850" s="145"/>
    </row>
    <row r="851" spans="1:9" s="62" customFormat="1">
      <c r="A851" s="83"/>
      <c r="B851" s="83"/>
      <c r="C851" s="83"/>
      <c r="D851" s="109"/>
      <c r="H851" s="144"/>
      <c r="I851" s="145"/>
    </row>
    <row r="852" spans="1:9" s="62" customFormat="1">
      <c r="A852" s="83"/>
      <c r="B852" s="83"/>
      <c r="C852" s="83"/>
      <c r="D852" s="109"/>
      <c r="H852" s="144"/>
      <c r="I852" s="145"/>
    </row>
    <row r="853" spans="1:9" s="62" customFormat="1">
      <c r="A853" s="83"/>
      <c r="B853" s="83"/>
      <c r="C853" s="83"/>
      <c r="D853" s="109"/>
      <c r="H853" s="144"/>
      <c r="I853" s="145"/>
    </row>
    <row r="854" spans="1:9" s="62" customFormat="1">
      <c r="A854" s="83"/>
      <c r="B854" s="83"/>
      <c r="C854" s="83"/>
      <c r="D854" s="109"/>
      <c r="H854" s="144"/>
      <c r="I854" s="145"/>
    </row>
    <row r="855" spans="1:9" s="62" customFormat="1">
      <c r="A855" s="83"/>
      <c r="B855" s="83"/>
      <c r="C855" s="83"/>
      <c r="D855" s="109"/>
      <c r="H855" s="144"/>
      <c r="I855" s="145"/>
    </row>
    <row r="856" spans="1:9" s="62" customFormat="1">
      <c r="A856" s="83"/>
      <c r="B856" s="83"/>
      <c r="C856" s="83"/>
      <c r="D856" s="109"/>
      <c r="H856" s="144"/>
      <c r="I856" s="145"/>
    </row>
    <row r="857" spans="1:9" s="62" customFormat="1">
      <c r="A857" s="83"/>
      <c r="B857" s="83"/>
      <c r="C857" s="83"/>
      <c r="D857" s="109"/>
      <c r="H857" s="144"/>
      <c r="I857" s="145"/>
    </row>
    <row r="858" spans="1:9" s="62" customFormat="1">
      <c r="A858" s="83"/>
      <c r="B858" s="83"/>
      <c r="C858" s="83"/>
      <c r="D858" s="109"/>
      <c r="H858" s="144"/>
      <c r="I858" s="145"/>
    </row>
    <row r="859" spans="1:9" s="62" customFormat="1">
      <c r="A859" s="83"/>
      <c r="B859" s="83"/>
      <c r="C859" s="83"/>
      <c r="D859" s="109"/>
      <c r="H859" s="144"/>
      <c r="I859" s="145"/>
    </row>
    <row r="860" spans="1:9" s="62" customFormat="1">
      <c r="A860" s="83"/>
      <c r="B860" s="83"/>
      <c r="C860" s="83"/>
      <c r="D860" s="109"/>
      <c r="H860" s="144"/>
      <c r="I860" s="145"/>
    </row>
    <row r="861" spans="1:9" s="62" customFormat="1">
      <c r="A861" s="83"/>
      <c r="B861" s="83"/>
      <c r="C861" s="83"/>
      <c r="D861" s="109"/>
      <c r="H861" s="144"/>
      <c r="I861" s="145"/>
    </row>
    <row r="862" spans="1:9" s="62" customFormat="1">
      <c r="A862" s="83"/>
      <c r="B862" s="83"/>
      <c r="C862" s="83"/>
      <c r="D862" s="109"/>
      <c r="H862" s="144"/>
      <c r="I862" s="145"/>
    </row>
    <row r="863" spans="1:9" s="62" customFormat="1">
      <c r="A863" s="83"/>
      <c r="B863" s="83"/>
      <c r="C863" s="83"/>
      <c r="D863" s="109"/>
      <c r="H863" s="144"/>
      <c r="I863" s="145"/>
    </row>
    <row r="864" spans="1:9" s="62" customFormat="1">
      <c r="A864" s="83"/>
      <c r="B864" s="83"/>
      <c r="C864" s="83"/>
      <c r="D864" s="109"/>
      <c r="H864" s="144"/>
      <c r="I864" s="145"/>
    </row>
    <row r="865" spans="1:9" s="62" customFormat="1">
      <c r="A865" s="83"/>
      <c r="B865" s="83"/>
      <c r="C865" s="83"/>
      <c r="D865" s="109"/>
      <c r="H865" s="144"/>
      <c r="I865" s="145"/>
    </row>
    <row r="866" spans="1:9" s="62" customFormat="1">
      <c r="A866" s="83"/>
      <c r="B866" s="83"/>
      <c r="C866" s="83"/>
      <c r="D866" s="109"/>
      <c r="H866" s="144"/>
      <c r="I866" s="145"/>
    </row>
    <row r="867" spans="1:9" s="62" customFormat="1">
      <c r="A867" s="83"/>
      <c r="B867" s="83"/>
      <c r="C867" s="83"/>
      <c r="D867" s="109"/>
      <c r="H867" s="144"/>
      <c r="I867" s="145"/>
    </row>
    <row r="868" spans="1:9" s="62" customFormat="1">
      <c r="A868" s="83"/>
      <c r="B868" s="83"/>
      <c r="C868" s="83"/>
      <c r="D868" s="109"/>
      <c r="H868" s="144"/>
      <c r="I868" s="145"/>
    </row>
    <row r="869" spans="1:9" s="62" customFormat="1">
      <c r="A869" s="83"/>
      <c r="B869" s="83"/>
      <c r="C869" s="83"/>
      <c r="D869" s="109"/>
      <c r="H869" s="144"/>
      <c r="I869" s="145"/>
    </row>
    <row r="870" spans="1:9" s="62" customFormat="1">
      <c r="A870" s="83"/>
      <c r="B870" s="83"/>
      <c r="C870" s="83"/>
      <c r="D870" s="109"/>
      <c r="H870" s="144"/>
      <c r="I870" s="145"/>
    </row>
    <row r="871" spans="1:9" s="62" customFormat="1">
      <c r="A871" s="83"/>
      <c r="B871" s="83"/>
      <c r="C871" s="83"/>
      <c r="D871" s="109"/>
      <c r="H871" s="144"/>
      <c r="I871" s="145"/>
    </row>
    <row r="872" spans="1:9" s="62" customFormat="1">
      <c r="A872" s="83"/>
      <c r="B872" s="83"/>
      <c r="C872" s="83"/>
      <c r="D872" s="109"/>
      <c r="H872" s="144"/>
      <c r="I872" s="145"/>
    </row>
    <row r="873" spans="1:9" s="62" customFormat="1">
      <c r="A873" s="83"/>
      <c r="B873" s="83"/>
      <c r="C873" s="83"/>
      <c r="D873" s="109"/>
      <c r="H873" s="144"/>
      <c r="I873" s="145"/>
    </row>
    <row r="874" spans="1:9" s="62" customFormat="1">
      <c r="A874" s="83"/>
      <c r="B874" s="83"/>
      <c r="C874" s="83"/>
      <c r="D874" s="109"/>
      <c r="H874" s="144"/>
      <c r="I874" s="145"/>
    </row>
    <row r="875" spans="1:9" s="62" customFormat="1">
      <c r="A875" s="83"/>
      <c r="B875" s="83"/>
      <c r="C875" s="83"/>
      <c r="D875" s="109"/>
      <c r="H875" s="144"/>
      <c r="I875" s="145"/>
    </row>
    <row r="876" spans="1:9" s="62" customFormat="1">
      <c r="A876" s="83"/>
      <c r="B876" s="83"/>
      <c r="C876" s="83"/>
      <c r="D876" s="109"/>
      <c r="H876" s="144"/>
      <c r="I876" s="145"/>
    </row>
    <row r="877" spans="1:9" s="62" customFormat="1">
      <c r="A877" s="83"/>
      <c r="B877" s="83"/>
      <c r="C877" s="83"/>
      <c r="D877" s="109"/>
      <c r="H877" s="144"/>
      <c r="I877" s="145"/>
    </row>
    <row r="878" spans="1:9" s="62" customFormat="1">
      <c r="A878" s="83"/>
      <c r="B878" s="83"/>
      <c r="C878" s="83"/>
      <c r="D878" s="109"/>
      <c r="H878" s="144"/>
      <c r="I878" s="145"/>
    </row>
    <row r="879" spans="1:9" s="62" customFormat="1">
      <c r="A879" s="83"/>
      <c r="B879" s="83"/>
      <c r="C879" s="83"/>
      <c r="D879" s="109"/>
      <c r="H879" s="144"/>
      <c r="I879" s="145"/>
    </row>
    <row r="880" spans="1:9" s="62" customFormat="1">
      <c r="A880" s="83"/>
      <c r="B880" s="83"/>
      <c r="C880" s="83"/>
      <c r="D880" s="109"/>
      <c r="H880" s="144"/>
      <c r="I880" s="145"/>
    </row>
    <row r="881" spans="1:9" s="62" customFormat="1">
      <c r="A881" s="83"/>
      <c r="B881" s="83"/>
      <c r="C881" s="83"/>
      <c r="D881" s="109"/>
      <c r="H881" s="144"/>
      <c r="I881" s="145"/>
    </row>
    <row r="882" spans="1:9" s="62" customFormat="1">
      <c r="A882" s="83"/>
      <c r="B882" s="83"/>
      <c r="C882" s="83"/>
      <c r="D882" s="109"/>
      <c r="H882" s="144"/>
      <c r="I882" s="145"/>
    </row>
    <row r="883" spans="1:9" s="62" customFormat="1">
      <c r="A883" s="83"/>
      <c r="B883" s="83"/>
      <c r="C883" s="83"/>
      <c r="D883" s="109"/>
      <c r="H883" s="144"/>
      <c r="I883" s="145"/>
    </row>
    <row r="884" spans="1:9" s="62" customFormat="1">
      <c r="A884" s="83"/>
      <c r="B884" s="83"/>
      <c r="C884" s="83"/>
      <c r="D884" s="109"/>
      <c r="H884" s="144"/>
      <c r="I884" s="145"/>
    </row>
    <row r="885" spans="1:9" s="62" customFormat="1">
      <c r="A885" s="83"/>
      <c r="B885" s="83"/>
      <c r="C885" s="83"/>
      <c r="D885" s="109"/>
      <c r="H885" s="144"/>
      <c r="I885" s="145"/>
    </row>
    <row r="886" spans="1:9" s="62" customFormat="1">
      <c r="A886" s="83"/>
      <c r="B886" s="83"/>
      <c r="C886" s="83"/>
      <c r="D886" s="109"/>
      <c r="H886" s="144"/>
      <c r="I886" s="145"/>
    </row>
    <row r="887" spans="1:9" s="62" customFormat="1">
      <c r="A887" s="83"/>
      <c r="B887" s="83"/>
      <c r="C887" s="83"/>
      <c r="D887" s="109"/>
      <c r="H887" s="144"/>
      <c r="I887" s="145"/>
    </row>
    <row r="888" spans="1:9" s="62" customFormat="1">
      <c r="A888" s="83"/>
      <c r="B888" s="83"/>
      <c r="C888" s="83"/>
      <c r="D888" s="109"/>
      <c r="H888" s="144"/>
      <c r="I888" s="145"/>
    </row>
    <row r="889" spans="1:9" s="62" customFormat="1">
      <c r="A889" s="83"/>
      <c r="B889" s="83"/>
      <c r="C889" s="83"/>
      <c r="D889" s="109"/>
      <c r="H889" s="144"/>
      <c r="I889" s="145"/>
    </row>
    <row r="890" spans="1:9" s="62" customFormat="1">
      <c r="A890" s="83"/>
      <c r="B890" s="83"/>
      <c r="C890" s="83"/>
      <c r="D890" s="109"/>
      <c r="H890" s="144"/>
      <c r="I890" s="145"/>
    </row>
    <row r="891" spans="1:9" s="62" customFormat="1">
      <c r="A891" s="83"/>
      <c r="B891" s="83"/>
      <c r="C891" s="83"/>
      <c r="D891" s="109"/>
      <c r="H891" s="144"/>
      <c r="I891" s="145"/>
    </row>
    <row r="892" spans="1:9" s="62" customFormat="1">
      <c r="A892" s="83"/>
      <c r="B892" s="83"/>
      <c r="C892" s="83"/>
      <c r="D892" s="109"/>
      <c r="H892" s="144"/>
      <c r="I892" s="145"/>
    </row>
    <row r="893" spans="1:9" s="62" customFormat="1">
      <c r="A893" s="83"/>
      <c r="B893" s="83"/>
      <c r="C893" s="83"/>
      <c r="D893" s="109"/>
      <c r="H893" s="144"/>
      <c r="I893" s="145"/>
    </row>
    <row r="894" spans="1:9" s="62" customFormat="1">
      <c r="A894" s="83"/>
      <c r="B894" s="83"/>
      <c r="C894" s="83"/>
      <c r="D894" s="109"/>
      <c r="H894" s="144"/>
      <c r="I894" s="145"/>
    </row>
    <row r="895" spans="1:9" s="62" customFormat="1">
      <c r="A895" s="83"/>
      <c r="B895" s="83"/>
      <c r="C895" s="83"/>
      <c r="D895" s="109"/>
      <c r="H895" s="144"/>
      <c r="I895" s="145"/>
    </row>
    <row r="896" spans="1:9" s="62" customFormat="1">
      <c r="A896" s="83"/>
      <c r="B896" s="83"/>
      <c r="C896" s="83"/>
      <c r="D896" s="109"/>
      <c r="H896" s="144"/>
      <c r="I896" s="145"/>
    </row>
    <row r="897" spans="1:9" s="62" customFormat="1">
      <c r="A897" s="83"/>
      <c r="B897" s="83"/>
      <c r="C897" s="83"/>
      <c r="D897" s="109"/>
      <c r="H897" s="144"/>
      <c r="I897" s="145"/>
    </row>
    <row r="898" spans="1:9" s="62" customFormat="1">
      <c r="A898" s="83"/>
      <c r="B898" s="83"/>
      <c r="C898" s="83"/>
      <c r="D898" s="109"/>
      <c r="H898" s="144"/>
      <c r="I898" s="145"/>
    </row>
    <row r="899" spans="1:9" s="62" customFormat="1">
      <c r="A899" s="83"/>
      <c r="B899" s="83"/>
      <c r="C899" s="83"/>
      <c r="D899" s="109"/>
      <c r="H899" s="144"/>
      <c r="I899" s="145"/>
    </row>
    <row r="900" spans="1:9" s="62" customFormat="1">
      <c r="A900" s="83"/>
      <c r="B900" s="83"/>
      <c r="C900" s="83"/>
      <c r="D900" s="109"/>
      <c r="H900" s="144"/>
      <c r="I900" s="145"/>
    </row>
    <row r="901" spans="1:9" s="62" customFormat="1">
      <c r="A901" s="83"/>
      <c r="B901" s="83"/>
      <c r="C901" s="83"/>
      <c r="D901" s="109"/>
      <c r="H901" s="144"/>
      <c r="I901" s="145"/>
    </row>
    <row r="902" spans="1:9" s="62" customFormat="1">
      <c r="A902" s="83"/>
      <c r="B902" s="83"/>
      <c r="C902" s="83"/>
      <c r="D902" s="109"/>
      <c r="H902" s="144"/>
      <c r="I902" s="145"/>
    </row>
    <row r="903" spans="1:9" s="62" customFormat="1">
      <c r="A903" s="83"/>
      <c r="B903" s="83"/>
      <c r="C903" s="83"/>
      <c r="D903" s="109"/>
      <c r="H903" s="144"/>
      <c r="I903" s="145"/>
    </row>
    <row r="904" spans="1:9" s="62" customFormat="1">
      <c r="A904" s="83"/>
      <c r="B904" s="83"/>
      <c r="C904" s="83"/>
      <c r="D904" s="109"/>
      <c r="H904" s="144"/>
      <c r="I904" s="145"/>
    </row>
    <row r="905" spans="1:9" s="62" customFormat="1">
      <c r="A905" s="83"/>
      <c r="B905" s="83"/>
      <c r="C905" s="83"/>
      <c r="D905" s="109"/>
      <c r="H905" s="144"/>
      <c r="I905" s="145"/>
    </row>
    <row r="906" spans="1:9" s="62" customFormat="1">
      <c r="A906" s="83"/>
      <c r="B906" s="83"/>
      <c r="C906" s="83"/>
      <c r="D906" s="109"/>
      <c r="H906" s="144"/>
      <c r="I906" s="145"/>
    </row>
    <row r="907" spans="1:9" s="62" customFormat="1">
      <c r="A907" s="83"/>
      <c r="B907" s="83"/>
      <c r="C907" s="83"/>
      <c r="D907" s="109"/>
      <c r="H907" s="144"/>
      <c r="I907" s="145"/>
    </row>
    <row r="908" spans="1:9" s="62" customFormat="1">
      <c r="A908" s="83"/>
      <c r="B908" s="83"/>
      <c r="C908" s="83"/>
      <c r="D908" s="109"/>
      <c r="H908" s="144"/>
      <c r="I908" s="145"/>
    </row>
    <row r="909" spans="1:9" s="62" customFormat="1">
      <c r="A909" s="83"/>
      <c r="B909" s="83"/>
      <c r="C909" s="83"/>
      <c r="D909" s="109"/>
      <c r="H909" s="144"/>
      <c r="I909" s="145"/>
    </row>
    <row r="910" spans="1:9" s="62" customFormat="1">
      <c r="A910" s="83"/>
      <c r="B910" s="83"/>
      <c r="C910" s="83"/>
      <c r="D910" s="109"/>
      <c r="H910" s="144"/>
      <c r="I910" s="145"/>
    </row>
    <row r="911" spans="1:9" s="62" customFormat="1">
      <c r="A911" s="83"/>
      <c r="B911" s="83"/>
      <c r="C911" s="83"/>
      <c r="D911" s="109"/>
      <c r="H911" s="144"/>
      <c r="I911" s="145"/>
    </row>
    <row r="912" spans="1:9" s="62" customFormat="1">
      <c r="A912" s="83"/>
      <c r="B912" s="83"/>
      <c r="C912" s="83"/>
      <c r="D912" s="109"/>
      <c r="H912" s="144"/>
      <c r="I912" s="145"/>
    </row>
    <row r="913" spans="1:9" s="62" customFormat="1">
      <c r="A913" s="83"/>
      <c r="B913" s="83"/>
      <c r="C913" s="83"/>
      <c r="D913" s="109"/>
      <c r="H913" s="144"/>
      <c r="I913" s="145"/>
    </row>
    <row r="914" spans="1:9" s="62" customFormat="1">
      <c r="A914" s="83"/>
      <c r="B914" s="83"/>
      <c r="C914" s="83"/>
      <c r="D914" s="109"/>
      <c r="H914" s="144"/>
      <c r="I914" s="145"/>
    </row>
    <row r="915" spans="1:9" s="62" customFormat="1">
      <c r="A915" s="83"/>
      <c r="B915" s="83"/>
      <c r="C915" s="83"/>
      <c r="D915" s="109"/>
      <c r="H915" s="144"/>
      <c r="I915" s="145"/>
    </row>
    <row r="916" spans="1:9" s="62" customFormat="1">
      <c r="A916" s="83"/>
      <c r="B916" s="83"/>
      <c r="C916" s="83"/>
      <c r="D916" s="109"/>
      <c r="H916" s="144"/>
      <c r="I916" s="145"/>
    </row>
    <row r="917" spans="1:9" s="62" customFormat="1">
      <c r="A917" s="83"/>
      <c r="B917" s="83"/>
      <c r="C917" s="83"/>
      <c r="D917" s="109"/>
      <c r="H917" s="144"/>
      <c r="I917" s="145"/>
    </row>
    <row r="918" spans="1:9" s="62" customFormat="1">
      <c r="A918" s="83"/>
      <c r="B918" s="83"/>
      <c r="C918" s="83"/>
      <c r="D918" s="109"/>
      <c r="H918" s="144"/>
      <c r="I918" s="145"/>
    </row>
    <row r="919" spans="1:9" s="62" customFormat="1">
      <c r="A919" s="83"/>
      <c r="B919" s="83"/>
      <c r="C919" s="83"/>
      <c r="D919" s="109"/>
      <c r="H919" s="144"/>
      <c r="I919" s="145"/>
    </row>
    <row r="920" spans="1:9" s="62" customFormat="1">
      <c r="A920" s="83"/>
      <c r="B920" s="83"/>
      <c r="C920" s="83"/>
      <c r="D920" s="109"/>
      <c r="H920" s="144"/>
      <c r="I920" s="145"/>
    </row>
    <row r="921" spans="1:9" s="62" customFormat="1">
      <c r="A921" s="83"/>
      <c r="B921" s="83"/>
      <c r="C921" s="83"/>
      <c r="D921" s="109"/>
      <c r="H921" s="144"/>
      <c r="I921" s="145"/>
    </row>
    <row r="922" spans="1:9" s="62" customFormat="1">
      <c r="A922" s="83"/>
      <c r="B922" s="83"/>
      <c r="C922" s="83"/>
      <c r="D922" s="109"/>
      <c r="H922" s="144"/>
      <c r="I922" s="145"/>
    </row>
    <row r="923" spans="1:9" s="62" customFormat="1">
      <c r="A923" s="83"/>
      <c r="B923" s="83"/>
      <c r="C923" s="83"/>
      <c r="D923" s="109"/>
      <c r="H923" s="144"/>
      <c r="I923" s="145"/>
    </row>
    <row r="924" spans="1:9" s="62" customFormat="1">
      <c r="A924" s="83"/>
      <c r="B924" s="83"/>
      <c r="C924" s="83"/>
      <c r="D924" s="109"/>
      <c r="H924" s="144"/>
      <c r="I924" s="145"/>
    </row>
    <row r="925" spans="1:9" s="62" customFormat="1">
      <c r="A925" s="83"/>
      <c r="B925" s="83"/>
      <c r="C925" s="83"/>
      <c r="D925" s="109"/>
      <c r="H925" s="144"/>
      <c r="I925" s="145"/>
    </row>
    <row r="926" spans="1:9" s="62" customFormat="1">
      <c r="A926" s="83"/>
      <c r="B926" s="83"/>
      <c r="C926" s="83"/>
      <c r="D926" s="109"/>
      <c r="H926" s="144"/>
      <c r="I926" s="145"/>
    </row>
    <row r="927" spans="1:9" s="62" customFormat="1">
      <c r="A927" s="83"/>
      <c r="B927" s="83"/>
      <c r="C927" s="83"/>
      <c r="D927" s="109"/>
      <c r="H927" s="144"/>
      <c r="I927" s="145"/>
    </row>
    <row r="928" spans="1:9" s="62" customFormat="1">
      <c r="A928" s="83"/>
      <c r="B928" s="83"/>
      <c r="C928" s="83"/>
      <c r="D928" s="109"/>
      <c r="H928" s="144"/>
      <c r="I928" s="145"/>
    </row>
    <row r="929" spans="1:9" s="62" customFormat="1">
      <c r="A929" s="83"/>
      <c r="B929" s="83"/>
      <c r="C929" s="83"/>
      <c r="D929" s="109"/>
      <c r="H929" s="144"/>
      <c r="I929" s="145"/>
    </row>
    <row r="930" spans="1:9" s="62" customFormat="1">
      <c r="A930" s="83"/>
      <c r="B930" s="83"/>
      <c r="C930" s="83"/>
      <c r="D930" s="109"/>
      <c r="H930" s="144"/>
      <c r="I930" s="145"/>
    </row>
    <row r="931" spans="1:9" s="62" customFormat="1">
      <c r="A931" s="83"/>
      <c r="B931" s="83"/>
      <c r="C931" s="83"/>
      <c r="D931" s="109"/>
      <c r="H931" s="144"/>
      <c r="I931" s="145"/>
    </row>
    <row r="932" spans="1:9" s="62" customFormat="1">
      <c r="A932" s="83"/>
      <c r="B932" s="83"/>
      <c r="C932" s="83"/>
      <c r="D932" s="109"/>
      <c r="H932" s="144"/>
      <c r="I932" s="145"/>
    </row>
    <row r="933" spans="1:9" s="62" customFormat="1">
      <c r="A933" s="83"/>
      <c r="B933" s="83"/>
      <c r="C933" s="83"/>
      <c r="D933" s="109"/>
      <c r="H933" s="144"/>
      <c r="I933" s="145"/>
    </row>
    <row r="934" spans="1:9" s="62" customFormat="1">
      <c r="A934" s="83"/>
      <c r="B934" s="83"/>
      <c r="C934" s="83"/>
      <c r="D934" s="109"/>
      <c r="H934" s="144"/>
      <c r="I934" s="145"/>
    </row>
    <row r="935" spans="1:9" s="62" customFormat="1">
      <c r="A935" s="83"/>
      <c r="B935" s="83"/>
      <c r="C935" s="83"/>
      <c r="D935" s="109"/>
      <c r="H935" s="144"/>
      <c r="I935" s="145"/>
    </row>
    <row r="936" spans="1:9" s="62" customFormat="1">
      <c r="A936" s="83"/>
      <c r="B936" s="83"/>
      <c r="C936" s="83"/>
      <c r="D936" s="109"/>
      <c r="H936" s="144"/>
      <c r="I936" s="145"/>
    </row>
    <row r="937" spans="1:9" s="62" customFormat="1">
      <c r="A937" s="83"/>
      <c r="B937" s="83"/>
      <c r="C937" s="83"/>
      <c r="D937" s="109"/>
      <c r="H937" s="144"/>
      <c r="I937" s="145"/>
    </row>
    <row r="938" spans="1:9" s="62" customFormat="1">
      <c r="A938" s="83"/>
      <c r="B938" s="83"/>
      <c r="C938" s="83"/>
      <c r="D938" s="109"/>
      <c r="H938" s="144"/>
      <c r="I938" s="145"/>
    </row>
    <row r="939" spans="1:9" s="62" customFormat="1">
      <c r="A939" s="83"/>
      <c r="B939" s="83"/>
      <c r="C939" s="83"/>
      <c r="D939" s="109"/>
      <c r="H939" s="144"/>
      <c r="I939" s="145"/>
    </row>
    <row r="940" spans="1:9" s="62" customFormat="1">
      <c r="A940" s="83"/>
      <c r="B940" s="83"/>
      <c r="C940" s="83"/>
      <c r="D940" s="109"/>
      <c r="H940" s="144"/>
      <c r="I940" s="145"/>
    </row>
    <row r="941" spans="1:9" s="62" customFormat="1">
      <c r="A941" s="83"/>
      <c r="B941" s="83"/>
      <c r="C941" s="83"/>
      <c r="D941" s="109"/>
      <c r="H941" s="144"/>
      <c r="I941" s="145"/>
    </row>
    <row r="942" spans="1:9" s="62" customFormat="1">
      <c r="A942" s="83"/>
      <c r="B942" s="83"/>
      <c r="C942" s="83"/>
      <c r="D942" s="109"/>
      <c r="H942" s="144"/>
      <c r="I942" s="145"/>
    </row>
    <row r="943" spans="1:9" s="62" customFormat="1">
      <c r="A943" s="83"/>
      <c r="B943" s="83"/>
      <c r="C943" s="83"/>
      <c r="D943" s="109"/>
      <c r="H943" s="144"/>
      <c r="I943" s="145"/>
    </row>
    <row r="944" spans="1:9" s="62" customFormat="1">
      <c r="A944" s="83"/>
      <c r="B944" s="83"/>
      <c r="C944" s="83"/>
      <c r="D944" s="109"/>
      <c r="H944" s="144"/>
      <c r="I944" s="145"/>
    </row>
    <row r="945" spans="1:9" s="62" customFormat="1">
      <c r="A945" s="83"/>
      <c r="B945" s="83"/>
      <c r="C945" s="83"/>
      <c r="D945" s="109"/>
      <c r="H945" s="144"/>
      <c r="I945" s="145"/>
    </row>
    <row r="946" spans="1:9" s="62" customFormat="1">
      <c r="A946" s="83"/>
      <c r="B946" s="83"/>
      <c r="C946" s="83"/>
      <c r="D946" s="109"/>
      <c r="H946" s="144"/>
      <c r="I946" s="145"/>
    </row>
    <row r="947" spans="1:9" s="62" customFormat="1">
      <c r="A947" s="83"/>
      <c r="B947" s="83"/>
      <c r="C947" s="83"/>
      <c r="D947" s="109"/>
      <c r="H947" s="144"/>
      <c r="I947" s="145"/>
    </row>
    <row r="948" spans="1:9" s="62" customFormat="1">
      <c r="A948" s="83"/>
      <c r="B948" s="83"/>
      <c r="C948" s="83"/>
      <c r="D948" s="109"/>
      <c r="H948" s="144"/>
      <c r="I948" s="145"/>
    </row>
    <row r="949" spans="1:9" s="62" customFormat="1">
      <c r="A949" s="83"/>
      <c r="B949" s="83"/>
      <c r="C949" s="83"/>
      <c r="D949" s="109"/>
      <c r="H949" s="144"/>
      <c r="I949" s="145"/>
    </row>
    <row r="950" spans="1:9" s="62" customFormat="1">
      <c r="A950" s="83"/>
      <c r="B950" s="83"/>
      <c r="C950" s="83"/>
      <c r="D950" s="109"/>
      <c r="H950" s="144"/>
      <c r="I950" s="145"/>
    </row>
    <row r="951" spans="1:9" s="62" customFormat="1">
      <c r="A951" s="83"/>
      <c r="B951" s="83"/>
      <c r="C951" s="83"/>
      <c r="D951" s="109"/>
      <c r="H951" s="144"/>
      <c r="I951" s="145"/>
    </row>
    <row r="952" spans="1:9" s="62" customFormat="1">
      <c r="A952" s="83"/>
      <c r="B952" s="83"/>
      <c r="C952" s="83"/>
      <c r="D952" s="109"/>
      <c r="H952" s="144"/>
      <c r="I952" s="145"/>
    </row>
    <row r="953" spans="1:9" s="62" customFormat="1">
      <c r="A953" s="83"/>
      <c r="B953" s="83"/>
      <c r="C953" s="83"/>
      <c r="D953" s="109"/>
      <c r="H953" s="144"/>
      <c r="I953" s="145"/>
    </row>
    <row r="954" spans="1:9" s="62" customFormat="1">
      <c r="A954" s="83"/>
      <c r="B954" s="83"/>
      <c r="C954" s="83"/>
      <c r="D954" s="109"/>
      <c r="H954" s="144"/>
      <c r="I954" s="145"/>
    </row>
    <row r="955" spans="1:9" s="62" customFormat="1">
      <c r="A955" s="83"/>
      <c r="B955" s="83"/>
      <c r="C955" s="83"/>
      <c r="D955" s="109"/>
      <c r="H955" s="144"/>
      <c r="I955" s="145"/>
    </row>
    <row r="956" spans="1:9" s="62" customFormat="1">
      <c r="A956" s="83"/>
      <c r="B956" s="83"/>
      <c r="C956" s="83"/>
      <c r="D956" s="109"/>
      <c r="H956" s="144"/>
      <c r="I956" s="145"/>
    </row>
    <row r="957" spans="1:9" s="62" customFormat="1">
      <c r="A957" s="83"/>
      <c r="B957" s="83"/>
      <c r="C957" s="83"/>
      <c r="D957" s="109"/>
      <c r="H957" s="144"/>
      <c r="I957" s="145"/>
    </row>
    <row r="958" spans="1:9" s="62" customFormat="1">
      <c r="A958" s="83"/>
      <c r="B958" s="83"/>
      <c r="C958" s="83"/>
      <c r="D958" s="109"/>
      <c r="H958" s="144"/>
      <c r="I958" s="145"/>
    </row>
    <row r="959" spans="1:9" s="62" customFormat="1">
      <c r="A959" s="83"/>
      <c r="B959" s="83"/>
      <c r="C959" s="83"/>
      <c r="D959" s="109"/>
      <c r="H959" s="144"/>
      <c r="I959" s="145"/>
    </row>
    <row r="960" spans="1:9" s="62" customFormat="1">
      <c r="A960" s="83"/>
      <c r="B960" s="83"/>
      <c r="C960" s="83"/>
      <c r="D960" s="109"/>
      <c r="H960" s="144"/>
      <c r="I960" s="145"/>
    </row>
    <row r="961" spans="1:9" s="62" customFormat="1">
      <c r="A961" s="83"/>
      <c r="B961" s="83"/>
      <c r="C961" s="83"/>
      <c r="D961" s="109"/>
      <c r="H961" s="144"/>
      <c r="I961" s="145"/>
    </row>
    <row r="962" spans="1:9" s="62" customFormat="1">
      <c r="A962" s="83"/>
      <c r="B962" s="83"/>
      <c r="C962" s="83"/>
      <c r="D962" s="109"/>
      <c r="H962" s="144"/>
      <c r="I962" s="145"/>
    </row>
    <row r="963" spans="1:9" s="62" customFormat="1">
      <c r="A963" s="83"/>
      <c r="B963" s="83"/>
      <c r="C963" s="83"/>
      <c r="D963" s="109"/>
      <c r="H963" s="144"/>
      <c r="I963" s="145"/>
    </row>
    <row r="964" spans="1:9" s="62" customFormat="1">
      <c r="A964" s="83"/>
      <c r="B964" s="83"/>
      <c r="C964" s="83"/>
      <c r="D964" s="109"/>
      <c r="H964" s="144"/>
      <c r="I964" s="145"/>
    </row>
    <row r="965" spans="1:9" s="62" customFormat="1">
      <c r="A965" s="83"/>
      <c r="B965" s="83"/>
      <c r="C965" s="83"/>
      <c r="D965" s="109"/>
      <c r="H965" s="144"/>
      <c r="I965" s="145"/>
    </row>
    <row r="966" spans="1:9" s="62" customFormat="1">
      <c r="A966" s="83"/>
      <c r="B966" s="83"/>
      <c r="C966" s="83"/>
      <c r="D966" s="109"/>
      <c r="H966" s="144"/>
      <c r="I966" s="145"/>
    </row>
    <row r="967" spans="1:9" s="62" customFormat="1">
      <c r="A967" s="83"/>
      <c r="B967" s="83"/>
      <c r="C967" s="83"/>
      <c r="D967" s="109"/>
      <c r="H967" s="144"/>
      <c r="I967" s="145"/>
    </row>
    <row r="968" spans="1:9" s="62" customFormat="1">
      <c r="A968" s="83"/>
      <c r="B968" s="83"/>
      <c r="C968" s="83"/>
      <c r="D968" s="109"/>
      <c r="H968" s="144"/>
      <c r="I968" s="145"/>
    </row>
    <row r="969" spans="1:9" s="62" customFormat="1">
      <c r="A969" s="83"/>
      <c r="B969" s="83"/>
      <c r="C969" s="83"/>
      <c r="D969" s="109"/>
      <c r="H969" s="144"/>
      <c r="I969" s="145"/>
    </row>
    <row r="970" spans="1:9" s="62" customFormat="1">
      <c r="A970" s="83"/>
      <c r="B970" s="83"/>
      <c r="C970" s="83"/>
      <c r="D970" s="109"/>
      <c r="H970" s="144"/>
      <c r="I970" s="145"/>
    </row>
    <row r="971" spans="1:9" s="62" customFormat="1">
      <c r="A971" s="83"/>
      <c r="B971" s="83"/>
      <c r="C971" s="83"/>
      <c r="D971" s="109"/>
      <c r="H971" s="144"/>
      <c r="I971" s="145"/>
    </row>
    <row r="972" spans="1:9" s="62" customFormat="1">
      <c r="A972" s="83"/>
      <c r="B972" s="83"/>
      <c r="C972" s="83"/>
      <c r="D972" s="109"/>
      <c r="H972" s="144"/>
      <c r="I972" s="145"/>
    </row>
    <row r="973" spans="1:9" s="62" customFormat="1">
      <c r="A973" s="83"/>
      <c r="B973" s="83"/>
      <c r="C973" s="83"/>
      <c r="D973" s="109"/>
      <c r="H973" s="144"/>
      <c r="I973" s="145"/>
    </row>
    <row r="974" spans="1:9" s="62" customFormat="1">
      <c r="A974" s="83"/>
      <c r="B974" s="83"/>
      <c r="C974" s="83"/>
      <c r="D974" s="109"/>
      <c r="H974" s="144"/>
      <c r="I974" s="145"/>
    </row>
    <row r="975" spans="1:9" s="62" customFormat="1">
      <c r="A975" s="83"/>
      <c r="B975" s="83"/>
      <c r="C975" s="83"/>
      <c r="D975" s="109"/>
      <c r="H975" s="144"/>
      <c r="I975" s="145"/>
    </row>
    <row r="976" spans="1:9" s="62" customFormat="1">
      <c r="A976" s="83"/>
      <c r="B976" s="83"/>
      <c r="C976" s="83"/>
      <c r="D976" s="109"/>
      <c r="H976" s="144"/>
      <c r="I976" s="145"/>
    </row>
    <row r="977" spans="1:9" s="62" customFormat="1">
      <c r="A977" s="83"/>
      <c r="B977" s="83"/>
      <c r="C977" s="83"/>
      <c r="D977" s="109"/>
      <c r="H977" s="144"/>
      <c r="I977" s="145"/>
    </row>
    <row r="978" spans="1:9" s="62" customFormat="1">
      <c r="A978" s="83"/>
      <c r="B978" s="83"/>
      <c r="C978" s="83"/>
      <c r="D978" s="109"/>
      <c r="H978" s="144"/>
      <c r="I978" s="145"/>
    </row>
    <row r="979" spans="1:9" s="62" customFormat="1">
      <c r="A979" s="83"/>
      <c r="B979" s="83"/>
      <c r="C979" s="83"/>
      <c r="D979" s="109"/>
      <c r="H979" s="144"/>
      <c r="I979" s="145"/>
    </row>
    <row r="980" spans="1:9" s="62" customFormat="1">
      <c r="A980" s="83"/>
      <c r="B980" s="83"/>
      <c r="C980" s="83"/>
      <c r="D980" s="109"/>
      <c r="H980" s="144"/>
      <c r="I980" s="145"/>
    </row>
    <row r="981" spans="1:9" s="62" customFormat="1">
      <c r="A981" s="83"/>
      <c r="B981" s="83"/>
      <c r="C981" s="83"/>
      <c r="D981" s="109"/>
      <c r="H981" s="144"/>
      <c r="I981" s="145"/>
    </row>
    <row r="982" spans="1:9" s="62" customFormat="1">
      <c r="A982" s="83"/>
      <c r="B982" s="83"/>
      <c r="C982" s="83"/>
      <c r="D982" s="109"/>
      <c r="H982" s="144"/>
      <c r="I982" s="145"/>
    </row>
    <row r="983" spans="1:9" s="62" customFormat="1">
      <c r="A983" s="83"/>
      <c r="B983" s="83"/>
      <c r="C983" s="83"/>
      <c r="D983" s="109"/>
      <c r="H983" s="144"/>
      <c r="I983" s="145"/>
    </row>
    <row r="984" spans="1:9" s="62" customFormat="1">
      <c r="A984" s="83"/>
      <c r="B984" s="83"/>
      <c r="C984" s="83"/>
      <c r="D984" s="109"/>
      <c r="H984" s="144"/>
      <c r="I984" s="145"/>
    </row>
    <row r="985" spans="1:9" s="62" customFormat="1">
      <c r="A985" s="83"/>
      <c r="B985" s="83"/>
      <c r="C985" s="83"/>
      <c r="D985" s="109"/>
      <c r="H985" s="144"/>
      <c r="I985" s="145"/>
    </row>
    <row r="986" spans="1:9" s="62" customFormat="1">
      <c r="A986" s="83"/>
      <c r="B986" s="83"/>
      <c r="C986" s="83"/>
      <c r="D986" s="109"/>
      <c r="H986" s="144"/>
      <c r="I986" s="145"/>
    </row>
    <row r="987" spans="1:9" s="62" customFormat="1">
      <c r="A987" s="83"/>
      <c r="B987" s="83"/>
      <c r="C987" s="83"/>
      <c r="D987" s="109"/>
      <c r="H987" s="144"/>
      <c r="I987" s="145"/>
    </row>
    <row r="988" spans="1:9" s="62" customFormat="1">
      <c r="A988" s="83"/>
      <c r="B988" s="83"/>
      <c r="C988" s="83"/>
      <c r="D988" s="109"/>
      <c r="H988" s="144"/>
      <c r="I988" s="145"/>
    </row>
    <row r="989" spans="1:9" s="62" customFormat="1">
      <c r="A989" s="83"/>
      <c r="B989" s="83"/>
      <c r="C989" s="83"/>
      <c r="D989" s="109"/>
      <c r="H989" s="144"/>
      <c r="I989" s="145"/>
    </row>
    <row r="990" spans="1:9" s="62" customFormat="1">
      <c r="A990" s="83"/>
      <c r="B990" s="83"/>
      <c r="C990" s="83"/>
      <c r="D990" s="109"/>
      <c r="H990" s="144"/>
      <c r="I990" s="145"/>
    </row>
    <row r="991" spans="1:9" s="62" customFormat="1">
      <c r="A991" s="83"/>
      <c r="B991" s="83"/>
      <c r="C991" s="83"/>
      <c r="D991" s="109"/>
      <c r="H991" s="144"/>
      <c r="I991" s="145"/>
    </row>
    <row r="992" spans="1:9" s="62" customFormat="1">
      <c r="A992" s="83"/>
      <c r="B992" s="83"/>
      <c r="C992" s="83"/>
      <c r="D992" s="109"/>
      <c r="H992" s="144"/>
      <c r="I992" s="145"/>
    </row>
    <row r="993" spans="1:9" s="62" customFormat="1">
      <c r="A993" s="83"/>
      <c r="B993" s="83"/>
      <c r="C993" s="83"/>
      <c r="D993" s="109"/>
      <c r="H993" s="144"/>
      <c r="I993" s="145"/>
    </row>
    <row r="994" spans="1:9" s="62" customFormat="1">
      <c r="A994" s="83"/>
      <c r="B994" s="83"/>
      <c r="C994" s="83"/>
      <c r="D994" s="109"/>
      <c r="H994" s="144"/>
      <c r="I994" s="145"/>
    </row>
    <row r="995" spans="1:9" s="62" customFormat="1">
      <c r="A995" s="83"/>
      <c r="B995" s="83"/>
      <c r="C995" s="83"/>
      <c r="D995" s="109"/>
      <c r="H995" s="144"/>
      <c r="I995" s="145"/>
    </row>
    <row r="996" spans="1:9" s="62" customFormat="1">
      <c r="A996" s="83"/>
      <c r="B996" s="83"/>
      <c r="C996" s="83"/>
      <c r="D996" s="109"/>
      <c r="H996" s="144"/>
      <c r="I996" s="145"/>
    </row>
    <row r="997" spans="1:9" s="62" customFormat="1">
      <c r="A997" s="83"/>
      <c r="B997" s="83"/>
      <c r="C997" s="83"/>
      <c r="D997" s="109"/>
      <c r="H997" s="144"/>
      <c r="I997" s="145"/>
    </row>
    <row r="998" spans="1:9" s="62" customFormat="1">
      <c r="A998" s="83"/>
      <c r="B998" s="83"/>
      <c r="C998" s="83"/>
      <c r="D998" s="109"/>
      <c r="H998" s="144"/>
      <c r="I998" s="145"/>
    </row>
    <row r="999" spans="1:9" s="62" customFormat="1">
      <c r="A999" s="83"/>
      <c r="B999" s="83"/>
      <c r="C999" s="83"/>
      <c r="D999" s="109"/>
      <c r="H999" s="144"/>
      <c r="I999" s="145"/>
    </row>
    <row r="1000" spans="1:9" s="62" customFormat="1">
      <c r="A1000" s="83"/>
      <c r="B1000" s="83"/>
      <c r="C1000" s="83"/>
      <c r="D1000" s="109"/>
      <c r="H1000" s="144"/>
      <c r="I1000" s="145"/>
    </row>
    <row r="1001" spans="1:9" s="62" customFormat="1">
      <c r="A1001" s="83"/>
      <c r="B1001" s="83"/>
      <c r="C1001" s="83"/>
      <c r="D1001" s="109"/>
      <c r="H1001" s="144"/>
      <c r="I1001" s="145"/>
    </row>
    <row r="1002" spans="1:9" s="62" customFormat="1">
      <c r="A1002" s="83"/>
      <c r="B1002" s="83"/>
      <c r="C1002" s="83"/>
      <c r="D1002" s="109"/>
      <c r="H1002" s="144"/>
      <c r="I1002" s="145"/>
    </row>
    <row r="1003" spans="1:9" s="62" customFormat="1">
      <c r="A1003" s="83"/>
      <c r="B1003" s="83"/>
      <c r="C1003" s="83"/>
      <c r="D1003" s="109"/>
      <c r="H1003" s="144"/>
      <c r="I1003" s="145"/>
    </row>
    <row r="1004" spans="1:9" s="62" customFormat="1">
      <c r="A1004" s="83"/>
      <c r="B1004" s="83"/>
      <c r="C1004" s="83"/>
      <c r="D1004" s="109"/>
      <c r="H1004" s="144"/>
      <c r="I1004" s="145"/>
    </row>
    <row r="1005" spans="1:9" s="62" customFormat="1">
      <c r="A1005" s="83"/>
      <c r="B1005" s="83"/>
      <c r="C1005" s="83"/>
      <c r="D1005" s="109"/>
      <c r="H1005" s="144"/>
      <c r="I1005" s="145"/>
    </row>
    <row r="1006" spans="1:9" s="62" customFormat="1">
      <c r="A1006" s="83"/>
      <c r="B1006" s="83"/>
      <c r="C1006" s="83"/>
      <c r="D1006" s="109"/>
      <c r="H1006" s="144"/>
      <c r="I1006" s="145"/>
    </row>
    <row r="1007" spans="1:9" s="62" customFormat="1">
      <c r="A1007" s="83"/>
      <c r="B1007" s="83"/>
      <c r="C1007" s="83"/>
      <c r="D1007" s="109"/>
      <c r="H1007" s="144"/>
      <c r="I1007" s="145"/>
    </row>
    <row r="1008" spans="1:9" s="62" customFormat="1">
      <c r="A1008" s="83"/>
      <c r="B1008" s="83"/>
      <c r="C1008" s="83"/>
      <c r="D1008" s="109"/>
      <c r="H1008" s="144"/>
      <c r="I1008" s="145"/>
    </row>
    <row r="1009" spans="1:9" s="62" customFormat="1">
      <c r="A1009" s="83"/>
      <c r="B1009" s="83"/>
      <c r="C1009" s="83"/>
      <c r="D1009" s="109"/>
      <c r="H1009" s="144"/>
      <c r="I1009" s="145"/>
    </row>
    <row r="1010" spans="1:9" s="62" customFormat="1">
      <c r="A1010" s="83"/>
      <c r="B1010" s="83"/>
      <c r="C1010" s="83"/>
      <c r="D1010" s="109"/>
      <c r="H1010" s="144"/>
      <c r="I1010" s="145"/>
    </row>
    <row r="1011" spans="1:9" s="62" customFormat="1">
      <c r="A1011" s="83"/>
      <c r="B1011" s="83"/>
      <c r="C1011" s="83"/>
      <c r="D1011" s="109"/>
      <c r="H1011" s="144"/>
      <c r="I1011" s="145"/>
    </row>
    <row r="1012" spans="1:9" s="62" customFormat="1">
      <c r="A1012" s="83"/>
      <c r="B1012" s="83"/>
      <c r="C1012" s="83"/>
      <c r="D1012" s="109"/>
      <c r="H1012" s="144"/>
      <c r="I1012" s="145"/>
    </row>
    <row r="1013" spans="1:9" s="62" customFormat="1">
      <c r="A1013" s="83"/>
      <c r="B1013" s="83"/>
      <c r="C1013" s="83"/>
      <c r="D1013" s="109"/>
      <c r="H1013" s="144"/>
      <c r="I1013" s="145"/>
    </row>
    <row r="1014" spans="1:9" s="62" customFormat="1">
      <c r="A1014" s="83"/>
      <c r="B1014" s="83"/>
      <c r="C1014" s="83"/>
      <c r="D1014" s="109"/>
      <c r="H1014" s="144"/>
      <c r="I1014" s="145"/>
    </row>
    <row r="1015" spans="1:9" s="62" customFormat="1">
      <c r="A1015" s="83"/>
      <c r="B1015" s="83"/>
      <c r="C1015" s="83"/>
      <c r="D1015" s="109"/>
      <c r="H1015" s="144"/>
      <c r="I1015" s="145"/>
    </row>
    <row r="1016" spans="1:9" s="62" customFormat="1">
      <c r="A1016" s="83"/>
      <c r="B1016" s="83"/>
      <c r="C1016" s="83"/>
      <c r="D1016" s="109"/>
      <c r="H1016" s="144"/>
      <c r="I1016" s="145"/>
    </row>
    <row r="1017" spans="1:9" s="62" customFormat="1">
      <c r="A1017" s="83"/>
      <c r="B1017" s="83"/>
      <c r="C1017" s="83"/>
      <c r="D1017" s="109"/>
      <c r="H1017" s="144"/>
      <c r="I1017" s="145"/>
    </row>
    <row r="1018" spans="1:9" s="62" customFormat="1">
      <c r="A1018" s="83"/>
      <c r="B1018" s="83"/>
      <c r="C1018" s="83"/>
      <c r="D1018" s="109"/>
      <c r="H1018" s="144"/>
      <c r="I1018" s="145"/>
    </row>
    <row r="1019" spans="1:9" s="62" customFormat="1">
      <c r="A1019" s="83"/>
      <c r="B1019" s="83"/>
      <c r="C1019" s="83"/>
      <c r="D1019" s="109"/>
      <c r="H1019" s="144"/>
      <c r="I1019" s="145"/>
    </row>
    <row r="1020" spans="1:9" s="62" customFormat="1">
      <c r="A1020" s="83"/>
      <c r="B1020" s="83"/>
      <c r="C1020" s="83"/>
      <c r="D1020" s="109"/>
      <c r="H1020" s="144"/>
      <c r="I1020" s="145"/>
    </row>
    <row r="1021" spans="1:9" s="62" customFormat="1">
      <c r="A1021" s="83"/>
      <c r="B1021" s="83"/>
      <c r="C1021" s="83"/>
      <c r="D1021" s="109"/>
      <c r="H1021" s="144"/>
      <c r="I1021" s="145"/>
    </row>
    <row r="1022" spans="1:9" s="62" customFormat="1">
      <c r="A1022" s="83"/>
      <c r="B1022" s="83"/>
      <c r="C1022" s="83"/>
      <c r="D1022" s="109"/>
      <c r="H1022" s="144"/>
      <c r="I1022" s="145"/>
    </row>
    <row r="1023" spans="1:9" s="62" customFormat="1">
      <c r="A1023" s="83"/>
      <c r="B1023" s="83"/>
      <c r="C1023" s="83"/>
      <c r="D1023" s="109"/>
      <c r="H1023" s="144"/>
      <c r="I1023" s="145"/>
    </row>
    <row r="1024" spans="1:9" s="62" customFormat="1">
      <c r="A1024" s="83"/>
      <c r="B1024" s="83"/>
      <c r="C1024" s="83"/>
      <c r="D1024" s="109"/>
      <c r="H1024" s="144"/>
      <c r="I1024" s="145"/>
    </row>
    <row r="1025" spans="1:9" s="62" customFormat="1">
      <c r="A1025" s="83"/>
      <c r="B1025" s="83"/>
      <c r="C1025" s="83"/>
      <c r="D1025" s="109"/>
      <c r="H1025" s="144"/>
      <c r="I1025" s="145"/>
    </row>
    <row r="1026" spans="1:9" s="62" customFormat="1">
      <c r="A1026" s="83"/>
      <c r="B1026" s="83"/>
      <c r="C1026" s="83"/>
      <c r="D1026" s="109"/>
      <c r="H1026" s="144"/>
      <c r="I1026" s="145"/>
    </row>
    <row r="1027" spans="1:9" s="62" customFormat="1">
      <c r="A1027" s="83"/>
      <c r="B1027" s="83"/>
      <c r="C1027" s="83"/>
      <c r="D1027" s="109"/>
      <c r="H1027" s="144"/>
      <c r="I1027" s="145"/>
    </row>
    <row r="1028" spans="1:9" s="62" customFormat="1">
      <c r="A1028" s="83"/>
      <c r="B1028" s="83"/>
      <c r="C1028" s="83"/>
      <c r="D1028" s="109"/>
      <c r="H1028" s="144"/>
      <c r="I1028" s="145"/>
    </row>
    <row r="1029" spans="1:9" s="62" customFormat="1">
      <c r="A1029" s="83"/>
      <c r="B1029" s="83"/>
      <c r="C1029" s="83"/>
      <c r="D1029" s="109"/>
      <c r="H1029" s="144"/>
      <c r="I1029" s="145"/>
    </row>
    <row r="1030" spans="1:9" s="62" customFormat="1">
      <c r="A1030" s="83"/>
      <c r="B1030" s="83"/>
      <c r="C1030" s="83"/>
      <c r="D1030" s="109"/>
      <c r="H1030" s="144"/>
      <c r="I1030" s="145"/>
    </row>
    <row r="1031" spans="1:9" s="62" customFormat="1">
      <c r="A1031" s="83"/>
      <c r="B1031" s="83"/>
      <c r="C1031" s="83"/>
      <c r="D1031" s="109"/>
      <c r="H1031" s="144"/>
      <c r="I1031" s="145"/>
    </row>
    <row r="1032" spans="1:9" s="62" customFormat="1">
      <c r="A1032" s="83"/>
      <c r="B1032" s="83"/>
      <c r="C1032" s="83"/>
      <c r="D1032" s="109"/>
      <c r="H1032" s="144"/>
      <c r="I1032" s="145"/>
    </row>
    <row r="1033" spans="1:9" s="62" customFormat="1">
      <c r="A1033" s="83"/>
      <c r="B1033" s="83"/>
      <c r="C1033" s="83"/>
      <c r="D1033" s="109"/>
      <c r="H1033" s="144"/>
      <c r="I1033" s="145"/>
    </row>
    <row r="1034" spans="1:9" s="62" customFormat="1">
      <c r="A1034" s="83"/>
      <c r="B1034" s="83"/>
      <c r="C1034" s="83"/>
      <c r="D1034" s="109"/>
      <c r="H1034" s="144"/>
      <c r="I1034" s="145"/>
    </row>
    <row r="1035" spans="1:9" s="62" customFormat="1">
      <c r="A1035" s="83"/>
      <c r="B1035" s="83"/>
      <c r="C1035" s="83"/>
      <c r="D1035" s="109"/>
      <c r="H1035" s="144"/>
      <c r="I1035" s="145"/>
    </row>
    <row r="1036" spans="1:9" s="62" customFormat="1">
      <c r="A1036" s="83"/>
      <c r="B1036" s="83"/>
      <c r="C1036" s="83"/>
      <c r="D1036" s="109"/>
      <c r="H1036" s="144"/>
      <c r="I1036" s="145"/>
    </row>
    <row r="1037" spans="1:9" s="62" customFormat="1">
      <c r="A1037" s="83"/>
      <c r="B1037" s="83"/>
      <c r="C1037" s="83"/>
      <c r="D1037" s="109"/>
      <c r="H1037" s="144"/>
      <c r="I1037" s="145"/>
    </row>
    <row r="1038" spans="1:9" s="62" customFormat="1">
      <c r="A1038" s="83"/>
      <c r="B1038" s="83"/>
      <c r="C1038" s="83"/>
      <c r="D1038" s="109"/>
      <c r="H1038" s="144"/>
      <c r="I1038" s="145"/>
    </row>
    <row r="1039" spans="1:9" s="62" customFormat="1">
      <c r="A1039" s="83"/>
      <c r="B1039" s="83"/>
      <c r="C1039" s="83"/>
      <c r="D1039" s="109"/>
      <c r="H1039" s="144"/>
      <c r="I1039" s="145"/>
    </row>
    <row r="1040" spans="1:9" s="62" customFormat="1">
      <c r="A1040" s="83"/>
      <c r="B1040" s="83"/>
      <c r="C1040" s="83"/>
      <c r="D1040" s="109"/>
      <c r="H1040" s="144"/>
      <c r="I1040" s="145"/>
    </row>
    <row r="1041" spans="1:9" s="62" customFormat="1">
      <c r="A1041" s="83"/>
      <c r="B1041" s="83"/>
      <c r="C1041" s="83"/>
      <c r="D1041" s="109"/>
      <c r="H1041" s="144"/>
      <c r="I1041" s="145"/>
    </row>
    <row r="1042" spans="1:9" s="62" customFormat="1">
      <c r="A1042" s="83"/>
      <c r="B1042" s="83"/>
      <c r="C1042" s="83"/>
      <c r="D1042" s="109"/>
      <c r="H1042" s="144"/>
      <c r="I1042" s="145"/>
    </row>
    <row r="1043" spans="1:9" s="62" customFormat="1">
      <c r="A1043" s="83"/>
      <c r="B1043" s="83"/>
      <c r="C1043" s="83"/>
      <c r="D1043" s="109"/>
      <c r="H1043" s="144"/>
      <c r="I1043" s="145"/>
    </row>
    <row r="1044" spans="1:9" s="62" customFormat="1">
      <c r="A1044" s="83"/>
      <c r="B1044" s="83"/>
      <c r="C1044" s="83"/>
      <c r="D1044" s="109"/>
      <c r="H1044" s="144"/>
      <c r="I1044" s="145"/>
    </row>
    <row r="1045" spans="1:9" s="62" customFormat="1">
      <c r="A1045" s="83"/>
      <c r="B1045" s="83"/>
      <c r="C1045" s="83"/>
      <c r="D1045" s="109"/>
      <c r="H1045" s="144"/>
      <c r="I1045" s="145"/>
    </row>
    <row r="1046" spans="1:9" s="62" customFormat="1">
      <c r="A1046" s="83"/>
      <c r="B1046" s="83"/>
      <c r="C1046" s="83"/>
      <c r="D1046" s="109"/>
      <c r="H1046" s="144"/>
      <c r="I1046" s="145"/>
    </row>
    <row r="1047" spans="1:9" s="62" customFormat="1">
      <c r="A1047" s="83"/>
      <c r="B1047" s="83"/>
      <c r="C1047" s="83"/>
      <c r="D1047" s="109"/>
      <c r="H1047" s="144"/>
      <c r="I1047" s="145"/>
    </row>
    <row r="1048" spans="1:9" s="62" customFormat="1">
      <c r="A1048" s="83"/>
      <c r="B1048" s="83"/>
      <c r="C1048" s="83"/>
      <c r="D1048" s="109"/>
      <c r="H1048" s="144"/>
      <c r="I1048" s="145"/>
    </row>
    <row r="1049" spans="1:9" s="62" customFormat="1">
      <c r="A1049" s="83"/>
      <c r="B1049" s="83"/>
      <c r="C1049" s="83"/>
      <c r="D1049" s="109"/>
      <c r="H1049" s="144"/>
      <c r="I1049" s="145"/>
    </row>
    <row r="1050" spans="1:9" s="62" customFormat="1">
      <c r="A1050" s="83"/>
      <c r="B1050" s="83"/>
      <c r="C1050" s="83"/>
      <c r="D1050" s="109"/>
      <c r="H1050" s="144"/>
      <c r="I1050" s="145"/>
    </row>
    <row r="1051" spans="1:9" s="62" customFormat="1">
      <c r="A1051" s="83"/>
      <c r="B1051" s="83"/>
      <c r="C1051" s="83"/>
      <c r="D1051" s="109"/>
      <c r="H1051" s="144"/>
      <c r="I1051" s="145"/>
    </row>
    <row r="1052" spans="1:9" s="62" customFormat="1">
      <c r="A1052" s="83"/>
      <c r="B1052" s="83"/>
      <c r="C1052" s="83"/>
      <c r="D1052" s="109"/>
      <c r="H1052" s="144"/>
      <c r="I1052" s="145"/>
    </row>
    <row r="1053" spans="1:9" s="62" customFormat="1">
      <c r="A1053" s="83"/>
      <c r="B1053" s="83"/>
      <c r="C1053" s="83"/>
      <c r="D1053" s="109"/>
      <c r="H1053" s="144"/>
      <c r="I1053" s="145"/>
    </row>
    <row r="1054" spans="1:9" s="62" customFormat="1">
      <c r="A1054" s="83"/>
      <c r="B1054" s="83"/>
      <c r="C1054" s="83"/>
      <c r="D1054" s="109"/>
      <c r="H1054" s="144"/>
      <c r="I1054" s="145"/>
    </row>
    <row r="1055" spans="1:9" s="62" customFormat="1">
      <c r="A1055" s="83"/>
      <c r="B1055" s="83"/>
      <c r="C1055" s="83"/>
      <c r="D1055" s="109"/>
      <c r="H1055" s="144"/>
      <c r="I1055" s="145"/>
    </row>
    <row r="1056" spans="1:9" s="62" customFormat="1">
      <c r="A1056" s="83"/>
      <c r="B1056" s="83"/>
      <c r="C1056" s="83"/>
      <c r="D1056" s="109"/>
      <c r="H1056" s="144"/>
      <c r="I1056" s="145"/>
    </row>
    <row r="1057" spans="1:9" s="62" customFormat="1">
      <c r="A1057" s="83"/>
      <c r="B1057" s="83"/>
      <c r="C1057" s="83"/>
      <c r="D1057" s="109"/>
      <c r="H1057" s="144"/>
      <c r="I1057" s="145"/>
    </row>
    <row r="1058" spans="1:9" s="62" customFormat="1">
      <c r="A1058" s="83"/>
      <c r="B1058" s="83"/>
      <c r="C1058" s="83"/>
      <c r="D1058" s="109"/>
      <c r="H1058" s="144"/>
      <c r="I1058" s="145"/>
    </row>
    <row r="1059" spans="1:9" s="62" customFormat="1">
      <c r="A1059" s="83"/>
      <c r="B1059" s="83"/>
      <c r="C1059" s="83"/>
      <c r="D1059" s="109"/>
      <c r="H1059" s="144"/>
      <c r="I1059" s="145"/>
    </row>
    <row r="1060" spans="1:9" s="62" customFormat="1">
      <c r="A1060" s="83"/>
      <c r="B1060" s="83"/>
      <c r="C1060" s="83"/>
      <c r="D1060" s="109"/>
      <c r="H1060" s="144"/>
      <c r="I1060" s="145"/>
    </row>
    <row r="1061" spans="1:9" s="62" customFormat="1">
      <c r="A1061" s="83"/>
      <c r="B1061" s="83"/>
      <c r="C1061" s="83"/>
      <c r="D1061" s="109"/>
      <c r="H1061" s="144"/>
      <c r="I1061" s="145"/>
    </row>
    <row r="1062" spans="1:9" s="62" customFormat="1">
      <c r="A1062" s="83"/>
      <c r="B1062" s="83"/>
      <c r="C1062" s="83"/>
      <c r="D1062" s="109"/>
      <c r="H1062" s="144"/>
      <c r="I1062" s="145"/>
    </row>
    <row r="1063" spans="1:9" s="62" customFormat="1">
      <c r="A1063" s="83"/>
      <c r="B1063" s="83"/>
      <c r="C1063" s="83"/>
      <c r="D1063" s="109"/>
      <c r="H1063" s="144"/>
      <c r="I1063" s="145"/>
    </row>
    <row r="1064" spans="1:9" s="62" customFormat="1">
      <c r="A1064" s="83"/>
      <c r="B1064" s="83"/>
      <c r="C1064" s="83"/>
      <c r="D1064" s="109"/>
      <c r="H1064" s="144"/>
      <c r="I1064" s="145"/>
    </row>
    <row r="1065" spans="1:9" s="62" customFormat="1">
      <c r="A1065" s="83"/>
      <c r="B1065" s="83"/>
      <c r="C1065" s="83"/>
      <c r="D1065" s="109"/>
      <c r="H1065" s="144"/>
      <c r="I1065" s="145"/>
    </row>
    <row r="1066" spans="1:9" s="62" customFormat="1">
      <c r="A1066" s="83"/>
      <c r="B1066" s="83"/>
      <c r="C1066" s="83"/>
      <c r="D1066" s="109"/>
      <c r="H1066" s="144"/>
      <c r="I1066" s="145"/>
    </row>
    <row r="1067" spans="1:9" s="62" customFormat="1">
      <c r="A1067" s="83"/>
      <c r="B1067" s="83"/>
      <c r="C1067" s="83"/>
      <c r="D1067" s="109"/>
      <c r="H1067" s="144"/>
      <c r="I1067" s="145"/>
    </row>
    <row r="1068" spans="1:9" s="62" customFormat="1">
      <c r="A1068" s="83"/>
      <c r="B1068" s="83"/>
      <c r="C1068" s="83"/>
      <c r="D1068" s="109"/>
      <c r="H1068" s="144"/>
      <c r="I1068" s="145"/>
    </row>
    <row r="1069" spans="1:9" s="62" customFormat="1">
      <c r="A1069" s="83"/>
      <c r="B1069" s="83"/>
      <c r="C1069" s="83"/>
      <c r="D1069" s="109"/>
      <c r="H1069" s="144"/>
      <c r="I1069" s="145"/>
    </row>
    <row r="1070" spans="1:9" s="62" customFormat="1">
      <c r="A1070" s="83"/>
      <c r="B1070" s="83"/>
      <c r="C1070" s="83"/>
      <c r="D1070" s="109"/>
      <c r="H1070" s="144"/>
      <c r="I1070" s="145"/>
    </row>
    <row r="1071" spans="1:9" s="62" customFormat="1">
      <c r="A1071" s="83"/>
      <c r="B1071" s="83"/>
      <c r="C1071" s="83"/>
      <c r="D1071" s="109"/>
      <c r="H1071" s="144"/>
      <c r="I1071" s="145"/>
    </row>
    <row r="1072" spans="1:9" s="62" customFormat="1">
      <c r="A1072" s="83"/>
      <c r="B1072" s="83"/>
      <c r="C1072" s="83"/>
      <c r="D1072" s="109"/>
      <c r="H1072" s="144"/>
      <c r="I1072" s="145"/>
    </row>
    <row r="1073" spans="1:9" s="62" customFormat="1">
      <c r="A1073" s="83"/>
      <c r="B1073" s="83"/>
      <c r="C1073" s="83"/>
      <c r="D1073" s="109"/>
      <c r="H1073" s="144"/>
      <c r="I1073" s="145"/>
    </row>
    <row r="1074" spans="1:9" s="62" customFormat="1">
      <c r="A1074" s="83"/>
      <c r="B1074" s="83"/>
      <c r="C1074" s="83"/>
      <c r="D1074" s="109"/>
      <c r="H1074" s="144"/>
      <c r="I1074" s="145"/>
    </row>
    <row r="1075" spans="1:9" s="62" customFormat="1">
      <c r="A1075" s="83"/>
      <c r="B1075" s="83"/>
      <c r="C1075" s="83"/>
      <c r="D1075" s="109"/>
      <c r="H1075" s="144"/>
      <c r="I1075" s="145"/>
    </row>
    <row r="1076" spans="1:9" s="62" customFormat="1">
      <c r="A1076" s="83"/>
      <c r="B1076" s="83"/>
      <c r="C1076" s="83"/>
      <c r="D1076" s="109"/>
      <c r="H1076" s="144"/>
      <c r="I1076" s="145"/>
    </row>
    <row r="1077" spans="1:9" s="62" customFormat="1">
      <c r="A1077" s="83"/>
      <c r="B1077" s="83"/>
      <c r="C1077" s="83"/>
      <c r="D1077" s="109"/>
      <c r="H1077" s="144"/>
      <c r="I1077" s="145"/>
    </row>
    <row r="1078" spans="1:9" s="62" customFormat="1">
      <c r="A1078" s="83"/>
      <c r="B1078" s="83"/>
      <c r="C1078" s="83"/>
      <c r="D1078" s="109"/>
      <c r="H1078" s="144"/>
      <c r="I1078" s="145"/>
    </row>
    <row r="1079" spans="1:9" s="62" customFormat="1">
      <c r="A1079" s="83"/>
      <c r="B1079" s="83"/>
      <c r="C1079" s="83"/>
      <c r="D1079" s="109"/>
      <c r="H1079" s="144"/>
      <c r="I1079" s="145"/>
    </row>
    <row r="1080" spans="1:9" s="62" customFormat="1">
      <c r="A1080" s="83"/>
      <c r="B1080" s="83"/>
      <c r="C1080" s="83"/>
      <c r="D1080" s="109"/>
      <c r="H1080" s="144"/>
      <c r="I1080" s="145"/>
    </row>
    <row r="1081" spans="1:9" s="62" customFormat="1">
      <c r="A1081" s="83"/>
      <c r="B1081" s="83"/>
      <c r="C1081" s="83"/>
      <c r="D1081" s="109"/>
      <c r="H1081" s="144"/>
      <c r="I1081" s="145"/>
    </row>
    <row r="1082" spans="1:9" s="62" customFormat="1">
      <c r="A1082" s="83"/>
      <c r="B1082" s="83"/>
      <c r="C1082" s="83"/>
      <c r="D1082" s="109"/>
      <c r="H1082" s="144"/>
      <c r="I1082" s="145"/>
    </row>
    <row r="1083" spans="1:9" s="62" customFormat="1">
      <c r="A1083" s="83"/>
      <c r="B1083" s="83"/>
      <c r="C1083" s="83"/>
      <c r="D1083" s="109"/>
      <c r="H1083" s="144"/>
      <c r="I1083" s="145"/>
    </row>
    <row r="1084" spans="1:9" s="62" customFormat="1">
      <c r="A1084" s="83"/>
      <c r="B1084" s="83"/>
      <c r="C1084" s="83"/>
      <c r="D1084" s="109"/>
      <c r="H1084" s="144"/>
      <c r="I1084" s="145"/>
    </row>
    <row r="1085" spans="1:9" s="62" customFormat="1">
      <c r="A1085" s="83"/>
      <c r="B1085" s="83"/>
      <c r="C1085" s="83"/>
      <c r="D1085" s="109"/>
      <c r="H1085" s="144"/>
      <c r="I1085" s="145"/>
    </row>
    <row r="1086" spans="1:9" s="62" customFormat="1">
      <c r="A1086" s="83"/>
      <c r="B1086" s="83"/>
      <c r="C1086" s="83"/>
      <c r="D1086" s="109"/>
      <c r="H1086" s="144"/>
      <c r="I1086" s="145"/>
    </row>
    <row r="1087" spans="1:9" s="62" customFormat="1">
      <c r="A1087" s="83"/>
      <c r="B1087" s="83"/>
      <c r="C1087" s="83"/>
      <c r="D1087" s="109"/>
      <c r="H1087" s="144"/>
      <c r="I1087" s="145"/>
    </row>
    <row r="1088" spans="1:9" s="62" customFormat="1">
      <c r="A1088" s="83"/>
      <c r="B1088" s="83"/>
      <c r="C1088" s="83"/>
      <c r="D1088" s="109"/>
      <c r="H1088" s="144"/>
      <c r="I1088" s="145"/>
    </row>
    <row r="1089" spans="1:9" s="62" customFormat="1">
      <c r="A1089" s="83"/>
      <c r="B1089" s="83"/>
      <c r="C1089" s="83"/>
      <c r="D1089" s="109"/>
      <c r="H1089" s="144"/>
      <c r="I1089" s="145"/>
    </row>
    <row r="1090" spans="1:9" s="62" customFormat="1">
      <c r="A1090" s="83"/>
      <c r="B1090" s="83"/>
      <c r="C1090" s="83"/>
      <c r="D1090" s="109"/>
      <c r="H1090" s="144"/>
      <c r="I1090" s="145"/>
    </row>
    <row r="1091" spans="1:9" s="62" customFormat="1">
      <c r="A1091" s="83"/>
      <c r="B1091" s="83"/>
      <c r="C1091" s="83"/>
      <c r="D1091" s="109"/>
      <c r="H1091" s="144"/>
      <c r="I1091" s="145"/>
    </row>
    <row r="1092" spans="1:9" s="62" customFormat="1">
      <c r="A1092" s="83"/>
      <c r="B1092" s="83"/>
      <c r="C1092" s="83"/>
      <c r="D1092" s="109"/>
      <c r="H1092" s="144"/>
      <c r="I1092" s="145"/>
    </row>
    <row r="1093" spans="1:9" s="62" customFormat="1">
      <c r="A1093" s="83"/>
      <c r="B1093" s="83"/>
      <c r="C1093" s="83"/>
      <c r="D1093" s="109"/>
      <c r="H1093" s="144"/>
      <c r="I1093" s="145"/>
    </row>
    <row r="1094" spans="1:9" s="62" customFormat="1">
      <c r="A1094" s="83"/>
      <c r="B1094" s="83"/>
      <c r="C1094" s="83"/>
      <c r="D1094" s="109"/>
      <c r="H1094" s="144"/>
      <c r="I1094" s="145"/>
    </row>
    <row r="1095" spans="1:9" s="62" customFormat="1">
      <c r="A1095" s="83"/>
      <c r="B1095" s="83"/>
      <c r="C1095" s="83"/>
      <c r="D1095" s="109"/>
      <c r="H1095" s="144"/>
      <c r="I1095" s="145"/>
    </row>
    <row r="1096" spans="1:9" s="62" customFormat="1">
      <c r="A1096" s="83"/>
      <c r="B1096" s="83"/>
      <c r="C1096" s="83"/>
      <c r="D1096" s="109"/>
      <c r="H1096" s="144"/>
      <c r="I1096" s="145"/>
    </row>
    <row r="1097" spans="1:9" s="62" customFormat="1">
      <c r="A1097" s="83"/>
      <c r="B1097" s="83"/>
      <c r="C1097" s="83"/>
      <c r="D1097" s="109"/>
      <c r="H1097" s="144"/>
      <c r="I1097" s="145"/>
    </row>
    <row r="1098" spans="1:9" s="62" customFormat="1">
      <c r="A1098" s="83"/>
      <c r="B1098" s="83"/>
      <c r="C1098" s="83"/>
      <c r="D1098" s="109"/>
      <c r="H1098" s="144"/>
      <c r="I1098" s="145"/>
    </row>
    <row r="1099" spans="1:9" s="62" customFormat="1">
      <c r="A1099" s="83"/>
      <c r="B1099" s="83"/>
      <c r="C1099" s="83"/>
      <c r="D1099" s="109"/>
      <c r="H1099" s="144"/>
      <c r="I1099" s="145"/>
    </row>
    <row r="1100" spans="1:9" s="62" customFormat="1">
      <c r="A1100" s="83"/>
      <c r="B1100" s="83"/>
      <c r="C1100" s="83"/>
      <c r="D1100" s="109"/>
      <c r="H1100" s="144"/>
      <c r="I1100" s="145"/>
    </row>
    <row r="1101" spans="1:9" s="62" customFormat="1">
      <c r="A1101" s="83"/>
      <c r="B1101" s="83"/>
      <c r="C1101" s="83"/>
      <c r="D1101" s="109"/>
      <c r="H1101" s="144"/>
      <c r="I1101" s="145"/>
    </row>
    <row r="1102" spans="1:9" s="62" customFormat="1">
      <c r="A1102" s="83"/>
      <c r="B1102" s="83"/>
      <c r="C1102" s="83"/>
      <c r="D1102" s="109"/>
      <c r="H1102" s="144"/>
      <c r="I1102" s="145"/>
    </row>
    <row r="1103" spans="1:9" s="62" customFormat="1">
      <c r="A1103" s="83"/>
      <c r="B1103" s="83"/>
      <c r="C1103" s="83"/>
      <c r="D1103" s="109"/>
      <c r="H1103" s="144"/>
      <c r="I1103" s="145"/>
    </row>
    <row r="1104" spans="1:9" s="62" customFormat="1">
      <c r="A1104" s="83"/>
      <c r="B1104" s="83"/>
      <c r="C1104" s="83"/>
      <c r="D1104" s="109"/>
      <c r="H1104" s="144"/>
      <c r="I1104" s="145"/>
    </row>
    <row r="1105" spans="1:9" s="62" customFormat="1">
      <c r="A1105" s="83"/>
      <c r="B1105" s="83"/>
      <c r="C1105" s="83"/>
      <c r="D1105" s="109"/>
      <c r="H1105" s="144"/>
      <c r="I1105" s="145"/>
    </row>
    <row r="1106" spans="1:9" s="62" customFormat="1">
      <c r="A1106" s="83"/>
      <c r="B1106" s="83"/>
      <c r="C1106" s="83"/>
      <c r="D1106" s="109"/>
      <c r="H1106" s="144"/>
      <c r="I1106" s="145"/>
    </row>
    <row r="1107" spans="1:9" s="62" customFormat="1">
      <c r="A1107" s="83"/>
      <c r="B1107" s="83"/>
      <c r="C1107" s="83"/>
      <c r="D1107" s="109"/>
      <c r="H1107" s="144"/>
      <c r="I1107" s="145"/>
    </row>
    <row r="1108" spans="1:9" s="62" customFormat="1">
      <c r="A1108" s="83"/>
      <c r="B1108" s="83"/>
      <c r="C1108" s="83"/>
      <c r="D1108" s="109"/>
      <c r="H1108" s="144"/>
      <c r="I1108" s="145"/>
    </row>
    <row r="1109" spans="1:9" s="62" customFormat="1">
      <c r="A1109" s="83"/>
      <c r="B1109" s="83"/>
      <c r="C1109" s="83"/>
      <c r="D1109" s="109"/>
      <c r="H1109" s="144"/>
      <c r="I1109" s="145"/>
    </row>
    <row r="1110" spans="1:9" s="62" customFormat="1">
      <c r="A1110" s="83"/>
      <c r="B1110" s="83"/>
      <c r="C1110" s="83"/>
      <c r="D1110" s="109"/>
      <c r="H1110" s="144"/>
      <c r="I1110" s="145"/>
    </row>
    <row r="1111" spans="1:9" s="62" customFormat="1">
      <c r="A1111" s="83"/>
      <c r="B1111" s="83"/>
      <c r="C1111" s="83"/>
      <c r="D1111" s="109"/>
      <c r="H1111" s="144"/>
      <c r="I1111" s="145"/>
    </row>
    <row r="1112" spans="1:9" s="62" customFormat="1">
      <c r="A1112" s="83"/>
      <c r="B1112" s="83"/>
      <c r="C1112" s="83"/>
      <c r="D1112" s="109"/>
      <c r="H1112" s="144"/>
      <c r="I1112" s="145"/>
    </row>
    <row r="1113" spans="1:9" s="62" customFormat="1">
      <c r="A1113" s="83"/>
      <c r="B1113" s="83"/>
      <c r="C1113" s="83"/>
      <c r="D1113" s="109"/>
      <c r="H1113" s="144"/>
      <c r="I1113" s="145"/>
    </row>
    <row r="1114" spans="1:9" s="62" customFormat="1">
      <c r="A1114" s="83"/>
      <c r="B1114" s="83"/>
      <c r="C1114" s="83"/>
      <c r="D1114" s="109"/>
      <c r="H1114" s="144"/>
      <c r="I1114" s="145"/>
    </row>
    <row r="1115" spans="1:9" s="62" customFormat="1">
      <c r="A1115" s="83"/>
      <c r="B1115" s="83"/>
      <c r="C1115" s="83"/>
      <c r="D1115" s="109"/>
      <c r="H1115" s="144"/>
      <c r="I1115" s="145"/>
    </row>
    <row r="1116" spans="1:9" s="62" customFormat="1">
      <c r="A1116" s="83"/>
      <c r="B1116" s="83"/>
      <c r="C1116" s="83"/>
      <c r="D1116" s="109"/>
      <c r="H1116" s="144"/>
      <c r="I1116" s="145"/>
    </row>
    <row r="1117" spans="1:9" s="62" customFormat="1">
      <c r="A1117" s="83"/>
      <c r="B1117" s="83"/>
      <c r="C1117" s="83"/>
      <c r="D1117" s="109"/>
      <c r="H1117" s="144"/>
      <c r="I1117" s="145"/>
    </row>
    <row r="1118" spans="1:9" s="62" customFormat="1">
      <c r="A1118" s="83"/>
      <c r="B1118" s="83"/>
      <c r="C1118" s="83"/>
      <c r="D1118" s="109"/>
      <c r="H1118" s="144"/>
      <c r="I1118" s="145"/>
    </row>
    <row r="1119" spans="1:9" s="62" customFormat="1">
      <c r="A1119" s="83"/>
      <c r="B1119" s="83"/>
      <c r="C1119" s="83"/>
      <c r="D1119" s="109"/>
      <c r="H1119" s="144"/>
      <c r="I1119" s="145"/>
    </row>
    <row r="1120" spans="1:9" s="62" customFormat="1">
      <c r="A1120" s="83"/>
      <c r="B1120" s="83"/>
      <c r="C1120" s="83"/>
      <c r="D1120" s="109"/>
      <c r="H1120" s="144"/>
      <c r="I1120" s="145"/>
    </row>
    <row r="1121" spans="1:9" s="62" customFormat="1">
      <c r="A1121" s="83"/>
      <c r="B1121" s="83"/>
      <c r="C1121" s="83"/>
      <c r="D1121" s="109"/>
      <c r="H1121" s="144"/>
      <c r="I1121" s="145"/>
    </row>
    <row r="1122" spans="1:9" s="62" customFormat="1">
      <c r="A1122" s="83"/>
      <c r="B1122" s="83"/>
      <c r="C1122" s="83"/>
      <c r="D1122" s="109"/>
      <c r="H1122" s="144"/>
      <c r="I1122" s="145"/>
    </row>
    <row r="1123" spans="1:9" s="62" customFormat="1">
      <c r="A1123" s="83"/>
      <c r="B1123" s="83"/>
      <c r="C1123" s="83"/>
      <c r="D1123" s="109"/>
      <c r="H1123" s="144"/>
      <c r="I1123" s="145"/>
    </row>
    <row r="1124" spans="1:9" s="62" customFormat="1">
      <c r="A1124" s="83"/>
      <c r="B1124" s="83"/>
      <c r="C1124" s="83"/>
      <c r="D1124" s="109"/>
      <c r="H1124" s="144"/>
      <c r="I1124" s="145"/>
    </row>
    <row r="1125" spans="1:9" s="62" customFormat="1">
      <c r="A1125" s="83"/>
      <c r="B1125" s="83"/>
      <c r="C1125" s="83"/>
      <c r="D1125" s="109"/>
      <c r="H1125" s="144"/>
      <c r="I1125" s="145"/>
    </row>
    <row r="1126" spans="1:9" s="62" customFormat="1">
      <c r="A1126" s="83"/>
      <c r="B1126" s="83"/>
      <c r="C1126" s="83"/>
      <c r="D1126" s="109"/>
      <c r="H1126" s="144"/>
      <c r="I1126" s="145"/>
    </row>
    <row r="1127" spans="1:9" s="62" customFormat="1">
      <c r="A1127" s="83"/>
      <c r="B1127" s="83"/>
      <c r="C1127" s="83"/>
      <c r="D1127" s="109"/>
      <c r="H1127" s="144"/>
      <c r="I1127" s="145"/>
    </row>
    <row r="1128" spans="1:9" s="62" customFormat="1">
      <c r="A1128" s="83"/>
      <c r="B1128" s="83"/>
      <c r="C1128" s="83"/>
      <c r="D1128" s="109"/>
      <c r="H1128" s="144"/>
      <c r="I1128" s="145"/>
    </row>
    <row r="1129" spans="1:9" s="62" customFormat="1">
      <c r="A1129" s="83"/>
      <c r="B1129" s="83"/>
      <c r="C1129" s="83"/>
      <c r="D1129" s="109"/>
      <c r="H1129" s="144"/>
      <c r="I1129" s="145"/>
    </row>
    <row r="1130" spans="1:9" s="62" customFormat="1">
      <c r="A1130" s="83"/>
      <c r="B1130" s="83"/>
      <c r="C1130" s="83"/>
      <c r="D1130" s="109"/>
      <c r="H1130" s="144"/>
      <c r="I1130" s="145"/>
    </row>
    <row r="1131" spans="1:9" s="62" customFormat="1">
      <c r="A1131" s="83"/>
      <c r="B1131" s="83"/>
      <c r="C1131" s="83"/>
      <c r="D1131" s="109"/>
      <c r="H1131" s="144"/>
      <c r="I1131" s="145"/>
    </row>
    <row r="1132" spans="1:9" s="62" customFormat="1">
      <c r="A1132" s="83"/>
      <c r="B1132" s="83"/>
      <c r="C1132" s="83"/>
      <c r="D1132" s="109"/>
      <c r="H1132" s="144"/>
      <c r="I1132" s="145"/>
    </row>
    <row r="1133" spans="1:9" s="62" customFormat="1">
      <c r="A1133" s="83"/>
      <c r="B1133" s="83"/>
      <c r="C1133" s="83"/>
      <c r="D1133" s="109"/>
      <c r="H1133" s="144"/>
      <c r="I1133" s="145"/>
    </row>
    <row r="1134" spans="1:9" s="62" customFormat="1">
      <c r="A1134" s="83"/>
      <c r="B1134" s="83"/>
      <c r="C1134" s="83"/>
      <c r="D1134" s="109"/>
      <c r="H1134" s="144"/>
      <c r="I1134" s="145"/>
    </row>
    <row r="1135" spans="1:9" s="62" customFormat="1">
      <c r="A1135" s="83"/>
      <c r="B1135" s="83"/>
      <c r="C1135" s="83"/>
      <c r="D1135" s="109"/>
      <c r="H1135" s="144"/>
      <c r="I1135" s="145"/>
    </row>
    <row r="1136" spans="1:9" s="62" customFormat="1">
      <c r="A1136" s="83"/>
      <c r="B1136" s="83"/>
      <c r="C1136" s="83"/>
      <c r="D1136" s="109"/>
      <c r="H1136" s="144"/>
      <c r="I1136" s="145"/>
    </row>
    <row r="1137" spans="1:9" s="62" customFormat="1">
      <c r="A1137" s="83"/>
      <c r="B1137" s="83"/>
      <c r="C1137" s="83"/>
      <c r="D1137" s="109"/>
      <c r="H1137" s="144"/>
      <c r="I1137" s="145"/>
    </row>
    <row r="1138" spans="1:9" s="62" customFormat="1">
      <c r="A1138" s="83"/>
      <c r="B1138" s="83"/>
      <c r="C1138" s="83"/>
      <c r="D1138" s="109"/>
      <c r="H1138" s="144"/>
      <c r="I1138" s="145"/>
    </row>
    <row r="1139" spans="1:9" s="62" customFormat="1">
      <c r="A1139" s="83"/>
      <c r="B1139" s="83"/>
      <c r="C1139" s="83"/>
      <c r="D1139" s="109"/>
      <c r="H1139" s="144"/>
      <c r="I1139" s="145"/>
    </row>
    <row r="1140" spans="1:9" s="62" customFormat="1">
      <c r="A1140" s="83"/>
      <c r="B1140" s="83"/>
      <c r="C1140" s="83"/>
      <c r="D1140" s="109"/>
      <c r="H1140" s="144"/>
      <c r="I1140" s="145"/>
    </row>
    <row r="1141" spans="1:9" s="62" customFormat="1">
      <c r="A1141" s="83"/>
      <c r="B1141" s="83"/>
      <c r="C1141" s="83"/>
      <c r="D1141" s="109"/>
      <c r="H1141" s="144"/>
      <c r="I1141" s="145"/>
    </row>
    <row r="1142" spans="1:9" s="62" customFormat="1">
      <c r="A1142" s="83"/>
      <c r="B1142" s="83"/>
      <c r="C1142" s="83"/>
      <c r="D1142" s="109"/>
      <c r="H1142" s="144"/>
      <c r="I1142" s="145"/>
    </row>
    <row r="1143" spans="1:9" s="62" customFormat="1">
      <c r="A1143" s="83"/>
      <c r="B1143" s="83"/>
      <c r="C1143" s="83"/>
      <c r="D1143" s="109"/>
      <c r="H1143" s="144"/>
      <c r="I1143" s="145"/>
    </row>
    <row r="1144" spans="1:9" s="62" customFormat="1">
      <c r="A1144" s="83"/>
      <c r="B1144" s="83"/>
      <c r="C1144" s="83"/>
      <c r="D1144" s="109"/>
      <c r="H1144" s="144"/>
      <c r="I1144" s="145"/>
    </row>
    <row r="1145" spans="1:9" s="62" customFormat="1">
      <c r="A1145" s="83"/>
      <c r="B1145" s="83"/>
      <c r="C1145" s="83"/>
      <c r="D1145" s="109"/>
      <c r="H1145" s="144"/>
      <c r="I1145" s="145"/>
    </row>
    <row r="1146" spans="1:9" s="62" customFormat="1">
      <c r="A1146" s="83"/>
      <c r="B1146" s="83"/>
      <c r="C1146" s="83"/>
      <c r="D1146" s="109"/>
      <c r="H1146" s="144"/>
      <c r="I1146" s="145"/>
    </row>
    <row r="1147" spans="1:9" s="62" customFormat="1">
      <c r="A1147" s="83"/>
      <c r="B1147" s="83"/>
      <c r="C1147" s="83"/>
      <c r="D1147" s="109"/>
      <c r="H1147" s="144"/>
      <c r="I1147" s="145"/>
    </row>
    <row r="1148" spans="1:9" s="62" customFormat="1">
      <c r="A1148" s="83"/>
      <c r="B1148" s="83"/>
      <c r="C1148" s="83"/>
      <c r="D1148" s="109"/>
      <c r="H1148" s="144"/>
      <c r="I1148" s="145"/>
    </row>
    <row r="1149" spans="1:9" s="62" customFormat="1">
      <c r="A1149" s="83"/>
      <c r="B1149" s="83"/>
      <c r="C1149" s="83"/>
      <c r="D1149" s="109"/>
      <c r="H1149" s="144"/>
      <c r="I1149" s="145"/>
    </row>
    <row r="1150" spans="1:9" s="62" customFormat="1">
      <c r="A1150" s="83"/>
      <c r="B1150" s="83"/>
      <c r="C1150" s="83"/>
      <c r="D1150" s="109"/>
      <c r="H1150" s="144"/>
      <c r="I1150" s="145"/>
    </row>
    <row r="1151" spans="1:9" s="62" customFormat="1">
      <c r="A1151" s="83"/>
      <c r="B1151" s="83"/>
      <c r="C1151" s="83"/>
      <c r="D1151" s="109"/>
      <c r="H1151" s="144"/>
      <c r="I1151" s="145"/>
    </row>
    <row r="1152" spans="1:9" s="62" customFormat="1">
      <c r="A1152" s="83"/>
      <c r="B1152" s="83"/>
      <c r="C1152" s="83"/>
      <c r="D1152" s="109"/>
      <c r="H1152" s="144"/>
      <c r="I1152" s="145"/>
    </row>
    <row r="1153" spans="1:9" s="62" customFormat="1">
      <c r="A1153" s="83"/>
      <c r="B1153" s="83"/>
      <c r="C1153" s="83"/>
      <c r="D1153" s="109"/>
      <c r="H1153" s="144"/>
      <c r="I1153" s="145"/>
    </row>
    <row r="1154" spans="1:9" s="62" customFormat="1">
      <c r="A1154" s="83"/>
      <c r="B1154" s="83"/>
      <c r="C1154" s="83"/>
      <c r="D1154" s="109"/>
      <c r="H1154" s="144"/>
      <c r="I1154" s="145"/>
    </row>
    <row r="1155" spans="1:9" s="62" customFormat="1">
      <c r="A1155" s="83"/>
      <c r="B1155" s="83"/>
      <c r="C1155" s="83"/>
      <c r="D1155" s="109"/>
      <c r="H1155" s="144"/>
      <c r="I1155" s="145"/>
    </row>
    <row r="1156" spans="1:9" s="62" customFormat="1">
      <c r="A1156" s="83"/>
      <c r="B1156" s="83"/>
      <c r="C1156" s="83"/>
      <c r="D1156" s="109"/>
      <c r="H1156" s="144"/>
      <c r="I1156" s="145"/>
    </row>
    <row r="1157" spans="1:9" s="62" customFormat="1">
      <c r="A1157" s="83"/>
      <c r="B1157" s="83"/>
      <c r="C1157" s="83"/>
      <c r="D1157" s="109"/>
      <c r="H1157" s="144"/>
      <c r="I1157" s="145"/>
    </row>
    <row r="1158" spans="1:9" s="62" customFormat="1">
      <c r="A1158" s="83"/>
      <c r="B1158" s="83"/>
      <c r="C1158" s="83"/>
      <c r="D1158" s="109"/>
      <c r="H1158" s="144"/>
      <c r="I1158" s="145"/>
    </row>
    <row r="1159" spans="1:9" s="62" customFormat="1">
      <c r="A1159" s="83"/>
      <c r="B1159" s="83"/>
      <c r="C1159" s="83"/>
      <c r="D1159" s="109"/>
      <c r="H1159" s="144"/>
      <c r="I1159" s="145"/>
    </row>
    <row r="1160" spans="1:9" s="62" customFormat="1">
      <c r="A1160" s="83"/>
      <c r="B1160" s="83"/>
      <c r="C1160" s="83"/>
      <c r="D1160" s="109"/>
      <c r="H1160" s="144"/>
      <c r="I1160" s="145"/>
    </row>
    <row r="1161" spans="1:9" s="62" customFormat="1">
      <c r="A1161" s="83"/>
      <c r="B1161" s="83"/>
      <c r="C1161" s="83"/>
      <c r="D1161" s="109"/>
      <c r="H1161" s="144"/>
      <c r="I1161" s="145"/>
    </row>
    <row r="1162" spans="1:9" s="62" customFormat="1">
      <c r="A1162" s="83"/>
      <c r="B1162" s="83"/>
      <c r="C1162" s="83"/>
      <c r="D1162" s="109"/>
      <c r="H1162" s="144"/>
      <c r="I1162" s="145"/>
    </row>
    <row r="1163" spans="1:9" s="62" customFormat="1">
      <c r="A1163" s="83"/>
      <c r="B1163" s="83"/>
      <c r="C1163" s="83"/>
      <c r="D1163" s="109"/>
      <c r="H1163" s="144"/>
      <c r="I1163" s="145"/>
    </row>
    <row r="1164" spans="1:9" s="62" customFormat="1">
      <c r="A1164" s="83"/>
      <c r="B1164" s="83"/>
      <c r="C1164" s="83"/>
      <c r="D1164" s="109"/>
      <c r="H1164" s="144"/>
      <c r="I1164" s="145"/>
    </row>
    <row r="1165" spans="1:9" s="62" customFormat="1">
      <c r="A1165" s="83"/>
      <c r="B1165" s="83"/>
      <c r="C1165" s="83"/>
      <c r="D1165" s="109"/>
      <c r="H1165" s="144"/>
      <c r="I1165" s="145"/>
    </row>
    <row r="1166" spans="1:9" s="62" customFormat="1">
      <c r="A1166" s="83"/>
      <c r="B1166" s="83"/>
      <c r="C1166" s="83"/>
      <c r="D1166" s="109"/>
      <c r="H1166" s="144"/>
      <c r="I1166" s="145"/>
    </row>
    <row r="1167" spans="1:9" s="62" customFormat="1">
      <c r="A1167" s="83"/>
      <c r="B1167" s="83"/>
      <c r="C1167" s="83"/>
      <c r="D1167" s="109"/>
      <c r="H1167" s="144"/>
      <c r="I1167" s="145"/>
    </row>
    <row r="1168" spans="1:9" s="62" customFormat="1">
      <c r="A1168" s="83"/>
      <c r="B1168" s="83"/>
      <c r="C1168" s="83"/>
      <c r="D1168" s="109"/>
      <c r="H1168" s="144"/>
      <c r="I1168" s="145"/>
    </row>
    <row r="1169" spans="1:9" s="62" customFormat="1">
      <c r="A1169" s="83"/>
      <c r="B1169" s="83"/>
      <c r="C1169" s="83"/>
      <c r="D1169" s="109"/>
      <c r="H1169" s="144"/>
      <c r="I1169" s="145"/>
    </row>
    <row r="1170" spans="1:9" s="62" customFormat="1">
      <c r="A1170" s="83"/>
      <c r="B1170" s="83"/>
      <c r="C1170" s="83"/>
      <c r="D1170" s="109"/>
      <c r="H1170" s="144"/>
      <c r="I1170" s="145"/>
    </row>
    <row r="1171" spans="1:9" s="62" customFormat="1">
      <c r="A1171" s="83"/>
      <c r="B1171" s="83"/>
      <c r="C1171" s="83"/>
      <c r="D1171" s="109"/>
      <c r="H1171" s="144"/>
      <c r="I1171" s="145"/>
    </row>
    <row r="1172" spans="1:9" s="62" customFormat="1">
      <c r="A1172" s="83"/>
      <c r="B1172" s="83"/>
      <c r="C1172" s="83"/>
      <c r="D1172" s="109"/>
      <c r="H1172" s="144"/>
      <c r="I1172" s="145"/>
    </row>
    <row r="1173" spans="1:9" s="62" customFormat="1">
      <c r="A1173" s="83"/>
      <c r="B1173" s="83"/>
      <c r="C1173" s="83"/>
      <c r="D1173" s="109"/>
      <c r="H1173" s="144"/>
      <c r="I1173" s="145"/>
    </row>
    <row r="1174" spans="1:9" s="62" customFormat="1">
      <c r="A1174" s="83"/>
      <c r="B1174" s="83"/>
      <c r="C1174" s="83"/>
      <c r="D1174" s="109"/>
      <c r="H1174" s="144"/>
      <c r="I1174" s="145"/>
    </row>
    <row r="1175" spans="1:9" s="62" customFormat="1">
      <c r="A1175" s="83"/>
      <c r="B1175" s="83"/>
      <c r="C1175" s="83"/>
      <c r="D1175" s="109"/>
      <c r="H1175" s="144"/>
      <c r="I1175" s="145"/>
    </row>
    <row r="1176" spans="1:9" s="62" customFormat="1">
      <c r="A1176" s="83"/>
      <c r="B1176" s="83"/>
      <c r="C1176" s="83"/>
      <c r="D1176" s="109"/>
      <c r="H1176" s="144"/>
      <c r="I1176" s="145"/>
    </row>
    <row r="1177" spans="1:9" s="62" customFormat="1">
      <c r="A1177" s="83"/>
      <c r="B1177" s="83"/>
      <c r="C1177" s="83"/>
      <c r="D1177" s="109"/>
      <c r="H1177" s="144"/>
      <c r="I1177" s="145"/>
    </row>
    <row r="1178" spans="1:9" s="62" customFormat="1">
      <c r="A1178" s="83"/>
      <c r="B1178" s="83"/>
      <c r="C1178" s="83"/>
      <c r="D1178" s="109"/>
      <c r="H1178" s="144"/>
      <c r="I1178" s="145"/>
    </row>
    <row r="1179" spans="1:9" s="62" customFormat="1">
      <c r="A1179" s="83"/>
      <c r="B1179" s="83"/>
      <c r="C1179" s="83"/>
      <c r="D1179" s="109"/>
      <c r="H1179" s="144"/>
      <c r="I1179" s="145"/>
    </row>
    <row r="1180" spans="1:9" s="62" customFormat="1">
      <c r="A1180" s="83"/>
      <c r="B1180" s="83"/>
      <c r="C1180" s="83"/>
      <c r="D1180" s="109"/>
      <c r="H1180" s="144"/>
      <c r="I1180" s="145"/>
    </row>
    <row r="1181" spans="1:9" s="62" customFormat="1">
      <c r="A1181" s="83"/>
      <c r="B1181" s="83"/>
      <c r="C1181" s="83"/>
      <c r="D1181" s="109"/>
      <c r="H1181" s="144"/>
      <c r="I1181" s="145"/>
    </row>
    <row r="1182" spans="1:9" s="62" customFormat="1">
      <c r="A1182" s="83"/>
      <c r="B1182" s="83"/>
      <c r="C1182" s="83"/>
      <c r="D1182" s="109"/>
      <c r="H1182" s="144"/>
      <c r="I1182" s="145"/>
    </row>
    <row r="1183" spans="1:9" s="62" customFormat="1">
      <c r="A1183" s="83"/>
      <c r="B1183" s="83"/>
      <c r="C1183" s="83"/>
      <c r="D1183" s="109"/>
      <c r="H1183" s="144"/>
      <c r="I1183" s="145"/>
    </row>
    <row r="1184" spans="1:9" s="62" customFormat="1">
      <c r="A1184" s="83"/>
      <c r="B1184" s="83"/>
      <c r="C1184" s="83"/>
      <c r="D1184" s="109"/>
      <c r="H1184" s="144"/>
      <c r="I1184" s="145"/>
    </row>
    <row r="1185" spans="1:9" s="62" customFormat="1">
      <c r="A1185" s="83"/>
      <c r="B1185" s="83"/>
      <c r="C1185" s="83"/>
      <c r="D1185" s="109"/>
      <c r="H1185" s="144"/>
      <c r="I1185" s="145"/>
    </row>
    <row r="1186" spans="1:9" s="62" customFormat="1">
      <c r="A1186" s="83"/>
      <c r="B1186" s="83"/>
      <c r="C1186" s="83"/>
      <c r="D1186" s="109"/>
      <c r="H1186" s="144"/>
      <c r="I1186" s="145"/>
    </row>
    <row r="1187" spans="1:9" s="62" customFormat="1">
      <c r="A1187" s="83"/>
      <c r="B1187" s="83"/>
      <c r="C1187" s="83"/>
      <c r="D1187" s="109"/>
      <c r="H1187" s="144"/>
      <c r="I1187" s="145"/>
    </row>
    <row r="1188" spans="1:9" s="62" customFormat="1">
      <c r="A1188" s="83"/>
      <c r="B1188" s="83"/>
      <c r="C1188" s="83"/>
      <c r="D1188" s="109"/>
      <c r="H1188" s="144"/>
      <c r="I1188" s="145"/>
    </row>
    <row r="1189" spans="1:9" s="62" customFormat="1">
      <c r="A1189" s="83"/>
      <c r="B1189" s="83"/>
      <c r="C1189" s="83"/>
      <c r="D1189" s="109"/>
      <c r="H1189" s="144"/>
      <c r="I1189" s="145"/>
    </row>
    <row r="1190" spans="1:9" s="62" customFormat="1">
      <c r="A1190" s="83"/>
      <c r="B1190" s="83"/>
      <c r="C1190" s="83"/>
      <c r="D1190" s="109"/>
      <c r="H1190" s="144"/>
      <c r="I1190" s="145"/>
    </row>
    <row r="1191" spans="1:9" s="62" customFormat="1">
      <c r="A1191" s="83"/>
      <c r="B1191" s="83"/>
      <c r="C1191" s="83"/>
      <c r="D1191" s="109"/>
      <c r="H1191" s="144"/>
      <c r="I1191" s="145"/>
    </row>
    <row r="1192" spans="1:9" s="62" customFormat="1">
      <c r="A1192" s="83"/>
      <c r="B1192" s="83"/>
      <c r="C1192" s="83"/>
      <c r="D1192" s="109"/>
      <c r="H1192" s="144"/>
      <c r="I1192" s="145"/>
    </row>
    <row r="1193" spans="1:9" s="62" customFormat="1">
      <c r="A1193" s="83"/>
      <c r="B1193" s="83"/>
      <c r="C1193" s="83"/>
      <c r="D1193" s="109"/>
      <c r="H1193" s="144"/>
      <c r="I1193" s="145"/>
    </row>
    <row r="1194" spans="1:9" s="62" customFormat="1">
      <c r="A1194" s="83"/>
      <c r="B1194" s="83"/>
      <c r="C1194" s="83"/>
      <c r="D1194" s="109"/>
      <c r="H1194" s="144"/>
      <c r="I1194" s="145"/>
    </row>
    <row r="1195" spans="1:9" s="62" customFormat="1">
      <c r="A1195" s="83"/>
      <c r="B1195" s="83"/>
      <c r="C1195" s="83"/>
      <c r="D1195" s="109"/>
      <c r="H1195" s="144"/>
      <c r="I1195" s="145"/>
    </row>
    <row r="1196" spans="1:9" s="62" customFormat="1">
      <c r="A1196" s="83"/>
      <c r="B1196" s="83"/>
      <c r="C1196" s="83"/>
      <c r="D1196" s="109"/>
      <c r="H1196" s="144"/>
      <c r="I1196" s="145"/>
    </row>
    <row r="1197" spans="1:9" s="62" customFormat="1">
      <c r="A1197" s="83"/>
      <c r="B1197" s="83"/>
      <c r="C1197" s="83"/>
      <c r="D1197" s="109"/>
      <c r="H1197" s="144"/>
      <c r="I1197" s="145"/>
    </row>
    <row r="1198" spans="1:9" s="62" customFormat="1">
      <c r="A1198" s="83"/>
      <c r="B1198" s="83"/>
      <c r="C1198" s="83"/>
      <c r="D1198" s="109"/>
      <c r="H1198" s="144"/>
      <c r="I1198" s="145"/>
    </row>
    <row r="1199" spans="1:9" s="62" customFormat="1">
      <c r="A1199" s="83"/>
      <c r="B1199" s="83"/>
      <c r="C1199" s="83"/>
      <c r="D1199" s="109"/>
      <c r="H1199" s="144"/>
      <c r="I1199" s="145"/>
    </row>
    <row r="1200" spans="1:9" s="62" customFormat="1">
      <c r="A1200" s="83"/>
      <c r="B1200" s="83"/>
      <c r="C1200" s="83"/>
      <c r="D1200" s="109"/>
      <c r="H1200" s="144"/>
      <c r="I1200" s="145"/>
    </row>
    <row r="1201" spans="1:9" s="62" customFormat="1">
      <c r="A1201" s="83"/>
      <c r="B1201" s="83"/>
      <c r="C1201" s="83"/>
      <c r="D1201" s="109"/>
      <c r="H1201" s="144"/>
      <c r="I1201" s="145"/>
    </row>
    <row r="1202" spans="1:9" s="62" customFormat="1">
      <c r="A1202" s="83"/>
      <c r="B1202" s="83"/>
      <c r="C1202" s="83"/>
      <c r="D1202" s="109"/>
      <c r="H1202" s="144"/>
      <c r="I1202" s="145"/>
    </row>
    <row r="1203" spans="1:9" s="62" customFormat="1">
      <c r="A1203" s="83"/>
      <c r="B1203" s="83"/>
      <c r="C1203" s="83"/>
      <c r="D1203" s="109"/>
      <c r="H1203" s="144"/>
      <c r="I1203" s="145"/>
    </row>
    <row r="1204" spans="1:9" s="62" customFormat="1">
      <c r="A1204" s="83"/>
      <c r="B1204" s="83"/>
      <c r="C1204" s="83"/>
      <c r="D1204" s="109"/>
      <c r="H1204" s="144"/>
      <c r="I1204" s="145"/>
    </row>
    <row r="1205" spans="1:9" s="62" customFormat="1">
      <c r="A1205" s="83"/>
      <c r="B1205" s="83"/>
      <c r="C1205" s="83"/>
      <c r="D1205" s="109"/>
      <c r="H1205" s="144"/>
      <c r="I1205" s="145"/>
    </row>
    <row r="1206" spans="1:9" s="62" customFormat="1">
      <c r="A1206" s="83"/>
      <c r="B1206" s="83"/>
      <c r="C1206" s="83"/>
      <c r="D1206" s="109"/>
      <c r="H1206" s="144"/>
      <c r="I1206" s="145"/>
    </row>
    <row r="1207" spans="1:9" s="62" customFormat="1">
      <c r="A1207" s="83"/>
      <c r="B1207" s="83"/>
      <c r="C1207" s="83"/>
      <c r="D1207" s="109"/>
      <c r="H1207" s="144"/>
      <c r="I1207" s="145"/>
    </row>
    <row r="1208" spans="1:9" s="62" customFormat="1">
      <c r="A1208" s="83"/>
      <c r="B1208" s="83"/>
      <c r="C1208" s="83"/>
      <c r="D1208" s="109"/>
      <c r="H1208" s="144"/>
      <c r="I1208" s="145"/>
    </row>
    <row r="1209" spans="1:9" s="62" customFormat="1">
      <c r="A1209" s="83"/>
      <c r="B1209" s="83"/>
      <c r="C1209" s="83"/>
      <c r="D1209" s="109"/>
      <c r="H1209" s="144"/>
      <c r="I1209" s="145"/>
    </row>
    <row r="1210" spans="1:9" s="62" customFormat="1">
      <c r="A1210" s="83"/>
      <c r="B1210" s="83"/>
      <c r="C1210" s="83"/>
      <c r="D1210" s="109"/>
      <c r="H1210" s="144"/>
      <c r="I1210" s="145"/>
    </row>
    <row r="1211" spans="1:9" s="62" customFormat="1">
      <c r="A1211" s="83"/>
      <c r="B1211" s="83"/>
      <c r="C1211" s="83"/>
      <c r="D1211" s="109"/>
      <c r="H1211" s="144"/>
      <c r="I1211" s="145"/>
    </row>
    <row r="1212" spans="1:9" s="62" customFormat="1">
      <c r="A1212" s="83"/>
      <c r="B1212" s="83"/>
      <c r="C1212" s="83"/>
      <c r="D1212" s="109"/>
      <c r="H1212" s="144"/>
      <c r="I1212" s="145"/>
    </row>
    <row r="1213" spans="1:9" s="62" customFormat="1">
      <c r="A1213" s="83"/>
      <c r="B1213" s="83"/>
      <c r="C1213" s="83"/>
      <c r="D1213" s="109"/>
      <c r="H1213" s="144"/>
      <c r="I1213" s="145"/>
    </row>
    <row r="1214" spans="1:9" s="62" customFormat="1">
      <c r="A1214" s="83"/>
      <c r="B1214" s="83"/>
      <c r="C1214" s="83"/>
      <c r="D1214" s="109"/>
      <c r="H1214" s="144"/>
      <c r="I1214" s="145"/>
    </row>
    <row r="1215" spans="1:9" s="62" customFormat="1">
      <c r="A1215" s="83"/>
      <c r="B1215" s="83"/>
      <c r="C1215" s="83"/>
      <c r="D1215" s="109"/>
      <c r="H1215" s="144"/>
      <c r="I1215" s="145"/>
    </row>
    <row r="1216" spans="1:9" s="62" customFormat="1">
      <c r="A1216" s="83"/>
      <c r="B1216" s="83"/>
      <c r="C1216" s="83"/>
      <c r="D1216" s="109"/>
      <c r="H1216" s="144"/>
      <c r="I1216" s="145"/>
    </row>
    <row r="1217" spans="1:9" s="62" customFormat="1">
      <c r="A1217" s="83"/>
      <c r="B1217" s="83"/>
      <c r="C1217" s="83"/>
      <c r="D1217" s="109"/>
      <c r="H1217" s="144"/>
      <c r="I1217" s="145"/>
    </row>
    <row r="1218" spans="1:9" s="62" customFormat="1">
      <c r="A1218" s="83"/>
      <c r="B1218" s="83"/>
      <c r="C1218" s="83"/>
      <c r="D1218" s="109"/>
      <c r="H1218" s="144"/>
      <c r="I1218" s="145"/>
    </row>
    <row r="1219" spans="1:9" s="62" customFormat="1">
      <c r="A1219" s="83"/>
      <c r="B1219" s="83"/>
      <c r="C1219" s="83"/>
      <c r="D1219" s="109"/>
      <c r="H1219" s="144"/>
      <c r="I1219" s="145"/>
    </row>
    <row r="1220" spans="1:9" s="62" customFormat="1">
      <c r="A1220" s="83"/>
      <c r="B1220" s="83"/>
      <c r="C1220" s="83"/>
      <c r="D1220" s="109"/>
      <c r="H1220" s="144"/>
      <c r="I1220" s="145"/>
    </row>
    <row r="1221" spans="1:9" s="62" customFormat="1">
      <c r="A1221" s="83"/>
      <c r="B1221" s="83"/>
      <c r="C1221" s="83"/>
      <c r="D1221" s="109"/>
      <c r="H1221" s="144"/>
      <c r="I1221" s="145"/>
    </row>
    <row r="1222" spans="1:9" s="62" customFormat="1">
      <c r="A1222" s="83"/>
      <c r="B1222" s="83"/>
      <c r="C1222" s="83"/>
      <c r="D1222" s="109"/>
      <c r="H1222" s="144"/>
      <c r="I1222" s="145"/>
    </row>
    <row r="1223" spans="1:9" s="62" customFormat="1">
      <c r="A1223" s="83"/>
      <c r="B1223" s="83"/>
      <c r="C1223" s="83"/>
      <c r="D1223" s="109"/>
      <c r="H1223" s="144"/>
      <c r="I1223" s="145"/>
    </row>
    <row r="1224" spans="1:9" s="62" customFormat="1">
      <c r="A1224" s="83"/>
      <c r="B1224" s="83"/>
      <c r="C1224" s="83"/>
      <c r="D1224" s="109"/>
      <c r="H1224" s="144"/>
      <c r="I1224" s="145"/>
    </row>
    <row r="1225" spans="1:9" s="62" customFormat="1">
      <c r="A1225" s="83"/>
      <c r="B1225" s="83"/>
      <c r="C1225" s="83"/>
      <c r="D1225" s="109"/>
      <c r="H1225" s="144"/>
      <c r="I1225" s="145"/>
    </row>
    <row r="1226" spans="1:9" s="62" customFormat="1">
      <c r="A1226" s="83"/>
      <c r="B1226" s="83"/>
      <c r="C1226" s="83"/>
      <c r="D1226" s="109"/>
      <c r="H1226" s="144"/>
      <c r="I1226" s="145"/>
    </row>
    <row r="1227" spans="1:9" s="62" customFormat="1">
      <c r="A1227" s="83"/>
      <c r="B1227" s="83"/>
      <c r="C1227" s="83"/>
      <c r="D1227" s="109"/>
      <c r="H1227" s="144"/>
      <c r="I1227" s="145"/>
    </row>
    <row r="1228" spans="1:9" s="62" customFormat="1">
      <c r="A1228" s="83"/>
      <c r="B1228" s="83"/>
      <c r="C1228" s="83"/>
      <c r="D1228" s="109"/>
      <c r="H1228" s="144"/>
      <c r="I1228" s="145"/>
    </row>
    <row r="1229" spans="1:9" s="62" customFormat="1">
      <c r="A1229" s="83"/>
      <c r="B1229" s="83"/>
      <c r="C1229" s="83"/>
      <c r="D1229" s="109"/>
      <c r="H1229" s="144"/>
      <c r="I1229" s="145"/>
    </row>
    <row r="1230" spans="1:9" s="62" customFormat="1">
      <c r="A1230" s="83"/>
      <c r="B1230" s="83"/>
      <c r="C1230" s="83"/>
      <c r="D1230" s="109"/>
      <c r="H1230" s="144"/>
      <c r="I1230" s="145"/>
    </row>
    <row r="1231" spans="1:9" s="62" customFormat="1">
      <c r="A1231" s="83"/>
      <c r="B1231" s="83"/>
      <c r="C1231" s="83"/>
      <c r="D1231" s="109"/>
      <c r="H1231" s="144"/>
      <c r="I1231" s="145"/>
    </row>
    <row r="1232" spans="1:9" s="62" customFormat="1">
      <c r="A1232" s="83"/>
      <c r="B1232" s="83"/>
      <c r="C1232" s="83"/>
      <c r="D1232" s="109"/>
      <c r="H1232" s="144"/>
      <c r="I1232" s="145"/>
    </row>
    <row r="1233" spans="1:9" s="62" customFormat="1">
      <c r="A1233" s="83"/>
      <c r="B1233" s="83"/>
      <c r="C1233" s="83"/>
      <c r="D1233" s="109"/>
      <c r="H1233" s="144"/>
      <c r="I1233" s="145"/>
    </row>
    <row r="1234" spans="1:9" s="62" customFormat="1">
      <c r="A1234" s="83"/>
      <c r="B1234" s="83"/>
      <c r="C1234" s="83"/>
      <c r="D1234" s="109"/>
      <c r="H1234" s="144"/>
      <c r="I1234" s="145"/>
    </row>
    <row r="1235" spans="1:9" s="62" customFormat="1">
      <c r="A1235" s="83"/>
      <c r="B1235" s="83"/>
      <c r="C1235" s="83"/>
      <c r="D1235" s="109"/>
      <c r="H1235" s="144"/>
      <c r="I1235" s="145"/>
    </row>
    <row r="1236" spans="1:9" s="62" customFormat="1">
      <c r="A1236" s="83"/>
      <c r="B1236" s="83"/>
      <c r="C1236" s="83"/>
      <c r="D1236" s="109"/>
      <c r="H1236" s="144"/>
      <c r="I1236" s="145"/>
    </row>
    <row r="1237" spans="1:9" s="62" customFormat="1">
      <c r="A1237" s="83"/>
      <c r="B1237" s="83"/>
      <c r="C1237" s="83"/>
      <c r="D1237" s="109"/>
      <c r="H1237" s="144"/>
      <c r="I1237" s="145"/>
    </row>
    <row r="1238" spans="1:9" s="62" customFormat="1">
      <c r="A1238" s="83"/>
      <c r="B1238" s="83"/>
      <c r="C1238" s="83"/>
      <c r="D1238" s="109"/>
      <c r="H1238" s="144"/>
      <c r="I1238" s="145"/>
    </row>
    <row r="1239" spans="1:9" s="62" customFormat="1">
      <c r="A1239" s="83"/>
      <c r="B1239" s="83"/>
      <c r="C1239" s="83"/>
      <c r="D1239" s="109"/>
      <c r="H1239" s="144"/>
      <c r="I1239" s="145"/>
    </row>
    <row r="1240" spans="1:9" s="62" customFormat="1">
      <c r="A1240" s="83"/>
      <c r="B1240" s="83"/>
      <c r="C1240" s="83"/>
      <c r="D1240" s="109"/>
      <c r="H1240" s="144"/>
      <c r="I1240" s="145"/>
    </row>
    <row r="1241" spans="1:9" s="62" customFormat="1">
      <c r="A1241" s="83"/>
      <c r="B1241" s="83"/>
      <c r="C1241" s="83"/>
      <c r="D1241" s="109"/>
      <c r="H1241" s="144"/>
      <c r="I1241" s="145"/>
    </row>
    <row r="1242" spans="1:9" s="62" customFormat="1">
      <c r="A1242" s="83"/>
      <c r="B1242" s="83"/>
      <c r="C1242" s="83"/>
      <c r="D1242" s="109"/>
      <c r="H1242" s="144"/>
      <c r="I1242" s="145"/>
    </row>
    <row r="1243" spans="1:9" s="62" customFormat="1">
      <c r="A1243" s="83"/>
      <c r="B1243" s="83"/>
      <c r="C1243" s="83"/>
      <c r="D1243" s="109"/>
      <c r="H1243" s="144"/>
      <c r="I1243" s="145"/>
    </row>
    <row r="1244" spans="1:9" s="62" customFormat="1">
      <c r="A1244" s="83"/>
      <c r="B1244" s="83"/>
      <c r="C1244" s="83"/>
      <c r="D1244" s="109"/>
      <c r="H1244" s="144"/>
      <c r="I1244" s="145"/>
    </row>
    <row r="1245" spans="1:9" s="62" customFormat="1">
      <c r="A1245" s="83"/>
      <c r="B1245" s="83"/>
      <c r="C1245" s="83"/>
      <c r="D1245" s="109"/>
      <c r="H1245" s="144"/>
      <c r="I1245" s="145"/>
    </row>
    <row r="1246" spans="1:9" s="62" customFormat="1">
      <c r="A1246" s="83"/>
      <c r="B1246" s="83"/>
      <c r="C1246" s="83"/>
      <c r="D1246" s="109"/>
      <c r="H1246" s="144"/>
      <c r="I1246" s="145"/>
    </row>
    <row r="1247" spans="1:9" s="62" customFormat="1">
      <c r="A1247" s="83"/>
      <c r="B1247" s="83"/>
      <c r="C1247" s="83"/>
      <c r="D1247" s="109"/>
      <c r="H1247" s="144"/>
      <c r="I1247" s="145"/>
    </row>
    <row r="1248" spans="1:9" s="62" customFormat="1">
      <c r="A1248" s="83"/>
      <c r="B1248" s="83"/>
      <c r="C1248" s="83"/>
      <c r="D1248" s="109"/>
      <c r="H1248" s="144"/>
      <c r="I1248" s="145"/>
    </row>
    <row r="1249" spans="1:9" s="62" customFormat="1">
      <c r="A1249" s="83"/>
      <c r="B1249" s="83"/>
      <c r="C1249" s="83"/>
      <c r="D1249" s="109"/>
      <c r="H1249" s="144"/>
      <c r="I1249" s="145"/>
    </row>
    <row r="1250" spans="1:9" s="62" customFormat="1">
      <c r="A1250" s="83"/>
      <c r="B1250" s="83"/>
      <c r="C1250" s="83"/>
      <c r="D1250" s="109"/>
      <c r="H1250" s="144"/>
      <c r="I1250" s="145"/>
    </row>
    <row r="1251" spans="1:9" s="62" customFormat="1">
      <c r="A1251" s="83"/>
      <c r="B1251" s="83"/>
      <c r="C1251" s="83"/>
      <c r="D1251" s="109"/>
      <c r="H1251" s="144"/>
      <c r="I1251" s="145"/>
    </row>
    <row r="1252" spans="1:9" s="62" customFormat="1">
      <c r="A1252" s="83"/>
      <c r="B1252" s="83"/>
      <c r="C1252" s="83"/>
      <c r="D1252" s="109"/>
      <c r="H1252" s="144"/>
      <c r="I1252" s="145"/>
    </row>
    <row r="1253" spans="1:9" s="62" customFormat="1">
      <c r="A1253" s="83"/>
      <c r="B1253" s="83"/>
      <c r="C1253" s="83"/>
      <c r="D1253" s="109"/>
      <c r="H1253" s="144"/>
      <c r="I1253" s="145"/>
    </row>
    <row r="1254" spans="1:9" s="62" customFormat="1">
      <c r="A1254" s="83"/>
      <c r="B1254" s="83"/>
      <c r="C1254" s="83"/>
      <c r="D1254" s="109"/>
      <c r="H1254" s="144"/>
      <c r="I1254" s="145"/>
    </row>
    <row r="1255" spans="1:9" s="62" customFormat="1">
      <c r="A1255" s="83"/>
      <c r="B1255" s="83"/>
      <c r="C1255" s="83"/>
      <c r="D1255" s="109"/>
      <c r="H1255" s="144"/>
      <c r="I1255" s="145"/>
    </row>
    <row r="1256" spans="1:9" s="62" customFormat="1">
      <c r="A1256" s="83"/>
      <c r="B1256" s="83"/>
      <c r="C1256" s="83"/>
      <c r="D1256" s="109"/>
      <c r="H1256" s="144"/>
      <c r="I1256" s="145"/>
    </row>
    <row r="1257" spans="1:9" s="62" customFormat="1">
      <c r="A1257" s="83"/>
      <c r="B1257" s="83"/>
      <c r="C1257" s="83"/>
      <c r="D1257" s="109"/>
      <c r="H1257" s="144"/>
      <c r="I1257" s="145"/>
    </row>
    <row r="1258" spans="1:9" s="62" customFormat="1">
      <c r="A1258" s="83"/>
      <c r="B1258" s="83"/>
      <c r="C1258" s="83"/>
      <c r="D1258" s="109"/>
      <c r="H1258" s="144"/>
      <c r="I1258" s="145"/>
    </row>
    <row r="1259" spans="1:9" s="62" customFormat="1">
      <c r="A1259" s="83"/>
      <c r="B1259" s="83"/>
      <c r="C1259" s="83"/>
      <c r="D1259" s="109"/>
      <c r="H1259" s="144"/>
      <c r="I1259" s="145"/>
    </row>
    <row r="1260" spans="1:9" s="62" customFormat="1">
      <c r="A1260" s="83"/>
      <c r="B1260" s="83"/>
      <c r="C1260" s="83"/>
      <c r="D1260" s="109"/>
      <c r="H1260" s="144"/>
      <c r="I1260" s="145"/>
    </row>
    <row r="1261" spans="1:9" s="62" customFormat="1">
      <c r="A1261" s="83"/>
      <c r="B1261" s="83"/>
      <c r="C1261" s="83"/>
      <c r="D1261" s="109"/>
      <c r="H1261" s="144"/>
      <c r="I1261" s="145"/>
    </row>
    <row r="1262" spans="1:9" s="62" customFormat="1">
      <c r="A1262" s="83"/>
      <c r="B1262" s="83"/>
      <c r="C1262" s="83"/>
      <c r="D1262" s="109"/>
      <c r="H1262" s="144"/>
      <c r="I1262" s="145"/>
    </row>
    <row r="1263" spans="1:9" s="62" customFormat="1">
      <c r="A1263" s="83"/>
      <c r="B1263" s="83"/>
      <c r="C1263" s="83"/>
      <c r="D1263" s="109"/>
      <c r="H1263" s="144"/>
      <c r="I1263" s="145"/>
    </row>
    <row r="1264" spans="1:9" s="62" customFormat="1">
      <c r="A1264" s="83"/>
      <c r="B1264" s="83"/>
      <c r="C1264" s="83"/>
      <c r="D1264" s="109"/>
      <c r="H1264" s="144"/>
      <c r="I1264" s="145"/>
    </row>
    <row r="1265" spans="1:9" s="62" customFormat="1">
      <c r="A1265" s="83"/>
      <c r="B1265" s="83"/>
      <c r="C1265" s="83"/>
      <c r="D1265" s="109"/>
      <c r="H1265" s="144"/>
      <c r="I1265" s="145"/>
    </row>
    <row r="1266" spans="1:9" s="62" customFormat="1">
      <c r="A1266" s="83"/>
      <c r="B1266" s="83"/>
      <c r="C1266" s="83"/>
      <c r="D1266" s="109"/>
      <c r="H1266" s="144"/>
      <c r="I1266" s="145"/>
    </row>
    <row r="1267" spans="1:9" s="62" customFormat="1">
      <c r="A1267" s="83"/>
      <c r="B1267" s="83"/>
      <c r="C1267" s="83"/>
      <c r="D1267" s="109"/>
      <c r="H1267" s="144"/>
      <c r="I1267" s="145"/>
    </row>
    <row r="1268" spans="1:9" s="62" customFormat="1">
      <c r="A1268" s="83"/>
      <c r="B1268" s="83"/>
      <c r="C1268" s="83"/>
      <c r="D1268" s="109"/>
      <c r="H1268" s="144"/>
      <c r="I1268" s="145"/>
    </row>
    <row r="1269" spans="1:9" s="62" customFormat="1">
      <c r="A1269" s="83"/>
      <c r="B1269" s="83"/>
      <c r="C1269" s="83"/>
      <c r="D1269" s="109"/>
      <c r="H1269" s="144"/>
      <c r="I1269" s="145"/>
    </row>
    <row r="1270" spans="1:9" s="62" customFormat="1">
      <c r="A1270" s="83"/>
      <c r="B1270" s="83"/>
      <c r="C1270" s="83"/>
      <c r="D1270" s="109"/>
      <c r="H1270" s="144"/>
      <c r="I1270" s="145"/>
    </row>
    <row r="1271" spans="1:9" s="62" customFormat="1">
      <c r="A1271" s="83"/>
      <c r="B1271" s="83"/>
      <c r="C1271" s="83"/>
      <c r="D1271" s="109"/>
      <c r="H1271" s="144"/>
      <c r="I1271" s="145"/>
    </row>
    <row r="1272" spans="1:9" s="62" customFormat="1">
      <c r="A1272" s="83"/>
      <c r="B1272" s="83"/>
      <c r="C1272" s="83"/>
      <c r="D1272" s="109"/>
      <c r="H1272" s="144"/>
      <c r="I1272" s="145"/>
    </row>
    <row r="1273" spans="1:9" s="62" customFormat="1">
      <c r="A1273" s="83"/>
      <c r="B1273" s="83"/>
      <c r="C1273" s="83"/>
      <c r="D1273" s="109"/>
      <c r="H1273" s="144"/>
      <c r="I1273" s="145"/>
    </row>
    <row r="1274" spans="1:9" s="62" customFormat="1">
      <c r="A1274" s="83"/>
      <c r="B1274" s="83"/>
      <c r="C1274" s="83"/>
      <c r="D1274" s="109"/>
      <c r="H1274" s="144"/>
      <c r="I1274" s="145"/>
    </row>
    <row r="1275" spans="1:9" s="62" customFormat="1">
      <c r="A1275" s="83"/>
      <c r="B1275" s="83"/>
      <c r="C1275" s="83"/>
      <c r="D1275" s="109"/>
      <c r="H1275" s="144"/>
      <c r="I1275" s="145"/>
    </row>
    <row r="1276" spans="1:9" s="62" customFormat="1">
      <c r="A1276" s="83"/>
      <c r="B1276" s="83"/>
      <c r="C1276" s="83"/>
      <c r="D1276" s="109"/>
      <c r="H1276" s="144"/>
      <c r="I1276" s="145"/>
    </row>
    <row r="1277" spans="1:9" s="62" customFormat="1">
      <c r="A1277" s="83"/>
      <c r="B1277" s="83"/>
      <c r="C1277" s="83"/>
      <c r="D1277" s="109"/>
      <c r="H1277" s="144"/>
      <c r="I1277" s="145"/>
    </row>
    <row r="1278" spans="1:9" s="62" customFormat="1">
      <c r="A1278" s="83"/>
      <c r="B1278" s="83"/>
      <c r="C1278" s="83"/>
      <c r="D1278" s="109"/>
      <c r="H1278" s="144"/>
      <c r="I1278" s="145"/>
    </row>
    <row r="1279" spans="1:9" s="62" customFormat="1">
      <c r="A1279" s="83"/>
      <c r="B1279" s="83"/>
      <c r="C1279" s="83"/>
      <c r="D1279" s="109"/>
      <c r="H1279" s="144"/>
      <c r="I1279" s="145"/>
    </row>
    <row r="1280" spans="1:9" s="62" customFormat="1">
      <c r="A1280" s="83"/>
      <c r="B1280" s="83"/>
      <c r="C1280" s="83"/>
      <c r="D1280" s="109"/>
      <c r="H1280" s="144"/>
      <c r="I1280" s="145"/>
    </row>
    <row r="1281" spans="1:9" s="62" customFormat="1">
      <c r="A1281" s="83"/>
      <c r="B1281" s="83"/>
      <c r="C1281" s="83"/>
      <c r="D1281" s="109"/>
      <c r="H1281" s="144"/>
      <c r="I1281" s="145"/>
    </row>
    <row r="1282" spans="1:9" s="62" customFormat="1">
      <c r="A1282" s="83"/>
      <c r="B1282" s="83"/>
      <c r="C1282" s="83"/>
      <c r="D1282" s="109"/>
      <c r="H1282" s="144"/>
      <c r="I1282" s="145"/>
    </row>
    <row r="1283" spans="1:9" s="62" customFormat="1">
      <c r="A1283" s="83"/>
      <c r="B1283" s="83"/>
      <c r="C1283" s="83"/>
      <c r="D1283" s="109"/>
      <c r="H1283" s="144"/>
      <c r="I1283" s="145"/>
    </row>
    <row r="1284" spans="1:9" s="62" customFormat="1">
      <c r="A1284" s="83"/>
      <c r="B1284" s="83"/>
      <c r="C1284" s="83"/>
      <c r="D1284" s="109"/>
      <c r="H1284" s="144"/>
      <c r="I1284" s="145"/>
    </row>
    <row r="1285" spans="1:9" s="62" customFormat="1">
      <c r="A1285" s="83"/>
      <c r="B1285" s="83"/>
      <c r="C1285" s="83"/>
      <c r="D1285" s="109"/>
      <c r="H1285" s="144"/>
      <c r="I1285" s="145"/>
    </row>
    <row r="1286" spans="1:9" s="62" customFormat="1">
      <c r="A1286" s="83"/>
      <c r="B1286" s="83"/>
      <c r="C1286" s="83"/>
      <c r="D1286" s="109"/>
      <c r="H1286" s="144"/>
      <c r="I1286" s="145"/>
    </row>
    <row r="1287" spans="1:9" s="62" customFormat="1">
      <c r="A1287" s="83"/>
      <c r="B1287" s="83"/>
      <c r="C1287" s="83"/>
      <c r="D1287" s="109"/>
      <c r="H1287" s="144"/>
      <c r="I1287" s="145"/>
    </row>
    <row r="1288" spans="1:9" s="62" customFormat="1">
      <c r="A1288" s="83"/>
      <c r="B1288" s="83"/>
      <c r="C1288" s="83"/>
      <c r="D1288" s="109"/>
      <c r="H1288" s="144"/>
      <c r="I1288" s="145"/>
    </row>
    <row r="1289" spans="1:9" s="62" customFormat="1">
      <c r="A1289" s="83"/>
      <c r="B1289" s="83"/>
      <c r="C1289" s="83"/>
      <c r="D1289" s="109"/>
      <c r="H1289" s="144"/>
      <c r="I1289" s="145"/>
    </row>
    <row r="1290" spans="1:9" s="62" customFormat="1">
      <c r="A1290" s="83"/>
      <c r="B1290" s="83"/>
      <c r="C1290" s="83"/>
      <c r="D1290" s="109"/>
      <c r="H1290" s="144"/>
      <c r="I1290" s="145"/>
    </row>
    <row r="1291" spans="1:9" s="62" customFormat="1">
      <c r="A1291" s="83"/>
      <c r="B1291" s="83"/>
      <c r="C1291" s="83"/>
      <c r="D1291" s="109"/>
      <c r="H1291" s="144"/>
      <c r="I1291" s="145"/>
    </row>
    <row r="1292" spans="1:9" s="62" customFormat="1">
      <c r="A1292" s="83"/>
      <c r="B1292" s="83"/>
      <c r="C1292" s="83"/>
      <c r="D1292" s="109"/>
      <c r="H1292" s="144"/>
      <c r="I1292" s="145"/>
    </row>
    <row r="1293" spans="1:9" s="62" customFormat="1">
      <c r="A1293" s="83"/>
      <c r="B1293" s="83"/>
      <c r="C1293" s="83"/>
      <c r="D1293" s="109"/>
      <c r="H1293" s="144"/>
      <c r="I1293" s="145"/>
    </row>
    <row r="1294" spans="1:9" s="62" customFormat="1">
      <c r="A1294" s="83"/>
      <c r="B1294" s="83"/>
      <c r="C1294" s="83"/>
      <c r="D1294" s="109"/>
      <c r="H1294" s="144"/>
      <c r="I1294" s="145"/>
    </row>
    <row r="1295" spans="1:9" s="62" customFormat="1">
      <c r="A1295" s="83"/>
      <c r="B1295" s="83"/>
      <c r="C1295" s="83"/>
      <c r="D1295" s="109"/>
      <c r="H1295" s="144"/>
      <c r="I1295" s="145"/>
    </row>
    <row r="1296" spans="1:9" s="62" customFormat="1">
      <c r="A1296" s="83"/>
      <c r="B1296" s="83"/>
      <c r="C1296" s="83"/>
      <c r="D1296" s="109"/>
      <c r="H1296" s="144"/>
      <c r="I1296" s="145"/>
    </row>
    <row r="1297" spans="1:9" s="62" customFormat="1">
      <c r="A1297" s="83"/>
      <c r="B1297" s="83"/>
      <c r="C1297" s="83"/>
      <c r="D1297" s="109"/>
      <c r="H1297" s="144"/>
      <c r="I1297" s="145"/>
    </row>
    <row r="1298" spans="1:9" s="62" customFormat="1">
      <c r="A1298" s="83"/>
      <c r="B1298" s="83"/>
      <c r="C1298" s="83"/>
      <c r="D1298" s="109"/>
      <c r="H1298" s="144"/>
      <c r="I1298" s="145"/>
    </row>
    <row r="1299" spans="1:9" s="62" customFormat="1">
      <c r="A1299" s="83"/>
      <c r="B1299" s="83"/>
      <c r="C1299" s="83"/>
      <c r="D1299" s="109"/>
      <c r="H1299" s="144"/>
      <c r="I1299" s="145"/>
    </row>
    <row r="1300" spans="1:9" s="62" customFormat="1">
      <c r="A1300" s="83"/>
      <c r="B1300" s="83"/>
      <c r="C1300" s="83"/>
      <c r="D1300" s="109"/>
      <c r="H1300" s="144"/>
      <c r="I1300" s="145"/>
    </row>
    <row r="1301" spans="1:9" s="62" customFormat="1">
      <c r="A1301" s="83"/>
      <c r="B1301" s="83"/>
      <c r="C1301" s="83"/>
      <c r="D1301" s="109"/>
      <c r="H1301" s="144"/>
      <c r="I1301" s="145"/>
    </row>
    <row r="1302" spans="1:9" s="62" customFormat="1">
      <c r="A1302" s="83"/>
      <c r="B1302" s="83"/>
      <c r="C1302" s="83"/>
      <c r="D1302" s="109"/>
      <c r="H1302" s="144"/>
      <c r="I1302" s="145"/>
    </row>
    <row r="1303" spans="1:9" s="62" customFormat="1">
      <c r="A1303" s="83"/>
      <c r="B1303" s="83"/>
      <c r="C1303" s="83"/>
      <c r="D1303" s="109"/>
      <c r="H1303" s="144"/>
      <c r="I1303" s="145"/>
    </row>
    <row r="1304" spans="1:9" s="62" customFormat="1">
      <c r="A1304" s="83"/>
      <c r="B1304" s="83"/>
      <c r="C1304" s="83"/>
      <c r="D1304" s="109"/>
      <c r="H1304" s="144"/>
      <c r="I1304" s="145"/>
    </row>
    <row r="1305" spans="1:9" s="62" customFormat="1">
      <c r="A1305" s="83"/>
      <c r="B1305" s="83"/>
      <c r="C1305" s="83"/>
      <c r="D1305" s="109"/>
      <c r="H1305" s="144"/>
      <c r="I1305" s="145"/>
    </row>
    <row r="1306" spans="1:9" s="62" customFormat="1">
      <c r="A1306" s="83"/>
      <c r="B1306" s="83"/>
      <c r="C1306" s="83"/>
      <c r="D1306" s="109"/>
      <c r="H1306" s="144"/>
      <c r="I1306" s="145"/>
    </row>
    <row r="1307" spans="1:9" s="62" customFormat="1">
      <c r="A1307" s="83"/>
      <c r="B1307" s="83"/>
      <c r="C1307" s="83"/>
      <c r="D1307" s="109"/>
      <c r="H1307" s="144"/>
      <c r="I1307" s="145"/>
    </row>
    <row r="1308" spans="1:9" s="62" customFormat="1">
      <c r="A1308" s="83"/>
      <c r="B1308" s="83"/>
      <c r="C1308" s="83"/>
      <c r="D1308" s="109"/>
      <c r="H1308" s="144"/>
      <c r="I1308" s="145"/>
    </row>
    <row r="1309" spans="1:9" s="62" customFormat="1">
      <c r="A1309" s="83"/>
      <c r="B1309" s="83"/>
      <c r="C1309" s="83"/>
      <c r="D1309" s="109"/>
      <c r="H1309" s="144"/>
      <c r="I1309" s="145"/>
    </row>
    <row r="1310" spans="1:9" s="62" customFormat="1">
      <c r="A1310" s="83"/>
      <c r="B1310" s="83"/>
      <c r="C1310" s="83"/>
      <c r="D1310" s="109"/>
      <c r="H1310" s="144"/>
      <c r="I1310" s="145"/>
    </row>
    <row r="1311" spans="1:9" s="62" customFormat="1">
      <c r="A1311" s="83"/>
      <c r="B1311" s="83"/>
      <c r="C1311" s="83"/>
      <c r="D1311" s="109"/>
      <c r="H1311" s="144"/>
      <c r="I1311" s="145"/>
    </row>
    <row r="1312" spans="1:9" s="62" customFormat="1">
      <c r="A1312" s="83"/>
      <c r="B1312" s="83"/>
      <c r="C1312" s="83"/>
      <c r="D1312" s="109"/>
      <c r="H1312" s="144"/>
      <c r="I1312" s="145"/>
    </row>
    <row r="1313" spans="1:9" s="62" customFormat="1">
      <c r="A1313" s="83"/>
      <c r="B1313" s="83"/>
      <c r="C1313" s="83"/>
      <c r="D1313" s="109"/>
      <c r="H1313" s="144"/>
      <c r="I1313" s="145"/>
    </row>
    <row r="1314" spans="1:9" s="62" customFormat="1">
      <c r="A1314" s="83"/>
      <c r="B1314" s="83"/>
      <c r="C1314" s="83"/>
      <c r="D1314" s="109"/>
      <c r="H1314" s="144"/>
      <c r="I1314" s="145"/>
    </row>
    <row r="1315" spans="1:9" s="62" customFormat="1">
      <c r="A1315" s="83"/>
      <c r="B1315" s="83"/>
      <c r="C1315" s="83"/>
      <c r="D1315" s="109"/>
      <c r="H1315" s="144"/>
      <c r="I1315" s="145"/>
    </row>
    <row r="1316" spans="1:9" s="62" customFormat="1">
      <c r="A1316" s="83"/>
      <c r="B1316" s="83"/>
      <c r="C1316" s="83"/>
      <c r="D1316" s="109"/>
      <c r="H1316" s="144"/>
      <c r="I1316" s="145"/>
    </row>
    <row r="1317" spans="1:9" s="62" customFormat="1">
      <c r="A1317" s="83"/>
      <c r="B1317" s="83"/>
      <c r="C1317" s="83"/>
      <c r="D1317" s="109"/>
      <c r="H1317" s="144"/>
      <c r="I1317" s="145"/>
    </row>
    <row r="1318" spans="1:9" s="62" customFormat="1">
      <c r="A1318" s="83"/>
      <c r="B1318" s="83"/>
      <c r="C1318" s="83"/>
      <c r="D1318" s="109"/>
      <c r="H1318" s="144"/>
      <c r="I1318" s="145"/>
    </row>
    <row r="1319" spans="1:9" s="62" customFormat="1">
      <c r="A1319" s="83"/>
      <c r="B1319" s="83"/>
      <c r="C1319" s="83"/>
      <c r="D1319" s="109"/>
      <c r="H1319" s="144"/>
      <c r="I1319" s="145"/>
    </row>
    <row r="1320" spans="1:9" s="62" customFormat="1">
      <c r="A1320" s="83"/>
      <c r="B1320" s="83"/>
      <c r="C1320" s="83"/>
      <c r="D1320" s="109"/>
      <c r="H1320" s="144"/>
      <c r="I1320" s="145"/>
    </row>
    <row r="1321" spans="1:9" s="62" customFormat="1">
      <c r="A1321" s="83"/>
      <c r="B1321" s="83"/>
      <c r="C1321" s="83"/>
      <c r="D1321" s="109"/>
      <c r="H1321" s="144"/>
      <c r="I1321" s="145"/>
    </row>
    <row r="1322" spans="1:9" s="62" customFormat="1">
      <c r="A1322" s="83"/>
      <c r="B1322" s="83"/>
      <c r="C1322" s="83"/>
      <c r="D1322" s="109"/>
      <c r="H1322" s="144"/>
      <c r="I1322" s="145"/>
    </row>
    <row r="1323" spans="1:9" s="62" customFormat="1">
      <c r="A1323" s="83"/>
      <c r="B1323" s="83"/>
      <c r="C1323" s="83"/>
      <c r="D1323" s="109"/>
      <c r="H1323" s="144"/>
      <c r="I1323" s="145"/>
    </row>
    <row r="1324" spans="1:9" s="62" customFormat="1">
      <c r="A1324" s="83"/>
      <c r="B1324" s="83"/>
      <c r="C1324" s="83"/>
      <c r="D1324" s="109"/>
      <c r="H1324" s="144"/>
      <c r="I1324" s="145"/>
    </row>
    <row r="1325" spans="1:9" s="62" customFormat="1">
      <c r="A1325" s="83"/>
      <c r="B1325" s="83"/>
      <c r="C1325" s="83"/>
      <c r="D1325" s="109"/>
      <c r="H1325" s="144"/>
      <c r="I1325" s="145"/>
    </row>
    <row r="1326" spans="1:9" s="62" customFormat="1">
      <c r="A1326" s="83"/>
      <c r="B1326" s="83"/>
      <c r="C1326" s="83"/>
      <c r="D1326" s="109"/>
      <c r="H1326" s="144"/>
      <c r="I1326" s="145"/>
    </row>
    <row r="1327" spans="1:9" s="62" customFormat="1">
      <c r="A1327" s="83"/>
      <c r="B1327" s="83"/>
      <c r="C1327" s="83"/>
      <c r="D1327" s="109"/>
      <c r="H1327" s="144"/>
      <c r="I1327" s="145"/>
    </row>
    <row r="1328" spans="1:9" s="62" customFormat="1">
      <c r="A1328" s="83"/>
      <c r="B1328" s="83"/>
      <c r="C1328" s="83"/>
      <c r="D1328" s="109"/>
      <c r="H1328" s="144"/>
      <c r="I1328" s="145"/>
    </row>
    <row r="1329" spans="1:9" s="62" customFormat="1">
      <c r="A1329" s="83"/>
      <c r="B1329" s="83"/>
      <c r="C1329" s="83"/>
      <c r="D1329" s="109"/>
      <c r="H1329" s="144"/>
      <c r="I1329" s="145"/>
    </row>
    <row r="1330" spans="1:9" s="62" customFormat="1">
      <c r="A1330" s="83"/>
      <c r="B1330" s="83"/>
      <c r="C1330" s="83"/>
      <c r="D1330" s="109"/>
      <c r="H1330" s="144"/>
      <c r="I1330" s="145"/>
    </row>
    <row r="1331" spans="1:9" s="62" customFormat="1">
      <c r="A1331" s="83"/>
      <c r="B1331" s="83"/>
      <c r="C1331" s="83"/>
      <c r="D1331" s="109"/>
      <c r="H1331" s="144"/>
      <c r="I1331" s="145"/>
    </row>
    <row r="1332" spans="1:9" s="62" customFormat="1">
      <c r="A1332" s="83"/>
      <c r="B1332" s="83"/>
      <c r="C1332" s="83"/>
      <c r="D1332" s="109"/>
      <c r="H1332" s="144"/>
      <c r="I1332" s="145"/>
    </row>
    <row r="1333" spans="1:9" s="62" customFormat="1">
      <c r="A1333" s="83"/>
      <c r="B1333" s="83"/>
      <c r="C1333" s="83"/>
      <c r="D1333" s="109"/>
      <c r="H1333" s="144"/>
      <c r="I1333" s="145"/>
    </row>
    <row r="1334" spans="1:9" s="62" customFormat="1">
      <c r="A1334" s="83"/>
      <c r="B1334" s="83"/>
      <c r="C1334" s="83"/>
      <c r="D1334" s="109"/>
      <c r="H1334" s="144"/>
      <c r="I1334" s="145"/>
    </row>
    <row r="1335" spans="1:9" s="62" customFormat="1">
      <c r="A1335" s="83"/>
      <c r="B1335" s="83"/>
      <c r="C1335" s="83"/>
      <c r="D1335" s="109"/>
      <c r="H1335" s="144"/>
      <c r="I1335" s="145"/>
    </row>
    <row r="1336" spans="1:9" s="62" customFormat="1">
      <c r="A1336" s="83"/>
      <c r="B1336" s="83"/>
      <c r="C1336" s="83"/>
      <c r="D1336" s="109"/>
      <c r="H1336" s="144"/>
      <c r="I1336" s="145"/>
    </row>
    <row r="1337" spans="1:9" s="62" customFormat="1">
      <c r="A1337" s="83"/>
      <c r="B1337" s="83"/>
      <c r="C1337" s="83"/>
      <c r="D1337" s="109"/>
      <c r="H1337" s="144"/>
      <c r="I1337" s="145"/>
    </row>
    <row r="1338" spans="1:9" s="62" customFormat="1">
      <c r="A1338" s="83"/>
      <c r="B1338" s="83"/>
      <c r="C1338" s="83"/>
      <c r="D1338" s="109"/>
      <c r="H1338" s="144"/>
      <c r="I1338" s="145"/>
    </row>
    <row r="1339" spans="1:9" s="62" customFormat="1">
      <c r="A1339" s="83"/>
      <c r="B1339" s="83"/>
      <c r="C1339" s="83"/>
      <c r="D1339" s="109"/>
      <c r="H1339" s="144"/>
      <c r="I1339" s="145"/>
    </row>
    <row r="1340" spans="1:9" s="62" customFormat="1">
      <c r="A1340" s="83"/>
      <c r="B1340" s="83"/>
      <c r="C1340" s="83"/>
      <c r="D1340" s="109"/>
      <c r="H1340" s="144"/>
      <c r="I1340" s="145"/>
    </row>
    <row r="1341" spans="1:9" s="62" customFormat="1">
      <c r="A1341" s="83"/>
      <c r="B1341" s="83"/>
      <c r="C1341" s="83"/>
      <c r="D1341" s="109"/>
      <c r="H1341" s="144"/>
      <c r="I1341" s="145"/>
    </row>
    <row r="1342" spans="1:9" s="62" customFormat="1">
      <c r="A1342" s="83"/>
      <c r="B1342" s="83"/>
      <c r="C1342" s="83"/>
      <c r="D1342" s="109"/>
      <c r="H1342" s="144"/>
      <c r="I1342" s="145"/>
    </row>
    <row r="1343" spans="1:9" s="62" customFormat="1">
      <c r="A1343" s="83"/>
      <c r="B1343" s="83"/>
      <c r="C1343" s="83"/>
      <c r="D1343" s="109"/>
      <c r="H1343" s="144"/>
      <c r="I1343" s="145"/>
    </row>
    <row r="1344" spans="1:9" s="6" customFormat="1">
      <c r="A1344" s="29"/>
      <c r="B1344" s="29"/>
      <c r="C1344" s="29"/>
      <c r="D1344" s="150"/>
      <c r="H1344" s="5"/>
      <c r="I1344" s="151"/>
    </row>
    <row r="1345" spans="1:9" s="6" customFormat="1">
      <c r="A1345" s="29"/>
      <c r="B1345" s="29"/>
      <c r="C1345" s="29"/>
      <c r="D1345" s="150"/>
      <c r="H1345" s="5"/>
      <c r="I1345" s="151"/>
    </row>
    <row r="1346" spans="1:9" s="6" customFormat="1">
      <c r="A1346" s="29"/>
      <c r="B1346" s="29"/>
      <c r="C1346" s="29"/>
      <c r="D1346" s="150"/>
      <c r="H1346" s="5"/>
      <c r="I1346" s="151"/>
    </row>
    <row r="1347" spans="1:9" s="6" customFormat="1">
      <c r="A1347" s="29"/>
      <c r="B1347" s="29"/>
      <c r="C1347" s="29"/>
      <c r="D1347" s="150"/>
      <c r="H1347" s="5"/>
      <c r="I1347" s="151"/>
    </row>
    <row r="1348" spans="1:9" s="6" customFormat="1">
      <c r="A1348" s="29"/>
      <c r="B1348" s="29"/>
      <c r="C1348" s="29"/>
      <c r="D1348" s="150"/>
      <c r="H1348" s="5"/>
      <c r="I1348" s="151"/>
    </row>
    <row r="1349" spans="1:9" s="6" customFormat="1">
      <c r="A1349" s="29"/>
      <c r="B1349" s="29"/>
      <c r="C1349" s="29"/>
      <c r="D1349" s="150"/>
      <c r="H1349" s="5"/>
      <c r="I1349" s="151"/>
    </row>
    <row r="1350" spans="1:9" s="6" customFormat="1">
      <c r="A1350" s="29"/>
      <c r="B1350" s="29"/>
      <c r="C1350" s="29"/>
      <c r="D1350" s="150"/>
      <c r="H1350" s="5"/>
      <c r="I1350" s="151"/>
    </row>
    <row r="1351" spans="1:9" s="6" customFormat="1">
      <c r="A1351" s="29"/>
      <c r="B1351" s="29"/>
      <c r="C1351" s="29"/>
      <c r="D1351" s="150"/>
      <c r="H1351" s="5"/>
      <c r="I1351" s="151"/>
    </row>
    <row r="1352" spans="1:9" s="6" customFormat="1">
      <c r="A1352" s="29"/>
      <c r="B1352" s="29"/>
      <c r="C1352" s="29"/>
      <c r="D1352" s="150"/>
      <c r="H1352" s="5"/>
      <c r="I1352" s="151"/>
    </row>
    <row r="1353" spans="1:9" s="6" customFormat="1">
      <c r="A1353" s="29"/>
      <c r="B1353" s="29"/>
      <c r="C1353" s="29"/>
      <c r="D1353" s="150"/>
      <c r="H1353" s="5"/>
      <c r="I1353" s="151"/>
    </row>
    <row r="1354" spans="1:9" s="6" customFormat="1">
      <c r="A1354" s="29"/>
      <c r="B1354" s="29"/>
      <c r="C1354" s="29"/>
      <c r="D1354" s="150"/>
      <c r="H1354" s="5"/>
      <c r="I1354" s="151"/>
    </row>
    <row r="1355" spans="1:9" s="6" customFormat="1">
      <c r="A1355" s="29"/>
      <c r="B1355" s="29"/>
      <c r="C1355" s="29"/>
      <c r="D1355" s="150"/>
      <c r="H1355" s="5"/>
      <c r="I1355" s="151"/>
    </row>
    <row r="1356" spans="1:9" s="6" customFormat="1">
      <c r="A1356" s="29"/>
      <c r="B1356" s="29"/>
      <c r="C1356" s="29"/>
      <c r="D1356" s="150"/>
      <c r="H1356" s="5"/>
      <c r="I1356" s="151"/>
    </row>
    <row r="1357" spans="1:9" s="6" customFormat="1">
      <c r="A1357" s="29"/>
      <c r="B1357" s="29"/>
      <c r="C1357" s="29"/>
      <c r="D1357" s="150"/>
      <c r="H1357" s="5"/>
      <c r="I1357" s="151"/>
    </row>
    <row r="1358" spans="1:9" s="6" customFormat="1">
      <c r="A1358" s="29"/>
      <c r="B1358" s="29"/>
      <c r="C1358" s="29"/>
      <c r="D1358" s="150"/>
      <c r="H1358" s="5"/>
      <c r="I1358" s="151"/>
    </row>
    <row r="1359" spans="1:9" s="6" customFormat="1">
      <c r="A1359" s="29"/>
      <c r="B1359" s="29"/>
      <c r="C1359" s="29"/>
      <c r="D1359" s="150"/>
      <c r="H1359" s="5"/>
      <c r="I1359" s="151"/>
    </row>
    <row r="1360" spans="1:9" s="6" customFormat="1">
      <c r="A1360" s="29"/>
      <c r="B1360" s="29"/>
      <c r="C1360" s="29"/>
      <c r="D1360" s="150"/>
      <c r="H1360" s="5"/>
      <c r="I1360" s="151"/>
    </row>
    <row r="1361" spans="1:9" s="6" customFormat="1">
      <c r="A1361" s="29"/>
      <c r="B1361" s="29"/>
      <c r="C1361" s="29"/>
      <c r="D1361" s="150"/>
      <c r="H1361" s="5"/>
      <c r="I1361" s="151"/>
    </row>
    <row r="1362" spans="1:9" s="6" customFormat="1">
      <c r="A1362" s="29"/>
      <c r="B1362" s="29"/>
      <c r="C1362" s="29"/>
      <c r="D1362" s="150"/>
      <c r="H1362" s="5"/>
      <c r="I1362" s="151"/>
    </row>
    <row r="1363" spans="1:9" s="6" customFormat="1">
      <c r="A1363" s="29"/>
      <c r="B1363" s="29"/>
      <c r="C1363" s="29"/>
      <c r="D1363" s="150"/>
      <c r="H1363" s="5"/>
      <c r="I1363" s="151"/>
    </row>
    <row r="1364" spans="1:9" s="6" customFormat="1">
      <c r="A1364" s="29"/>
      <c r="B1364" s="29"/>
      <c r="C1364" s="29"/>
      <c r="D1364" s="150"/>
      <c r="H1364" s="5"/>
      <c r="I1364" s="151"/>
    </row>
    <row r="1365" spans="1:9" s="6" customFormat="1">
      <c r="A1365" s="29"/>
      <c r="B1365" s="29"/>
      <c r="C1365" s="29"/>
      <c r="D1365" s="150"/>
      <c r="H1365" s="5"/>
      <c r="I1365" s="151"/>
    </row>
    <row r="1366" spans="1:9" s="6" customFormat="1">
      <c r="A1366" s="29"/>
      <c r="B1366" s="29"/>
      <c r="C1366" s="29"/>
      <c r="D1366" s="150"/>
      <c r="H1366" s="5"/>
      <c r="I1366" s="151"/>
    </row>
    <row r="1367" spans="1:9" s="6" customFormat="1">
      <c r="A1367" s="29"/>
      <c r="B1367" s="29"/>
      <c r="C1367" s="29"/>
      <c r="D1367" s="150"/>
      <c r="H1367" s="5"/>
      <c r="I1367" s="151"/>
    </row>
    <row r="1368" spans="1:9" s="6" customFormat="1">
      <c r="A1368" s="29"/>
      <c r="B1368" s="29"/>
      <c r="C1368" s="29"/>
      <c r="D1368" s="150"/>
      <c r="H1368" s="5"/>
      <c r="I1368" s="151"/>
    </row>
    <row r="1369" spans="1:9" s="6" customFormat="1">
      <c r="A1369" s="29"/>
      <c r="B1369" s="29"/>
      <c r="C1369" s="29"/>
      <c r="D1369" s="150"/>
      <c r="H1369" s="5"/>
      <c r="I1369" s="151"/>
    </row>
    <row r="1370" spans="1:9" s="6" customFormat="1">
      <c r="A1370" s="29"/>
      <c r="B1370" s="29"/>
      <c r="C1370" s="29"/>
      <c r="D1370" s="150"/>
      <c r="H1370" s="5"/>
      <c r="I1370" s="151"/>
    </row>
    <row r="1371" spans="1:9" s="6" customFormat="1">
      <c r="A1371" s="29"/>
      <c r="B1371" s="29"/>
      <c r="C1371" s="29"/>
      <c r="D1371" s="150"/>
      <c r="H1371" s="5"/>
      <c r="I1371" s="151"/>
    </row>
    <row r="1372" spans="1:9" s="6" customFormat="1">
      <c r="A1372" s="29"/>
      <c r="B1372" s="29"/>
      <c r="C1372" s="29"/>
      <c r="D1372" s="150"/>
      <c r="H1372" s="5"/>
      <c r="I1372" s="151"/>
    </row>
    <row r="1373" spans="1:9" s="6" customFormat="1">
      <c r="A1373" s="29"/>
      <c r="B1373" s="29"/>
      <c r="C1373" s="29"/>
      <c r="D1373" s="150"/>
      <c r="H1373" s="5"/>
      <c r="I1373" s="151"/>
    </row>
    <row r="1374" spans="1:9" s="6" customFormat="1">
      <c r="A1374" s="29"/>
      <c r="B1374" s="29"/>
      <c r="C1374" s="29"/>
      <c r="D1374" s="150"/>
      <c r="H1374" s="5"/>
      <c r="I1374" s="151"/>
    </row>
    <row r="1375" spans="1:9" s="6" customFormat="1">
      <c r="A1375" s="29"/>
      <c r="B1375" s="29"/>
      <c r="C1375" s="29"/>
      <c r="D1375" s="150"/>
      <c r="H1375" s="5"/>
      <c r="I1375" s="151"/>
    </row>
    <row r="1376" spans="1:9" s="6" customFormat="1">
      <c r="A1376" s="29"/>
      <c r="B1376" s="29"/>
      <c r="C1376" s="29"/>
      <c r="D1376" s="150"/>
      <c r="H1376" s="5"/>
      <c r="I1376" s="151"/>
    </row>
    <row r="1377" spans="1:9" s="6" customFormat="1">
      <c r="A1377" s="29"/>
      <c r="B1377" s="29"/>
      <c r="C1377" s="29"/>
      <c r="D1377" s="150"/>
      <c r="H1377" s="5"/>
      <c r="I1377" s="151"/>
    </row>
    <row r="1378" spans="1:9" s="6" customFormat="1">
      <c r="A1378" s="29"/>
      <c r="B1378" s="29"/>
      <c r="C1378" s="29"/>
      <c r="D1378" s="150"/>
      <c r="H1378" s="5"/>
      <c r="I1378" s="151"/>
    </row>
    <row r="1379" spans="1:9" s="6" customFormat="1">
      <c r="A1379" s="29"/>
      <c r="B1379" s="29"/>
      <c r="C1379" s="29"/>
      <c r="D1379" s="150"/>
      <c r="H1379" s="5"/>
      <c r="I1379" s="151"/>
    </row>
    <row r="1380" spans="1:9" s="6" customFormat="1">
      <c r="A1380" s="29"/>
      <c r="B1380" s="29"/>
      <c r="C1380" s="29"/>
      <c r="D1380" s="150"/>
      <c r="H1380" s="5"/>
      <c r="I1380" s="151"/>
    </row>
    <row r="1381" spans="1:9" s="6" customFormat="1">
      <c r="A1381" s="29"/>
      <c r="B1381" s="29"/>
      <c r="C1381" s="29"/>
      <c r="D1381" s="150"/>
      <c r="H1381" s="5"/>
      <c r="I1381" s="151"/>
    </row>
    <row r="1382" spans="1:9" s="6" customFormat="1">
      <c r="A1382" s="29"/>
      <c r="B1382" s="29"/>
      <c r="C1382" s="29"/>
      <c r="D1382" s="150"/>
      <c r="H1382" s="5"/>
      <c r="I1382" s="151"/>
    </row>
    <row r="1383" spans="1:9" s="6" customFormat="1">
      <c r="A1383" s="29"/>
      <c r="B1383" s="29"/>
      <c r="C1383" s="29"/>
      <c r="D1383" s="150"/>
      <c r="H1383" s="5"/>
      <c r="I1383" s="151"/>
    </row>
    <row r="1384" spans="1:9" s="6" customFormat="1">
      <c r="A1384" s="29"/>
      <c r="B1384" s="29"/>
      <c r="C1384" s="29"/>
      <c r="D1384" s="150"/>
      <c r="H1384" s="5"/>
      <c r="I1384" s="151"/>
    </row>
    <row r="1385" spans="1:9" s="6" customFormat="1">
      <c r="A1385" s="29"/>
      <c r="B1385" s="29"/>
      <c r="C1385" s="29"/>
      <c r="D1385" s="150"/>
      <c r="H1385" s="5"/>
      <c r="I1385" s="151"/>
    </row>
    <row r="1386" spans="1:9" s="6" customFormat="1">
      <c r="A1386" s="29"/>
      <c r="B1386" s="29"/>
      <c r="C1386" s="29"/>
      <c r="D1386" s="150"/>
      <c r="H1386" s="5"/>
      <c r="I1386" s="151"/>
    </row>
    <row r="1387" spans="1:9" s="6" customFormat="1">
      <c r="A1387" s="29"/>
      <c r="B1387" s="29"/>
      <c r="C1387" s="29"/>
      <c r="D1387" s="150"/>
      <c r="H1387" s="5"/>
      <c r="I1387" s="151"/>
    </row>
    <row r="1388" spans="1:9" s="6" customFormat="1">
      <c r="A1388" s="29"/>
      <c r="B1388" s="29"/>
      <c r="C1388" s="29"/>
      <c r="D1388" s="150"/>
      <c r="H1388" s="5"/>
      <c r="I1388" s="151"/>
    </row>
    <row r="1389" spans="1:9" s="6" customFormat="1">
      <c r="A1389" s="29"/>
      <c r="B1389" s="29"/>
      <c r="C1389" s="29"/>
      <c r="D1389" s="150"/>
      <c r="H1389" s="5"/>
      <c r="I1389" s="151"/>
    </row>
    <row r="1390" spans="1:9" s="6" customFormat="1">
      <c r="A1390" s="29"/>
      <c r="B1390" s="29"/>
      <c r="C1390" s="29"/>
      <c r="D1390" s="150"/>
      <c r="H1390" s="5"/>
      <c r="I1390" s="151"/>
    </row>
    <row r="1391" spans="1:9" s="6" customFormat="1">
      <c r="A1391" s="29"/>
      <c r="B1391" s="29"/>
      <c r="C1391" s="29"/>
      <c r="D1391" s="150"/>
      <c r="H1391" s="5"/>
      <c r="I1391" s="151"/>
    </row>
    <row r="1392" spans="1:9" s="6" customFormat="1">
      <c r="A1392" s="29"/>
      <c r="B1392" s="29"/>
      <c r="C1392" s="29"/>
      <c r="D1392" s="150"/>
      <c r="H1392" s="5"/>
      <c r="I1392" s="151"/>
    </row>
    <row r="1393" spans="1:9" s="6" customFormat="1">
      <c r="A1393" s="29"/>
      <c r="B1393" s="29"/>
      <c r="C1393" s="29"/>
      <c r="D1393" s="150"/>
      <c r="H1393" s="5"/>
      <c r="I1393" s="151"/>
    </row>
    <row r="1394" spans="1:9" s="6" customFormat="1">
      <c r="A1394" s="29"/>
      <c r="B1394" s="29"/>
      <c r="C1394" s="29"/>
      <c r="D1394" s="150"/>
      <c r="H1394" s="5"/>
      <c r="I1394" s="151"/>
    </row>
    <row r="1395" spans="1:9" s="6" customFormat="1">
      <c r="A1395" s="29"/>
      <c r="B1395" s="29"/>
      <c r="C1395" s="29"/>
      <c r="D1395" s="150"/>
      <c r="H1395" s="5"/>
      <c r="I1395" s="151"/>
    </row>
    <row r="1396" spans="1:9" s="6" customFormat="1">
      <c r="A1396" s="29"/>
      <c r="B1396" s="29"/>
      <c r="C1396" s="29"/>
      <c r="D1396" s="150"/>
      <c r="H1396" s="5"/>
      <c r="I1396" s="151"/>
    </row>
    <row r="1397" spans="1:9" s="6" customFormat="1">
      <c r="A1397" s="29"/>
      <c r="B1397" s="29"/>
      <c r="C1397" s="29"/>
      <c r="D1397" s="150"/>
      <c r="H1397" s="5"/>
      <c r="I1397" s="151"/>
    </row>
    <row r="1398" spans="1:9" s="6" customFormat="1">
      <c r="A1398" s="29"/>
      <c r="B1398" s="29"/>
      <c r="C1398" s="29"/>
      <c r="D1398" s="150"/>
      <c r="H1398" s="5"/>
      <c r="I1398" s="151"/>
    </row>
    <row r="1399" spans="1:9" s="6" customFormat="1">
      <c r="A1399" s="29"/>
      <c r="B1399" s="29"/>
      <c r="C1399" s="29"/>
      <c r="D1399" s="150"/>
      <c r="H1399" s="5"/>
      <c r="I1399" s="151"/>
    </row>
    <row r="1400" spans="1:9" s="6" customFormat="1">
      <c r="A1400" s="29"/>
      <c r="B1400" s="29"/>
      <c r="C1400" s="29"/>
      <c r="D1400" s="150"/>
      <c r="H1400" s="5"/>
      <c r="I1400" s="151"/>
    </row>
    <row r="1401" spans="1:9" s="6" customFormat="1">
      <c r="A1401" s="29"/>
      <c r="B1401" s="29"/>
      <c r="C1401" s="29"/>
      <c r="D1401" s="150"/>
      <c r="H1401" s="5"/>
      <c r="I1401" s="151"/>
    </row>
    <row r="1402" spans="1:9" s="6" customFormat="1">
      <c r="A1402" s="29"/>
      <c r="B1402" s="29"/>
      <c r="C1402" s="29"/>
      <c r="D1402" s="150"/>
      <c r="H1402" s="5"/>
      <c r="I1402" s="151"/>
    </row>
    <row r="1403" spans="1:9" s="6" customFormat="1">
      <c r="A1403" s="29"/>
      <c r="B1403" s="29"/>
      <c r="C1403" s="29"/>
      <c r="D1403" s="150"/>
      <c r="H1403" s="5"/>
      <c r="I1403" s="151"/>
    </row>
    <row r="1404" spans="1:9" s="6" customFormat="1">
      <c r="A1404" s="29"/>
      <c r="B1404" s="29"/>
      <c r="C1404" s="29"/>
      <c r="D1404" s="150"/>
      <c r="H1404" s="5"/>
      <c r="I1404" s="151"/>
    </row>
    <row r="1405" spans="1:9" s="6" customFormat="1">
      <c r="A1405" s="29"/>
      <c r="B1405" s="29"/>
      <c r="C1405" s="29"/>
      <c r="D1405" s="150"/>
      <c r="H1405" s="5"/>
      <c r="I1405" s="151"/>
    </row>
    <row r="1406" spans="1:9" s="6" customFormat="1">
      <c r="A1406" s="29"/>
      <c r="B1406" s="29"/>
      <c r="C1406" s="29"/>
      <c r="D1406" s="150"/>
      <c r="H1406" s="5"/>
      <c r="I1406" s="151"/>
    </row>
    <row r="1407" spans="1:9" s="6" customFormat="1">
      <c r="A1407" s="29"/>
      <c r="B1407" s="29"/>
      <c r="C1407" s="29"/>
      <c r="D1407" s="150"/>
      <c r="H1407" s="5"/>
      <c r="I1407" s="151"/>
    </row>
    <row r="1408" spans="1:9" s="6" customFormat="1">
      <c r="A1408" s="29"/>
      <c r="B1408" s="29"/>
      <c r="C1408" s="29"/>
      <c r="D1408" s="150"/>
      <c r="H1408" s="5"/>
      <c r="I1408" s="151"/>
    </row>
    <row r="1409" spans="1:9" s="6" customFormat="1">
      <c r="A1409" s="29"/>
      <c r="B1409" s="29"/>
      <c r="C1409" s="29"/>
      <c r="D1409" s="150"/>
      <c r="H1409" s="5"/>
      <c r="I1409" s="151"/>
    </row>
    <row r="1410" spans="1:9" s="6" customFormat="1">
      <c r="A1410" s="29"/>
      <c r="B1410" s="29"/>
      <c r="C1410" s="29"/>
      <c r="D1410" s="150"/>
      <c r="H1410" s="5"/>
      <c r="I1410" s="151"/>
    </row>
    <row r="1411" spans="1:9" s="6" customFormat="1">
      <c r="A1411" s="29"/>
      <c r="B1411" s="29"/>
      <c r="C1411" s="29"/>
      <c r="D1411" s="150"/>
      <c r="H1411" s="5"/>
      <c r="I1411" s="151"/>
    </row>
    <row r="1412" spans="1:9" s="6" customFormat="1">
      <c r="A1412" s="29"/>
      <c r="B1412" s="29"/>
      <c r="C1412" s="29"/>
      <c r="D1412" s="150"/>
      <c r="H1412" s="5"/>
      <c r="I1412" s="151"/>
    </row>
    <row r="1413" spans="1:9" s="6" customFormat="1">
      <c r="A1413" s="29"/>
      <c r="B1413" s="29"/>
      <c r="C1413" s="29"/>
      <c r="D1413" s="150"/>
      <c r="H1413" s="5"/>
      <c r="I1413" s="151"/>
    </row>
    <row r="1414" spans="1:9" s="6" customFormat="1">
      <c r="A1414" s="29"/>
      <c r="B1414" s="29"/>
      <c r="C1414" s="29"/>
      <c r="D1414" s="150"/>
      <c r="H1414" s="5"/>
      <c r="I1414" s="151"/>
    </row>
    <row r="1415" spans="1:9" s="6" customFormat="1">
      <c r="A1415" s="29"/>
      <c r="B1415" s="29"/>
      <c r="C1415" s="29"/>
      <c r="D1415" s="150"/>
      <c r="H1415" s="5"/>
      <c r="I1415" s="151"/>
    </row>
    <row r="1416" spans="1:9" s="6" customFormat="1">
      <c r="A1416" s="29"/>
      <c r="B1416" s="29"/>
      <c r="C1416" s="29"/>
      <c r="D1416" s="150"/>
      <c r="H1416" s="5"/>
      <c r="I1416" s="151"/>
    </row>
    <row r="1417" spans="1:9" s="6" customFormat="1">
      <c r="A1417" s="29"/>
      <c r="B1417" s="29"/>
      <c r="C1417" s="29"/>
      <c r="D1417" s="150"/>
      <c r="H1417" s="5"/>
      <c r="I1417" s="151"/>
    </row>
    <row r="1418" spans="1:9" s="6" customFormat="1">
      <c r="A1418" s="29"/>
      <c r="B1418" s="29"/>
      <c r="C1418" s="29"/>
      <c r="D1418" s="150"/>
      <c r="H1418" s="5"/>
      <c r="I1418" s="151"/>
    </row>
    <row r="1419" spans="1:9" s="6" customFormat="1">
      <c r="A1419" s="29"/>
      <c r="B1419" s="29"/>
      <c r="C1419" s="29"/>
      <c r="D1419" s="150"/>
      <c r="H1419" s="5"/>
      <c r="I1419" s="151"/>
    </row>
    <row r="1420" spans="1:9" s="6" customFormat="1">
      <c r="A1420" s="29"/>
      <c r="B1420" s="29"/>
      <c r="C1420" s="29"/>
      <c r="D1420" s="150"/>
      <c r="H1420" s="5"/>
      <c r="I1420" s="151"/>
    </row>
    <row r="1421" spans="1:9" s="6" customFormat="1">
      <c r="A1421" s="29"/>
      <c r="B1421" s="29"/>
      <c r="C1421" s="29"/>
      <c r="D1421" s="150"/>
      <c r="H1421" s="5"/>
      <c r="I1421" s="151"/>
    </row>
    <row r="1422" spans="1:9" s="6" customFormat="1">
      <c r="A1422" s="29"/>
      <c r="B1422" s="29"/>
      <c r="C1422" s="29"/>
      <c r="D1422" s="150"/>
      <c r="H1422" s="5"/>
      <c r="I1422" s="151"/>
    </row>
    <row r="1423" spans="1:9" s="6" customFormat="1">
      <c r="A1423" s="29"/>
      <c r="B1423" s="29"/>
      <c r="C1423" s="29"/>
      <c r="D1423" s="150"/>
      <c r="H1423" s="5"/>
      <c r="I1423" s="151"/>
    </row>
    <row r="1424" spans="1:9" s="6" customFormat="1">
      <c r="A1424" s="29"/>
      <c r="B1424" s="29"/>
      <c r="C1424" s="29"/>
      <c r="D1424" s="150"/>
      <c r="H1424" s="5"/>
      <c r="I1424" s="151"/>
    </row>
    <row r="1425" spans="1:9" s="6" customFormat="1">
      <c r="A1425" s="29"/>
      <c r="B1425" s="29"/>
      <c r="C1425" s="29"/>
      <c r="D1425" s="150"/>
      <c r="H1425" s="5"/>
      <c r="I1425" s="151"/>
    </row>
    <row r="1426" spans="1:9" s="6" customFormat="1">
      <c r="A1426" s="29"/>
      <c r="B1426" s="29"/>
      <c r="C1426" s="29"/>
      <c r="D1426" s="150"/>
      <c r="H1426" s="5"/>
      <c r="I1426" s="151"/>
    </row>
    <row r="1427" spans="1:9" s="6" customFormat="1">
      <c r="A1427" s="29"/>
      <c r="B1427" s="29"/>
      <c r="C1427" s="29"/>
      <c r="D1427" s="150"/>
      <c r="H1427" s="5"/>
      <c r="I1427" s="151"/>
    </row>
    <row r="1428" spans="1:9" s="6" customFormat="1">
      <c r="A1428" s="29"/>
      <c r="B1428" s="29"/>
      <c r="C1428" s="29"/>
      <c r="D1428" s="150"/>
      <c r="H1428" s="5"/>
      <c r="I1428" s="151"/>
    </row>
    <row r="1429" spans="1:9" s="6" customFormat="1">
      <c r="A1429" s="29"/>
      <c r="B1429" s="29"/>
      <c r="C1429" s="29"/>
      <c r="D1429" s="150"/>
      <c r="H1429" s="5"/>
      <c r="I1429" s="151"/>
    </row>
    <row r="1430" spans="1:9" s="6" customFormat="1">
      <c r="A1430" s="29"/>
      <c r="B1430" s="29"/>
      <c r="C1430" s="29"/>
      <c r="D1430" s="150"/>
      <c r="H1430" s="5"/>
      <c r="I1430" s="151"/>
    </row>
    <row r="1431" spans="1:9" s="6" customFormat="1">
      <c r="A1431" s="29"/>
      <c r="B1431" s="29"/>
      <c r="C1431" s="29"/>
      <c r="D1431" s="150"/>
      <c r="H1431" s="5"/>
      <c r="I1431" s="151"/>
    </row>
    <row r="1432" spans="1:9" s="6" customFormat="1">
      <c r="A1432" s="29"/>
      <c r="B1432" s="29"/>
      <c r="C1432" s="29"/>
      <c r="D1432" s="150"/>
      <c r="H1432" s="5"/>
      <c r="I1432" s="151"/>
    </row>
    <row r="1433" spans="1:9" s="6" customFormat="1">
      <c r="A1433" s="29"/>
      <c r="B1433" s="29"/>
      <c r="C1433" s="29"/>
      <c r="D1433" s="150"/>
      <c r="H1433" s="5"/>
      <c r="I1433" s="151"/>
    </row>
    <row r="1434" spans="1:9" s="6" customFormat="1">
      <c r="A1434" s="29"/>
      <c r="B1434" s="29"/>
      <c r="C1434" s="29"/>
      <c r="D1434" s="150"/>
      <c r="H1434" s="5"/>
      <c r="I1434" s="151"/>
    </row>
    <row r="1435" spans="1:9" s="6" customFormat="1">
      <c r="A1435" s="29"/>
      <c r="B1435" s="29"/>
      <c r="C1435" s="29"/>
      <c r="D1435" s="150"/>
      <c r="H1435" s="5"/>
      <c r="I1435" s="151"/>
    </row>
    <row r="1436" spans="1:9" s="6" customFormat="1">
      <c r="A1436" s="29"/>
      <c r="B1436" s="29"/>
      <c r="C1436" s="29"/>
      <c r="D1436" s="150"/>
      <c r="H1436" s="5"/>
      <c r="I1436" s="151"/>
    </row>
    <row r="1437" spans="1:9" s="6" customFormat="1">
      <c r="A1437" s="29"/>
      <c r="B1437" s="29"/>
      <c r="C1437" s="29"/>
      <c r="D1437" s="150"/>
      <c r="H1437" s="5"/>
      <c r="I1437" s="151"/>
    </row>
    <row r="1438" spans="1:9" s="6" customFormat="1">
      <c r="A1438" s="29"/>
      <c r="B1438" s="29"/>
      <c r="C1438" s="29"/>
      <c r="D1438" s="150"/>
      <c r="H1438" s="5"/>
      <c r="I1438" s="151"/>
    </row>
    <row r="1439" spans="1:9" s="6" customFormat="1">
      <c r="A1439" s="29"/>
      <c r="B1439" s="29"/>
      <c r="C1439" s="29"/>
      <c r="D1439" s="150"/>
      <c r="H1439" s="5"/>
      <c r="I1439" s="151"/>
    </row>
    <row r="1440" spans="1:9" s="6" customFormat="1">
      <c r="A1440" s="29"/>
      <c r="B1440" s="29"/>
      <c r="C1440" s="29"/>
      <c r="D1440" s="150"/>
      <c r="H1440" s="5"/>
      <c r="I1440" s="151"/>
    </row>
    <row r="1441" spans="1:9" s="6" customFormat="1">
      <c r="A1441" s="29"/>
      <c r="B1441" s="29"/>
      <c r="C1441" s="29"/>
      <c r="D1441" s="150"/>
      <c r="H1441" s="5"/>
      <c r="I1441" s="151"/>
    </row>
    <row r="1442" spans="1:9" s="6" customFormat="1">
      <c r="A1442" s="29"/>
      <c r="B1442" s="29"/>
      <c r="C1442" s="29"/>
      <c r="D1442" s="150"/>
      <c r="H1442" s="5"/>
      <c r="I1442" s="151"/>
    </row>
    <row r="1443" spans="1:9" s="6" customFormat="1">
      <c r="A1443" s="29"/>
      <c r="B1443" s="29"/>
      <c r="C1443" s="29"/>
      <c r="D1443" s="150"/>
      <c r="H1443" s="5"/>
      <c r="I1443" s="151"/>
    </row>
    <row r="1444" spans="1:9" s="6" customFormat="1">
      <c r="A1444" s="29"/>
      <c r="B1444" s="29"/>
      <c r="C1444" s="29"/>
      <c r="D1444" s="150"/>
      <c r="H1444" s="5"/>
      <c r="I1444" s="151"/>
    </row>
    <row r="1445" spans="1:9" s="6" customFormat="1">
      <c r="A1445" s="29"/>
      <c r="B1445" s="29"/>
      <c r="C1445" s="29"/>
      <c r="D1445" s="150"/>
      <c r="H1445" s="5"/>
      <c r="I1445" s="151"/>
    </row>
    <row r="1446" spans="1:9" s="6" customFormat="1">
      <c r="A1446" s="29"/>
      <c r="B1446" s="29"/>
      <c r="C1446" s="29"/>
      <c r="D1446" s="150"/>
      <c r="H1446" s="5"/>
      <c r="I1446" s="151"/>
    </row>
    <row r="1447" spans="1:9" s="6" customFormat="1">
      <c r="A1447" s="29"/>
      <c r="B1447" s="29"/>
      <c r="C1447" s="29"/>
      <c r="D1447" s="150"/>
      <c r="H1447" s="5"/>
      <c r="I1447" s="151"/>
    </row>
    <row r="1448" spans="1:9" s="6" customFormat="1">
      <c r="A1448" s="29"/>
      <c r="B1448" s="29"/>
      <c r="C1448" s="29"/>
      <c r="D1448" s="150"/>
      <c r="H1448" s="5"/>
      <c r="I1448" s="151"/>
    </row>
    <row r="1449" spans="1:9" s="6" customFormat="1">
      <c r="A1449" s="29"/>
      <c r="B1449" s="29"/>
      <c r="C1449" s="29"/>
      <c r="D1449" s="150"/>
      <c r="H1449" s="5"/>
      <c r="I1449" s="151"/>
    </row>
    <row r="1450" spans="1:9" s="6" customFormat="1">
      <c r="A1450" s="29"/>
      <c r="B1450" s="29"/>
      <c r="C1450" s="29"/>
      <c r="D1450" s="150"/>
      <c r="H1450" s="5"/>
      <c r="I1450" s="151"/>
    </row>
    <row r="1451" spans="1:9" s="6" customFormat="1">
      <c r="A1451" s="29"/>
      <c r="B1451" s="29"/>
      <c r="C1451" s="29"/>
      <c r="D1451" s="150"/>
      <c r="H1451" s="5"/>
      <c r="I1451" s="151"/>
    </row>
    <row r="1452" spans="1:9" s="6" customFormat="1">
      <c r="A1452" s="29"/>
      <c r="B1452" s="29"/>
      <c r="C1452" s="29"/>
      <c r="D1452" s="150"/>
      <c r="H1452" s="5"/>
      <c r="I1452" s="151"/>
    </row>
    <row r="1453" spans="1:9" s="6" customFormat="1">
      <c r="A1453" s="29"/>
      <c r="B1453" s="29"/>
      <c r="C1453" s="29"/>
      <c r="D1453" s="150"/>
      <c r="H1453" s="5"/>
      <c r="I1453" s="151"/>
    </row>
    <row r="1454" spans="1:9" s="6" customFormat="1">
      <c r="A1454" s="29"/>
      <c r="B1454" s="29"/>
      <c r="C1454" s="29"/>
      <c r="D1454" s="150"/>
      <c r="H1454" s="5"/>
      <c r="I1454" s="151"/>
    </row>
    <row r="1455" spans="1:9" s="6" customFormat="1">
      <c r="A1455" s="29"/>
      <c r="B1455" s="29"/>
      <c r="C1455" s="29"/>
      <c r="D1455" s="150"/>
      <c r="H1455" s="5"/>
      <c r="I1455" s="151"/>
    </row>
    <row r="1456" spans="1:9" s="6" customFormat="1">
      <c r="A1456" s="29"/>
      <c r="B1456" s="29"/>
      <c r="C1456" s="29"/>
      <c r="D1456" s="150"/>
      <c r="H1456" s="5"/>
      <c r="I1456" s="151"/>
    </row>
    <row r="1457" spans="1:9" s="6" customFormat="1">
      <c r="A1457" s="29"/>
      <c r="B1457" s="29"/>
      <c r="C1457" s="29"/>
      <c r="D1457" s="150"/>
      <c r="H1457" s="5"/>
      <c r="I1457" s="151"/>
    </row>
    <row r="1458" spans="1:9" s="6" customFormat="1">
      <c r="A1458" s="29"/>
      <c r="B1458" s="29"/>
      <c r="C1458" s="29"/>
      <c r="D1458" s="150"/>
      <c r="H1458" s="5"/>
      <c r="I1458" s="151"/>
    </row>
    <row r="1459" spans="1:9" s="6" customFormat="1">
      <c r="A1459" s="29"/>
      <c r="B1459" s="29"/>
      <c r="C1459" s="29"/>
      <c r="D1459" s="150"/>
      <c r="H1459" s="5"/>
      <c r="I1459" s="151"/>
    </row>
    <row r="1460" spans="1:9" s="6" customFormat="1">
      <c r="A1460" s="29"/>
      <c r="B1460" s="29"/>
      <c r="C1460" s="29"/>
      <c r="D1460" s="150"/>
      <c r="H1460" s="5"/>
      <c r="I1460" s="151"/>
    </row>
    <row r="1461" spans="1:9" s="6" customFormat="1">
      <c r="A1461" s="29"/>
      <c r="B1461" s="29"/>
      <c r="C1461" s="29"/>
      <c r="D1461" s="150"/>
      <c r="H1461" s="5"/>
      <c r="I1461" s="151"/>
    </row>
    <row r="1462" spans="1:9" s="6" customFormat="1">
      <c r="A1462" s="29"/>
      <c r="B1462" s="29"/>
      <c r="C1462" s="29"/>
      <c r="D1462" s="150"/>
      <c r="H1462" s="5"/>
      <c r="I1462" s="151"/>
    </row>
    <row r="1463" spans="1:9" s="6" customFormat="1">
      <c r="A1463" s="29"/>
      <c r="B1463" s="29"/>
      <c r="C1463" s="29"/>
      <c r="D1463" s="150"/>
      <c r="H1463" s="5"/>
      <c r="I1463" s="151"/>
    </row>
    <row r="1464" spans="1:9" s="6" customFormat="1">
      <c r="A1464" s="29"/>
      <c r="B1464" s="29"/>
      <c r="C1464" s="29"/>
      <c r="D1464" s="150"/>
      <c r="H1464" s="5"/>
      <c r="I1464" s="151"/>
    </row>
    <row r="1465" spans="1:9" s="6" customFormat="1">
      <c r="A1465" s="29"/>
      <c r="B1465" s="29"/>
      <c r="C1465" s="29"/>
      <c r="D1465" s="150"/>
      <c r="H1465" s="5"/>
      <c r="I1465" s="151"/>
    </row>
    <row r="1466" spans="1:9" s="6" customFormat="1">
      <c r="A1466" s="29"/>
      <c r="B1466" s="29"/>
      <c r="C1466" s="29"/>
      <c r="D1466" s="150"/>
      <c r="H1466" s="5"/>
      <c r="I1466" s="151"/>
    </row>
    <row r="1467" spans="1:9" s="6" customFormat="1">
      <c r="A1467" s="29"/>
      <c r="B1467" s="29"/>
      <c r="C1467" s="29"/>
      <c r="D1467" s="150"/>
      <c r="H1467" s="5"/>
      <c r="I1467" s="151"/>
    </row>
    <row r="1468" spans="1:9" s="6" customFormat="1">
      <c r="A1468" s="29"/>
      <c r="B1468" s="29"/>
      <c r="C1468" s="29"/>
      <c r="D1468" s="150"/>
      <c r="H1468" s="5"/>
      <c r="I1468" s="151"/>
    </row>
    <row r="1469" spans="1:9" s="6" customFormat="1">
      <c r="A1469" s="29"/>
      <c r="B1469" s="29"/>
      <c r="C1469" s="29"/>
      <c r="D1469" s="150"/>
      <c r="H1469" s="5"/>
      <c r="I1469" s="151"/>
    </row>
    <row r="1470" spans="1:9" s="6" customFormat="1">
      <c r="A1470" s="29"/>
      <c r="B1470" s="29"/>
      <c r="C1470" s="29"/>
      <c r="D1470" s="150"/>
      <c r="H1470" s="5"/>
      <c r="I1470" s="151"/>
    </row>
    <row r="1471" spans="1:9" s="6" customFormat="1">
      <c r="A1471" s="29"/>
      <c r="B1471" s="29"/>
      <c r="C1471" s="29"/>
      <c r="D1471" s="150"/>
      <c r="H1471" s="5"/>
      <c r="I1471" s="151"/>
    </row>
    <row r="1472" spans="1:9" s="6" customFormat="1">
      <c r="A1472" s="29"/>
      <c r="B1472" s="29"/>
      <c r="C1472" s="29"/>
      <c r="D1472" s="150"/>
      <c r="H1472" s="5"/>
      <c r="I1472" s="151"/>
    </row>
    <row r="1473" spans="1:9" s="6" customFormat="1">
      <c r="A1473" s="29"/>
      <c r="B1473" s="29"/>
      <c r="C1473" s="29"/>
      <c r="D1473" s="150"/>
      <c r="H1473" s="5"/>
      <c r="I1473" s="151"/>
    </row>
    <row r="1474" spans="1:9" s="6" customFormat="1">
      <c r="A1474" s="29"/>
      <c r="B1474" s="29"/>
      <c r="C1474" s="29"/>
      <c r="D1474" s="150"/>
      <c r="H1474" s="5"/>
      <c r="I1474" s="151"/>
    </row>
    <row r="1475" spans="1:9" s="6" customFormat="1">
      <c r="A1475" s="29"/>
      <c r="B1475" s="29"/>
      <c r="C1475" s="29"/>
      <c r="D1475" s="150"/>
      <c r="H1475" s="5"/>
      <c r="I1475" s="151"/>
    </row>
    <row r="1476" spans="1:9" s="6" customFormat="1">
      <c r="A1476" s="29"/>
      <c r="B1476" s="29"/>
      <c r="C1476" s="29"/>
      <c r="D1476" s="150"/>
      <c r="H1476" s="5"/>
      <c r="I1476" s="151"/>
    </row>
    <row r="1477" spans="1:9" s="6" customFormat="1">
      <c r="A1477" s="29"/>
      <c r="B1477" s="29"/>
      <c r="C1477" s="29"/>
      <c r="D1477" s="150"/>
      <c r="H1477" s="5"/>
      <c r="I1477" s="151"/>
    </row>
    <row r="1478" spans="1:9" s="6" customFormat="1">
      <c r="A1478" s="29"/>
      <c r="B1478" s="29"/>
      <c r="C1478" s="29"/>
      <c r="D1478" s="150"/>
      <c r="H1478" s="5"/>
      <c r="I1478" s="151"/>
    </row>
    <row r="1479" spans="1:9" s="6" customFormat="1">
      <c r="A1479" s="29"/>
      <c r="B1479" s="29"/>
      <c r="C1479" s="29"/>
      <c r="D1479" s="150"/>
      <c r="H1479" s="5"/>
      <c r="I1479" s="151"/>
    </row>
    <row r="1480" spans="1:9" s="6" customFormat="1">
      <c r="A1480" s="29"/>
      <c r="B1480" s="29"/>
      <c r="C1480" s="29"/>
      <c r="D1480" s="150"/>
      <c r="H1480" s="5"/>
      <c r="I1480" s="151"/>
    </row>
    <row r="1481" spans="1:9" s="6" customFormat="1">
      <c r="A1481" s="29"/>
      <c r="B1481" s="29"/>
      <c r="C1481" s="29"/>
      <c r="D1481" s="150"/>
      <c r="H1481" s="5"/>
      <c r="I1481" s="151"/>
    </row>
    <row r="1482" spans="1:9" s="6" customFormat="1">
      <c r="A1482" s="29"/>
      <c r="B1482" s="29"/>
      <c r="C1482" s="29"/>
      <c r="D1482" s="150"/>
      <c r="H1482" s="5"/>
      <c r="I1482" s="151"/>
    </row>
    <row r="1483" spans="1:9" s="6" customFormat="1">
      <c r="A1483" s="29"/>
      <c r="B1483" s="29"/>
      <c r="C1483" s="29"/>
      <c r="D1483" s="150"/>
      <c r="H1483" s="5"/>
      <c r="I1483" s="151"/>
    </row>
    <row r="1484" spans="1:9" s="6" customFormat="1">
      <c r="A1484" s="29"/>
      <c r="B1484" s="29"/>
      <c r="C1484" s="29"/>
      <c r="D1484" s="150"/>
      <c r="H1484" s="5"/>
      <c r="I1484" s="151"/>
    </row>
    <row r="1485" spans="1:9" s="6" customFormat="1">
      <c r="A1485" s="29"/>
      <c r="B1485" s="29"/>
      <c r="C1485" s="29"/>
      <c r="D1485" s="150"/>
      <c r="H1485" s="5"/>
      <c r="I1485" s="151"/>
    </row>
    <row r="1486" spans="1:9" s="6" customFormat="1">
      <c r="A1486" s="29"/>
      <c r="B1486" s="29"/>
      <c r="C1486" s="29"/>
      <c r="D1486" s="150"/>
      <c r="H1486" s="5"/>
      <c r="I1486" s="151"/>
    </row>
    <row r="1487" spans="1:9" s="6" customFormat="1">
      <c r="A1487" s="29"/>
      <c r="B1487" s="29"/>
      <c r="C1487" s="29"/>
      <c r="D1487" s="150"/>
      <c r="H1487" s="5"/>
      <c r="I1487" s="151"/>
    </row>
    <row r="1488" spans="1:9" s="6" customFormat="1">
      <c r="A1488" s="29"/>
      <c r="B1488" s="29"/>
      <c r="C1488" s="29"/>
      <c r="D1488" s="150"/>
      <c r="H1488" s="5"/>
      <c r="I1488" s="151"/>
    </row>
    <row r="1489" spans="1:9" s="6" customFormat="1">
      <c r="A1489" s="29"/>
      <c r="B1489" s="29"/>
      <c r="C1489" s="29"/>
      <c r="D1489" s="150"/>
      <c r="H1489" s="5"/>
      <c r="I1489" s="151"/>
    </row>
    <row r="1490" spans="1:9" s="6" customFormat="1">
      <c r="A1490" s="29"/>
      <c r="B1490" s="29"/>
      <c r="C1490" s="29"/>
      <c r="D1490" s="150"/>
      <c r="H1490" s="5"/>
      <c r="I1490" s="151"/>
    </row>
    <row r="1491" spans="1:9" s="6" customFormat="1">
      <c r="A1491" s="29"/>
      <c r="B1491" s="29"/>
      <c r="C1491" s="29"/>
      <c r="D1491" s="150"/>
      <c r="H1491" s="5"/>
      <c r="I1491" s="151"/>
    </row>
    <row r="1492" spans="1:9" s="6" customFormat="1">
      <c r="A1492" s="29"/>
      <c r="B1492" s="29"/>
      <c r="C1492" s="29"/>
      <c r="D1492" s="150"/>
      <c r="H1492" s="5"/>
      <c r="I1492" s="151"/>
    </row>
    <row r="1493" spans="1:9" s="6" customFormat="1">
      <c r="A1493" s="29"/>
      <c r="B1493" s="29"/>
      <c r="C1493" s="29"/>
      <c r="D1493" s="150"/>
      <c r="H1493" s="5"/>
      <c r="I1493" s="151"/>
    </row>
    <row r="1494" spans="1:9" s="6" customFormat="1">
      <c r="A1494" s="29"/>
      <c r="B1494" s="29"/>
      <c r="C1494" s="29"/>
      <c r="D1494" s="150"/>
      <c r="H1494" s="5"/>
      <c r="I1494" s="151"/>
    </row>
    <row r="1495" spans="1:9" s="6" customFormat="1">
      <c r="A1495" s="29"/>
      <c r="B1495" s="29"/>
      <c r="C1495" s="29"/>
      <c r="D1495" s="150"/>
      <c r="H1495" s="5"/>
      <c r="I1495" s="151"/>
    </row>
    <row r="1496" spans="1:9" s="6" customFormat="1">
      <c r="A1496" s="29"/>
      <c r="B1496" s="29"/>
      <c r="C1496" s="29"/>
      <c r="D1496" s="150"/>
      <c r="H1496" s="5"/>
      <c r="I1496" s="151"/>
    </row>
    <row r="1497" spans="1:9" s="6" customFormat="1">
      <c r="A1497" s="29"/>
      <c r="B1497" s="29"/>
      <c r="C1497" s="29"/>
      <c r="D1497" s="150"/>
      <c r="H1497" s="5"/>
      <c r="I1497" s="151"/>
    </row>
    <row r="1498" spans="1:9" s="6" customFormat="1">
      <c r="A1498" s="29"/>
      <c r="B1498" s="29"/>
      <c r="C1498" s="29"/>
      <c r="D1498" s="150"/>
      <c r="H1498" s="5"/>
      <c r="I1498" s="151"/>
    </row>
    <row r="1499" spans="1:9" s="6" customFormat="1">
      <c r="A1499" s="29"/>
      <c r="B1499" s="29"/>
      <c r="C1499" s="29"/>
      <c r="D1499" s="150"/>
      <c r="H1499" s="5"/>
      <c r="I1499" s="151"/>
    </row>
    <row r="1500" spans="1:9" s="6" customFormat="1">
      <c r="A1500" s="29"/>
      <c r="B1500" s="29"/>
      <c r="C1500" s="29"/>
      <c r="D1500" s="150"/>
      <c r="H1500" s="5"/>
      <c r="I1500" s="151"/>
    </row>
    <row r="1501" spans="1:9" s="6" customFormat="1">
      <c r="A1501" s="29"/>
      <c r="B1501" s="29"/>
      <c r="C1501" s="29"/>
      <c r="D1501" s="150"/>
      <c r="H1501" s="5"/>
      <c r="I1501" s="151"/>
    </row>
    <row r="1502" spans="1:9" s="6" customFormat="1">
      <c r="A1502" s="29"/>
      <c r="B1502" s="29"/>
      <c r="C1502" s="29"/>
      <c r="D1502" s="150"/>
      <c r="H1502" s="5"/>
      <c r="I1502" s="151"/>
    </row>
    <row r="1503" spans="1:9" s="6" customFormat="1">
      <c r="A1503" s="29"/>
      <c r="B1503" s="29"/>
      <c r="C1503" s="29"/>
      <c r="D1503" s="150"/>
      <c r="H1503" s="5"/>
      <c r="I1503" s="151"/>
    </row>
    <row r="1504" spans="1:9" s="6" customFormat="1">
      <c r="A1504" s="29"/>
      <c r="B1504" s="29"/>
      <c r="C1504" s="29"/>
      <c r="D1504" s="150"/>
      <c r="H1504" s="5"/>
      <c r="I1504" s="151"/>
    </row>
    <row r="1505" spans="1:9" s="6" customFormat="1">
      <c r="A1505" s="29"/>
      <c r="B1505" s="29"/>
      <c r="C1505" s="29"/>
      <c r="D1505" s="150"/>
      <c r="H1505" s="5"/>
      <c r="I1505" s="151"/>
    </row>
    <row r="1506" spans="1:9" s="6" customFormat="1">
      <c r="A1506" s="29"/>
      <c r="B1506" s="29"/>
      <c r="C1506" s="29"/>
      <c r="D1506" s="150"/>
      <c r="H1506" s="5"/>
      <c r="I1506" s="151"/>
    </row>
    <row r="1507" spans="1:9" s="6" customFormat="1">
      <c r="A1507" s="29"/>
      <c r="B1507" s="29"/>
      <c r="C1507" s="29"/>
      <c r="D1507" s="150"/>
      <c r="H1507" s="5"/>
      <c r="I1507" s="151"/>
    </row>
    <row r="1508" spans="1:9" s="6" customFormat="1">
      <c r="A1508" s="29"/>
      <c r="B1508" s="29"/>
      <c r="C1508" s="29"/>
      <c r="D1508" s="150"/>
      <c r="H1508" s="5"/>
      <c r="I1508" s="151"/>
    </row>
    <row r="1509" spans="1:9" s="6" customFormat="1">
      <c r="A1509" s="29"/>
      <c r="B1509" s="29"/>
      <c r="C1509" s="29"/>
      <c r="D1509" s="150"/>
      <c r="H1509" s="5"/>
      <c r="I1509" s="151"/>
    </row>
    <row r="1510" spans="1:9" s="6" customFormat="1">
      <c r="A1510" s="29"/>
      <c r="B1510" s="29"/>
      <c r="C1510" s="29"/>
      <c r="D1510" s="150"/>
      <c r="H1510" s="5"/>
      <c r="I1510" s="151"/>
    </row>
    <row r="1511" spans="1:9" s="6" customFormat="1">
      <c r="A1511" s="29"/>
      <c r="B1511" s="29"/>
      <c r="C1511" s="29"/>
      <c r="D1511" s="150"/>
      <c r="H1511" s="5"/>
      <c r="I1511" s="151"/>
    </row>
    <row r="1512" spans="1:9" s="6" customFormat="1">
      <c r="A1512" s="29"/>
      <c r="B1512" s="29"/>
      <c r="C1512" s="29"/>
      <c r="D1512" s="150"/>
      <c r="H1512" s="5"/>
      <c r="I1512" s="151"/>
    </row>
    <row r="1513" spans="1:9" s="6" customFormat="1">
      <c r="A1513" s="29"/>
      <c r="B1513" s="29"/>
      <c r="C1513" s="29"/>
      <c r="D1513" s="150"/>
      <c r="H1513" s="5"/>
      <c r="I1513" s="151"/>
    </row>
    <row r="1514" spans="1:9" s="6" customFormat="1">
      <c r="A1514" s="29"/>
      <c r="B1514" s="29"/>
      <c r="C1514" s="29"/>
      <c r="D1514" s="150"/>
      <c r="H1514" s="5"/>
      <c r="I1514" s="151"/>
    </row>
    <row r="1515" spans="1:9" s="6" customFormat="1">
      <c r="A1515" s="29"/>
      <c r="B1515" s="29"/>
      <c r="C1515" s="29"/>
      <c r="D1515" s="150"/>
      <c r="H1515" s="5"/>
      <c r="I1515" s="151"/>
    </row>
    <row r="1516" spans="1:9" s="6" customFormat="1">
      <c r="A1516" s="29"/>
      <c r="B1516" s="29"/>
      <c r="C1516" s="29"/>
      <c r="D1516" s="150"/>
      <c r="H1516" s="5"/>
      <c r="I1516" s="151"/>
    </row>
    <row r="1517" spans="1:9" s="6" customFormat="1">
      <c r="A1517" s="29"/>
      <c r="B1517" s="29"/>
      <c r="C1517" s="29"/>
      <c r="D1517" s="150"/>
      <c r="H1517" s="5"/>
      <c r="I1517" s="151"/>
    </row>
    <row r="1518" spans="1:9" s="6" customFormat="1">
      <c r="A1518" s="29"/>
      <c r="B1518" s="29"/>
      <c r="C1518" s="29"/>
      <c r="D1518" s="150"/>
      <c r="H1518" s="5"/>
      <c r="I1518" s="151"/>
    </row>
    <row r="1519" spans="1:9" s="6" customFormat="1">
      <c r="A1519" s="29"/>
      <c r="B1519" s="29"/>
      <c r="C1519" s="29"/>
      <c r="D1519" s="150"/>
      <c r="H1519" s="5"/>
      <c r="I1519" s="151"/>
    </row>
    <row r="1520" spans="1:9" s="6" customFormat="1">
      <c r="A1520" s="29"/>
      <c r="B1520" s="29"/>
      <c r="C1520" s="29"/>
      <c r="D1520" s="150"/>
      <c r="H1520" s="5"/>
      <c r="I1520" s="151"/>
    </row>
    <row r="1521" spans="1:9" s="6" customFormat="1">
      <c r="A1521" s="29"/>
      <c r="B1521" s="29"/>
      <c r="C1521" s="29"/>
      <c r="D1521" s="150"/>
      <c r="H1521" s="5"/>
      <c r="I1521" s="151"/>
    </row>
    <row r="1522" spans="1:9" s="6" customFormat="1">
      <c r="A1522" s="29"/>
      <c r="B1522" s="29"/>
      <c r="C1522" s="29"/>
      <c r="D1522" s="150"/>
      <c r="H1522" s="5"/>
      <c r="I1522" s="151"/>
    </row>
    <row r="1523" spans="1:9" s="6" customFormat="1">
      <c r="A1523" s="29"/>
      <c r="B1523" s="29"/>
      <c r="C1523" s="29"/>
      <c r="D1523" s="150"/>
      <c r="H1523" s="5"/>
      <c r="I1523" s="151"/>
    </row>
    <row r="1524" spans="1:9" s="6" customFormat="1">
      <c r="A1524" s="29"/>
      <c r="B1524" s="29"/>
      <c r="C1524" s="29"/>
      <c r="D1524" s="150"/>
      <c r="H1524" s="5"/>
      <c r="I1524" s="151"/>
    </row>
    <row r="1525" spans="1:9" s="6" customFormat="1">
      <c r="A1525" s="29"/>
      <c r="B1525" s="29"/>
      <c r="C1525" s="29"/>
      <c r="D1525" s="150"/>
      <c r="H1525" s="5"/>
      <c r="I1525" s="151"/>
    </row>
    <row r="1526" spans="1:9" s="6" customFormat="1">
      <c r="A1526" s="29"/>
      <c r="B1526" s="29"/>
      <c r="C1526" s="29"/>
      <c r="D1526" s="150"/>
      <c r="H1526" s="5"/>
      <c r="I1526" s="151"/>
    </row>
    <row r="1527" spans="1:9" s="6" customFormat="1">
      <c r="A1527" s="29"/>
      <c r="B1527" s="29"/>
      <c r="C1527" s="29"/>
      <c r="D1527" s="150"/>
      <c r="H1527" s="5"/>
      <c r="I1527" s="151"/>
    </row>
    <row r="1528" spans="1:9" s="6" customFormat="1">
      <c r="A1528" s="29"/>
      <c r="B1528" s="29"/>
      <c r="C1528" s="29"/>
      <c r="D1528" s="150"/>
      <c r="H1528" s="5"/>
      <c r="I1528" s="151"/>
    </row>
    <row r="1529" spans="1:9" s="6" customFormat="1">
      <c r="A1529" s="29"/>
      <c r="B1529" s="29"/>
      <c r="C1529" s="29"/>
      <c r="D1529" s="150"/>
      <c r="H1529" s="5"/>
      <c r="I1529" s="151"/>
    </row>
    <row r="1530" spans="1:9" s="6" customFormat="1">
      <c r="A1530" s="29"/>
      <c r="B1530" s="29"/>
      <c r="C1530" s="29"/>
      <c r="D1530" s="150"/>
      <c r="H1530" s="5"/>
      <c r="I1530" s="151"/>
    </row>
    <row r="1531" spans="1:9" s="6" customFormat="1">
      <c r="A1531" s="29"/>
      <c r="B1531" s="29"/>
      <c r="C1531" s="29"/>
      <c r="D1531" s="150"/>
      <c r="H1531" s="5"/>
      <c r="I1531" s="151"/>
    </row>
    <row r="1532" spans="1:9" s="6" customFormat="1">
      <c r="A1532" s="29"/>
      <c r="B1532" s="29"/>
      <c r="C1532" s="29"/>
      <c r="D1532" s="150"/>
      <c r="H1532" s="5"/>
      <c r="I1532" s="151"/>
    </row>
    <row r="1533" spans="1:9" s="6" customFormat="1">
      <c r="A1533" s="29"/>
      <c r="B1533" s="29"/>
      <c r="C1533" s="29"/>
      <c r="D1533" s="150"/>
      <c r="H1533" s="5"/>
      <c r="I1533" s="151"/>
    </row>
    <row r="1534" spans="1:9" s="6" customFormat="1">
      <c r="A1534" s="29"/>
      <c r="B1534" s="29"/>
      <c r="C1534" s="29"/>
      <c r="D1534" s="150"/>
      <c r="H1534" s="5"/>
      <c r="I1534" s="151"/>
    </row>
    <row r="1535" spans="1:9" s="6" customFormat="1">
      <c r="A1535" s="29"/>
      <c r="B1535" s="29"/>
      <c r="C1535" s="29"/>
      <c r="D1535" s="150"/>
      <c r="H1535" s="5"/>
      <c r="I1535" s="151"/>
    </row>
    <row r="1536" spans="1:9" s="6" customFormat="1">
      <c r="A1536" s="29"/>
      <c r="B1536" s="29"/>
      <c r="C1536" s="29"/>
      <c r="D1536" s="150"/>
      <c r="H1536" s="5"/>
      <c r="I1536" s="151"/>
    </row>
    <row r="1537" spans="1:9" s="6" customFormat="1">
      <c r="A1537" s="29"/>
      <c r="B1537" s="29"/>
      <c r="C1537" s="29"/>
      <c r="D1537" s="150"/>
      <c r="H1537" s="5"/>
      <c r="I1537" s="151"/>
    </row>
    <row r="1538" spans="1:9" s="6" customFormat="1">
      <c r="A1538" s="29"/>
      <c r="B1538" s="29"/>
      <c r="C1538" s="29"/>
      <c r="D1538" s="150"/>
      <c r="H1538" s="5"/>
      <c r="I1538" s="151"/>
    </row>
    <row r="1539" spans="1:9" s="6" customFormat="1">
      <c r="A1539" s="29"/>
      <c r="B1539" s="29"/>
      <c r="C1539" s="29"/>
      <c r="D1539" s="150"/>
      <c r="H1539" s="5"/>
      <c r="I1539" s="151"/>
    </row>
    <row r="1540" spans="1:9" s="6" customFormat="1">
      <c r="A1540" s="29"/>
      <c r="B1540" s="29"/>
      <c r="C1540" s="29"/>
      <c r="D1540" s="150"/>
      <c r="H1540" s="5"/>
      <c r="I1540" s="151"/>
    </row>
    <row r="1541" spans="1:9" s="6" customFormat="1">
      <c r="A1541" s="29"/>
      <c r="B1541" s="29"/>
      <c r="C1541" s="29"/>
      <c r="D1541" s="150"/>
      <c r="H1541" s="5"/>
      <c r="I1541" s="151"/>
    </row>
    <row r="1542" spans="1:9" s="6" customFormat="1">
      <c r="A1542" s="29"/>
      <c r="B1542" s="29"/>
      <c r="C1542" s="29"/>
      <c r="D1542" s="150"/>
      <c r="H1542" s="5"/>
      <c r="I1542" s="151"/>
    </row>
    <row r="1543" spans="1:9" s="6" customFormat="1">
      <c r="A1543" s="29"/>
      <c r="B1543" s="29"/>
      <c r="C1543" s="29"/>
      <c r="D1543" s="150"/>
      <c r="H1543" s="5"/>
      <c r="I1543" s="151"/>
    </row>
    <row r="1544" spans="1:9" s="6" customFormat="1">
      <c r="A1544" s="29"/>
      <c r="B1544" s="29"/>
      <c r="C1544" s="29"/>
      <c r="D1544" s="150"/>
      <c r="H1544" s="5"/>
      <c r="I1544" s="151"/>
    </row>
    <row r="1545" spans="1:9" s="6" customFormat="1">
      <c r="A1545" s="29"/>
      <c r="B1545" s="29"/>
      <c r="C1545" s="29"/>
      <c r="D1545" s="150"/>
      <c r="H1545" s="5"/>
      <c r="I1545" s="151"/>
    </row>
    <row r="1546" spans="1:9" s="6" customFormat="1">
      <c r="A1546" s="29"/>
      <c r="B1546" s="29"/>
      <c r="C1546" s="29"/>
      <c r="D1546" s="150"/>
      <c r="H1546" s="5"/>
      <c r="I1546" s="151"/>
    </row>
    <row r="1547" spans="1:9" s="6" customFormat="1">
      <c r="A1547" s="29"/>
      <c r="B1547" s="29"/>
      <c r="C1547" s="29"/>
      <c r="D1547" s="150"/>
      <c r="H1547" s="5"/>
      <c r="I1547" s="151"/>
    </row>
    <row r="1548" spans="1:9" s="6" customFormat="1">
      <c r="A1548" s="29"/>
      <c r="B1548" s="29"/>
      <c r="C1548" s="29"/>
      <c r="D1548" s="150"/>
      <c r="H1548" s="5"/>
      <c r="I1548" s="151"/>
    </row>
    <row r="1549" spans="1:9" s="6" customFormat="1">
      <c r="A1549" s="29"/>
      <c r="B1549" s="29"/>
      <c r="C1549" s="29"/>
      <c r="D1549" s="150"/>
      <c r="H1549" s="5"/>
      <c r="I1549" s="151"/>
    </row>
    <row r="1550" spans="1:9" s="6" customFormat="1">
      <c r="A1550" s="29"/>
      <c r="B1550" s="29"/>
      <c r="C1550" s="29"/>
      <c r="D1550" s="150"/>
      <c r="H1550" s="5"/>
      <c r="I1550" s="151"/>
    </row>
    <row r="1551" spans="1:9" s="6" customFormat="1">
      <c r="A1551" s="29"/>
      <c r="B1551" s="29"/>
      <c r="C1551" s="29"/>
      <c r="D1551" s="150"/>
      <c r="H1551" s="5"/>
      <c r="I1551" s="151"/>
    </row>
    <row r="1552" spans="1:9" s="6" customFormat="1">
      <c r="A1552" s="29"/>
      <c r="B1552" s="29"/>
      <c r="C1552" s="29"/>
      <c r="D1552" s="150"/>
      <c r="H1552" s="5"/>
      <c r="I1552" s="151"/>
    </row>
    <row r="1553" spans="1:9" s="6" customFormat="1">
      <c r="A1553" s="29"/>
      <c r="B1553" s="29"/>
      <c r="C1553" s="29"/>
      <c r="D1553" s="150"/>
      <c r="H1553" s="5"/>
      <c r="I1553" s="151"/>
    </row>
    <row r="1554" spans="1:9" s="6" customFormat="1">
      <c r="A1554" s="29"/>
      <c r="B1554" s="29"/>
      <c r="C1554" s="29"/>
      <c r="D1554" s="150"/>
      <c r="H1554" s="5"/>
      <c r="I1554" s="151"/>
    </row>
    <row r="1555" spans="1:9" s="6" customFormat="1">
      <c r="A1555" s="29"/>
      <c r="B1555" s="29"/>
      <c r="C1555" s="29"/>
      <c r="D1555" s="150"/>
      <c r="H1555" s="5"/>
      <c r="I1555" s="151"/>
    </row>
    <row r="1556" spans="1:9" s="6" customFormat="1">
      <c r="A1556" s="29"/>
      <c r="B1556" s="29"/>
      <c r="C1556" s="29"/>
      <c r="D1556" s="150"/>
      <c r="H1556" s="5"/>
      <c r="I1556" s="151"/>
    </row>
    <row r="1557" spans="1:9" s="6" customFormat="1">
      <c r="A1557" s="29"/>
      <c r="B1557" s="29"/>
      <c r="C1557" s="29"/>
      <c r="D1557" s="150"/>
      <c r="H1557" s="5"/>
      <c r="I1557" s="151"/>
    </row>
    <row r="1558" spans="1:9" s="6" customFormat="1">
      <c r="A1558" s="29"/>
      <c r="B1558" s="29"/>
      <c r="C1558" s="29"/>
      <c r="D1558" s="150"/>
      <c r="H1558" s="5"/>
      <c r="I1558" s="151"/>
    </row>
    <row r="1559" spans="1:9" s="6" customFormat="1">
      <c r="A1559" s="29"/>
      <c r="B1559" s="29"/>
      <c r="C1559" s="29"/>
      <c r="D1559" s="150"/>
      <c r="H1559" s="5"/>
      <c r="I1559" s="151"/>
    </row>
    <row r="1560" spans="1:9" s="6" customFormat="1">
      <c r="A1560" s="29"/>
      <c r="B1560" s="29"/>
      <c r="C1560" s="29"/>
      <c r="D1560" s="150"/>
      <c r="H1560" s="5"/>
      <c r="I1560" s="151"/>
    </row>
    <row r="1561" spans="1:9" s="6" customFormat="1">
      <c r="A1561" s="29"/>
      <c r="B1561" s="29"/>
      <c r="C1561" s="29"/>
      <c r="D1561" s="150"/>
      <c r="H1561" s="5"/>
      <c r="I1561" s="151"/>
    </row>
    <row r="1562" spans="1:9" s="6" customFormat="1">
      <c r="A1562" s="29"/>
      <c r="B1562" s="29"/>
      <c r="C1562" s="29"/>
      <c r="D1562" s="150"/>
      <c r="H1562" s="5"/>
      <c r="I1562" s="151"/>
    </row>
    <row r="1563" spans="1:9" s="6" customFormat="1">
      <c r="A1563" s="29"/>
      <c r="B1563" s="29"/>
      <c r="C1563" s="29"/>
      <c r="D1563" s="150"/>
      <c r="H1563" s="5"/>
      <c r="I1563" s="151"/>
    </row>
    <row r="1564" spans="1:9" s="6" customFormat="1">
      <c r="A1564" s="29"/>
      <c r="B1564" s="29"/>
      <c r="C1564" s="29"/>
      <c r="D1564" s="150"/>
      <c r="H1564" s="5"/>
      <c r="I1564" s="151"/>
    </row>
    <row r="1565" spans="1:9" s="6" customFormat="1">
      <c r="A1565" s="29"/>
      <c r="B1565" s="29"/>
      <c r="C1565" s="29"/>
      <c r="D1565" s="150"/>
      <c r="H1565" s="5"/>
      <c r="I1565" s="151"/>
    </row>
    <row r="1566" spans="1:9" s="6" customFormat="1">
      <c r="A1566" s="29"/>
      <c r="B1566" s="29"/>
      <c r="C1566" s="29"/>
      <c r="D1566" s="150"/>
      <c r="H1566" s="5"/>
      <c r="I1566" s="151"/>
    </row>
    <row r="1567" spans="1:9" s="6" customFormat="1">
      <c r="A1567" s="29"/>
      <c r="B1567" s="29"/>
      <c r="C1567" s="29"/>
      <c r="D1567" s="150"/>
      <c r="H1567" s="5"/>
      <c r="I1567" s="151"/>
    </row>
    <row r="1568" spans="1:9" s="6" customFormat="1">
      <c r="A1568" s="29"/>
      <c r="B1568" s="29"/>
      <c r="C1568" s="29"/>
      <c r="D1568" s="150"/>
      <c r="H1568" s="5"/>
      <c r="I1568" s="151"/>
    </row>
    <row r="1569" spans="1:9" s="6" customFormat="1">
      <c r="A1569" s="29"/>
      <c r="B1569" s="29"/>
      <c r="C1569" s="29"/>
      <c r="D1569" s="150"/>
      <c r="H1569" s="5"/>
      <c r="I1569" s="151"/>
    </row>
    <row r="1570" spans="1:9" s="6" customFormat="1">
      <c r="A1570" s="29"/>
      <c r="B1570" s="29"/>
      <c r="C1570" s="29"/>
      <c r="D1570" s="150"/>
      <c r="H1570" s="5"/>
      <c r="I1570" s="151"/>
    </row>
    <row r="1571" spans="1:9" s="6" customFormat="1">
      <c r="A1571" s="29"/>
      <c r="B1571" s="29"/>
      <c r="C1571" s="29"/>
      <c r="D1571" s="150"/>
      <c r="H1571" s="5"/>
      <c r="I1571" s="151"/>
    </row>
    <row r="1572" spans="1:9" s="6" customFormat="1">
      <c r="A1572" s="29"/>
      <c r="B1572" s="29"/>
      <c r="C1572" s="29"/>
      <c r="D1572" s="150"/>
      <c r="H1572" s="5"/>
      <c r="I1572" s="151"/>
    </row>
    <row r="1573" spans="1:9" s="6" customFormat="1">
      <c r="A1573" s="29"/>
      <c r="B1573" s="29"/>
      <c r="C1573" s="29"/>
      <c r="D1573" s="150"/>
      <c r="H1573" s="5"/>
      <c r="I1573" s="151"/>
    </row>
    <row r="1574" spans="1:9" s="6" customFormat="1">
      <c r="A1574" s="29"/>
      <c r="B1574" s="29"/>
      <c r="C1574" s="29"/>
      <c r="D1574" s="150"/>
      <c r="H1574" s="5"/>
      <c r="I1574" s="151"/>
    </row>
    <row r="1575" spans="1:9" s="6" customFormat="1">
      <c r="A1575" s="29"/>
      <c r="B1575" s="29"/>
      <c r="C1575" s="29"/>
      <c r="D1575" s="150"/>
      <c r="H1575" s="5"/>
      <c r="I1575" s="151"/>
    </row>
    <row r="1576" spans="1:9" s="6" customFormat="1">
      <c r="A1576" s="29"/>
      <c r="B1576" s="29"/>
      <c r="C1576" s="29"/>
      <c r="D1576" s="150"/>
      <c r="H1576" s="5"/>
      <c r="I1576" s="151"/>
    </row>
    <row r="1577" spans="1:9" s="6" customFormat="1">
      <c r="A1577" s="29"/>
      <c r="B1577" s="29"/>
      <c r="C1577" s="29"/>
      <c r="D1577" s="150"/>
      <c r="H1577" s="5"/>
      <c r="I1577" s="151"/>
    </row>
    <row r="1578" spans="1:9" s="6" customFormat="1">
      <c r="A1578" s="29"/>
      <c r="B1578" s="29"/>
      <c r="C1578" s="29"/>
      <c r="D1578" s="150"/>
      <c r="H1578" s="5"/>
      <c r="I1578" s="151"/>
    </row>
    <row r="1579" spans="1:9" s="6" customFormat="1">
      <c r="A1579" s="29"/>
      <c r="B1579" s="29"/>
      <c r="C1579" s="29"/>
      <c r="D1579" s="150"/>
      <c r="H1579" s="5"/>
      <c r="I1579" s="151"/>
    </row>
    <row r="1580" spans="1:9" s="6" customFormat="1">
      <c r="A1580" s="29"/>
      <c r="B1580" s="29"/>
      <c r="C1580" s="29"/>
      <c r="D1580" s="150"/>
      <c r="H1580" s="5"/>
      <c r="I1580" s="151"/>
    </row>
    <row r="1581" spans="1:9" s="6" customFormat="1">
      <c r="A1581" s="29"/>
      <c r="B1581" s="29"/>
      <c r="C1581" s="29"/>
      <c r="D1581" s="150"/>
      <c r="H1581" s="5"/>
      <c r="I1581" s="151"/>
    </row>
    <row r="1582" spans="1:9" s="6" customFormat="1">
      <c r="A1582" s="29"/>
      <c r="B1582" s="29"/>
      <c r="C1582" s="29"/>
      <c r="D1582" s="150"/>
      <c r="H1582" s="5"/>
      <c r="I1582" s="151"/>
    </row>
    <row r="1583" spans="1:9" s="6" customFormat="1">
      <c r="A1583" s="29"/>
      <c r="B1583" s="29"/>
      <c r="C1583" s="29"/>
      <c r="D1583" s="150"/>
      <c r="H1583" s="5"/>
      <c r="I1583" s="151"/>
    </row>
    <row r="1584" spans="1:9" s="6" customFormat="1">
      <c r="A1584" s="29"/>
      <c r="B1584" s="29"/>
      <c r="C1584" s="29"/>
      <c r="D1584" s="150"/>
      <c r="H1584" s="5"/>
      <c r="I1584" s="151"/>
    </row>
    <row r="1585" spans="1:9" s="6" customFormat="1">
      <c r="A1585" s="29"/>
      <c r="B1585" s="29"/>
      <c r="C1585" s="29"/>
      <c r="D1585" s="150"/>
      <c r="H1585" s="5"/>
      <c r="I1585" s="151"/>
    </row>
    <row r="1586" spans="1:9" s="6" customFormat="1">
      <c r="A1586" s="29"/>
      <c r="B1586" s="29"/>
      <c r="C1586" s="29"/>
      <c r="D1586" s="150"/>
      <c r="H1586" s="5"/>
      <c r="I1586" s="151"/>
    </row>
    <row r="1587" spans="1:9" s="6" customFormat="1">
      <c r="A1587" s="29"/>
      <c r="B1587" s="29"/>
      <c r="C1587" s="29"/>
      <c r="D1587" s="150"/>
      <c r="H1587" s="5"/>
      <c r="I1587" s="151"/>
    </row>
    <row r="1588" spans="1:9" s="6" customFormat="1">
      <c r="A1588" s="29"/>
      <c r="B1588" s="29"/>
      <c r="C1588" s="29"/>
      <c r="D1588" s="150"/>
      <c r="H1588" s="5"/>
      <c r="I1588" s="151"/>
    </row>
    <row r="1589" spans="1:9" s="6" customFormat="1">
      <c r="A1589" s="29"/>
      <c r="B1589" s="29"/>
      <c r="C1589" s="29"/>
      <c r="D1589" s="150"/>
      <c r="H1589" s="5"/>
      <c r="I1589" s="151"/>
    </row>
    <row r="1590" spans="1:9" s="6" customFormat="1">
      <c r="A1590" s="29"/>
      <c r="B1590" s="29"/>
      <c r="C1590" s="29"/>
      <c r="D1590" s="150"/>
      <c r="H1590" s="5"/>
      <c r="I1590" s="151"/>
    </row>
    <row r="1591" spans="1:9" s="6" customFormat="1">
      <c r="A1591" s="29"/>
      <c r="B1591" s="29"/>
      <c r="C1591" s="29"/>
      <c r="D1591" s="150"/>
      <c r="H1591" s="5"/>
      <c r="I1591" s="151"/>
    </row>
    <row r="1592" spans="1:9" s="6" customFormat="1">
      <c r="A1592" s="29"/>
      <c r="B1592" s="29"/>
      <c r="C1592" s="29"/>
      <c r="D1592" s="150"/>
      <c r="H1592" s="5"/>
      <c r="I1592" s="151"/>
    </row>
    <row r="1593" spans="1:9" s="6" customFormat="1">
      <c r="A1593" s="29"/>
      <c r="B1593" s="29"/>
      <c r="C1593" s="29"/>
      <c r="D1593" s="150"/>
      <c r="H1593" s="5"/>
      <c r="I1593" s="151"/>
    </row>
    <row r="1594" spans="1:9" s="6" customFormat="1">
      <c r="A1594" s="29"/>
      <c r="B1594" s="29"/>
      <c r="C1594" s="29"/>
      <c r="D1594" s="150"/>
      <c r="H1594" s="5"/>
      <c r="I1594" s="151"/>
    </row>
    <row r="1595" spans="1:9" s="6" customFormat="1">
      <c r="A1595" s="29"/>
      <c r="B1595" s="29"/>
      <c r="C1595" s="29"/>
      <c r="D1595" s="150"/>
      <c r="H1595" s="5"/>
      <c r="I1595" s="151"/>
    </row>
    <row r="1596" spans="1:9" s="6" customFormat="1">
      <c r="A1596" s="29"/>
      <c r="B1596" s="29"/>
      <c r="C1596" s="29"/>
      <c r="D1596" s="150"/>
      <c r="H1596" s="5"/>
      <c r="I1596" s="151"/>
    </row>
    <row r="1597" spans="1:9" s="6" customFormat="1">
      <c r="A1597" s="29"/>
      <c r="B1597" s="29"/>
      <c r="C1597" s="29"/>
      <c r="D1597" s="150"/>
      <c r="H1597" s="5"/>
      <c r="I1597" s="151"/>
    </row>
    <row r="1598" spans="1:9" s="6" customFormat="1">
      <c r="A1598" s="29"/>
      <c r="B1598" s="29"/>
      <c r="C1598" s="29"/>
      <c r="D1598" s="150"/>
      <c r="H1598" s="5"/>
      <c r="I1598" s="151"/>
    </row>
    <row r="1599" spans="1:9" s="6" customFormat="1">
      <c r="A1599" s="29"/>
      <c r="B1599" s="29"/>
      <c r="C1599" s="29"/>
      <c r="D1599" s="150"/>
      <c r="H1599" s="5"/>
      <c r="I1599" s="151"/>
    </row>
    <row r="1600" spans="1:9" s="6" customFormat="1">
      <c r="A1600" s="29"/>
      <c r="B1600" s="29"/>
      <c r="C1600" s="29"/>
      <c r="D1600" s="150"/>
      <c r="H1600" s="5"/>
      <c r="I1600" s="151"/>
    </row>
    <row r="1601" spans="1:9" s="6" customFormat="1">
      <c r="A1601" s="29"/>
      <c r="B1601" s="29"/>
      <c r="C1601" s="29"/>
      <c r="D1601" s="150"/>
      <c r="H1601" s="5"/>
      <c r="I1601" s="151"/>
    </row>
    <row r="1602" spans="1:9" s="6" customFormat="1">
      <c r="A1602" s="29"/>
      <c r="B1602" s="29"/>
      <c r="C1602" s="29"/>
      <c r="D1602" s="150"/>
      <c r="H1602" s="5"/>
      <c r="I1602" s="151"/>
    </row>
    <row r="1603" spans="1:9" s="6" customFormat="1">
      <c r="A1603" s="29"/>
      <c r="B1603" s="29"/>
      <c r="C1603" s="29"/>
      <c r="D1603" s="150"/>
      <c r="H1603" s="5"/>
      <c r="I1603" s="151"/>
    </row>
    <row r="1604" spans="1:9" s="6" customFormat="1">
      <c r="A1604" s="29"/>
      <c r="B1604" s="29"/>
      <c r="C1604" s="29"/>
      <c r="D1604" s="150"/>
      <c r="H1604" s="5"/>
      <c r="I1604" s="151"/>
    </row>
    <row r="1605" spans="1:9" s="6" customFormat="1">
      <c r="A1605" s="29"/>
      <c r="B1605" s="29"/>
      <c r="C1605" s="29"/>
      <c r="D1605" s="150"/>
      <c r="H1605" s="5"/>
      <c r="I1605" s="151"/>
    </row>
    <row r="1606" spans="1:9" s="6" customFormat="1">
      <c r="A1606" s="29"/>
      <c r="B1606" s="29"/>
      <c r="C1606" s="29"/>
      <c r="D1606" s="150"/>
      <c r="H1606" s="5"/>
      <c r="I1606" s="151"/>
    </row>
    <row r="1607" spans="1:9" s="6" customFormat="1">
      <c r="A1607" s="29"/>
      <c r="B1607" s="29"/>
      <c r="C1607" s="29"/>
      <c r="D1607" s="150"/>
      <c r="H1607" s="5"/>
      <c r="I1607" s="151"/>
    </row>
    <row r="1608" spans="1:9" s="6" customFormat="1">
      <c r="A1608" s="29"/>
      <c r="B1608" s="29"/>
      <c r="C1608" s="29"/>
      <c r="D1608" s="150"/>
      <c r="H1608" s="5"/>
      <c r="I1608" s="151"/>
    </row>
    <row r="1609" spans="1:9" s="6" customFormat="1">
      <c r="A1609" s="29"/>
      <c r="B1609" s="29"/>
      <c r="C1609" s="29"/>
      <c r="D1609" s="150"/>
      <c r="H1609" s="5"/>
      <c r="I1609" s="151"/>
    </row>
    <row r="1610" spans="1:9" s="6" customFormat="1">
      <c r="A1610" s="29"/>
      <c r="B1610" s="29"/>
      <c r="C1610" s="29"/>
      <c r="D1610" s="150"/>
      <c r="H1610" s="5"/>
      <c r="I1610" s="151"/>
    </row>
    <row r="1611" spans="1:9" s="6" customFormat="1">
      <c r="A1611" s="29"/>
      <c r="B1611" s="29"/>
      <c r="C1611" s="29"/>
      <c r="D1611" s="150"/>
      <c r="H1611" s="5"/>
      <c r="I1611" s="151"/>
    </row>
    <row r="1612" spans="1:9" s="6" customFormat="1">
      <c r="A1612" s="29"/>
      <c r="B1612" s="29"/>
      <c r="C1612" s="29"/>
      <c r="D1612" s="150"/>
      <c r="H1612" s="5"/>
      <c r="I1612" s="151"/>
    </row>
    <row r="1613" spans="1:9" s="6" customFormat="1">
      <c r="A1613" s="29"/>
      <c r="B1613" s="29"/>
      <c r="C1613" s="29"/>
      <c r="D1613" s="150"/>
      <c r="H1613" s="5"/>
      <c r="I1613" s="151"/>
    </row>
    <row r="1614" spans="1:9" s="6" customFormat="1">
      <c r="A1614" s="29"/>
      <c r="B1614" s="29"/>
      <c r="C1614" s="29"/>
      <c r="D1614" s="150"/>
      <c r="H1614" s="5"/>
      <c r="I1614" s="151"/>
    </row>
    <row r="1615" spans="1:9" s="6" customFormat="1">
      <c r="A1615" s="29"/>
      <c r="B1615" s="29"/>
      <c r="C1615" s="29"/>
      <c r="D1615" s="150"/>
      <c r="H1615" s="5"/>
      <c r="I1615" s="151"/>
    </row>
    <row r="1616" spans="1:9" s="6" customFormat="1">
      <c r="A1616" s="29"/>
      <c r="B1616" s="29"/>
      <c r="C1616" s="29"/>
      <c r="D1616" s="150"/>
      <c r="H1616" s="5"/>
      <c r="I1616" s="151"/>
    </row>
    <row r="1617" spans="1:9" s="6" customFormat="1">
      <c r="A1617" s="29"/>
      <c r="B1617" s="29"/>
      <c r="C1617" s="29"/>
      <c r="D1617" s="150"/>
      <c r="H1617" s="5"/>
      <c r="I1617" s="151"/>
    </row>
    <row r="1618" spans="1:9" s="6" customFormat="1">
      <c r="A1618" s="29"/>
      <c r="B1618" s="29"/>
      <c r="C1618" s="29"/>
      <c r="D1618" s="150"/>
      <c r="H1618" s="5"/>
      <c r="I1618" s="151"/>
    </row>
    <row r="1619" spans="1:9" s="6" customFormat="1">
      <c r="A1619" s="29"/>
      <c r="B1619" s="29"/>
      <c r="C1619" s="29"/>
      <c r="D1619" s="150"/>
      <c r="H1619" s="5"/>
      <c r="I1619" s="151"/>
    </row>
    <row r="1620" spans="1:9" s="6" customFormat="1">
      <c r="A1620" s="29"/>
      <c r="B1620" s="29"/>
      <c r="C1620" s="29"/>
      <c r="D1620" s="150"/>
      <c r="H1620" s="5"/>
      <c r="I1620" s="151"/>
    </row>
    <row r="1621" spans="1:9" s="6" customFormat="1">
      <c r="A1621" s="29"/>
      <c r="B1621" s="29"/>
      <c r="C1621" s="29"/>
      <c r="D1621" s="150"/>
      <c r="H1621" s="5"/>
      <c r="I1621" s="151"/>
    </row>
    <row r="1622" spans="1:9" s="6" customFormat="1">
      <c r="A1622" s="29"/>
      <c r="B1622" s="29"/>
      <c r="C1622" s="29"/>
      <c r="D1622" s="150"/>
      <c r="H1622" s="5"/>
      <c r="I1622" s="151"/>
    </row>
    <row r="1623" spans="1:9" s="6" customFormat="1">
      <c r="A1623" s="29"/>
      <c r="B1623" s="29"/>
      <c r="C1623" s="29"/>
      <c r="D1623" s="150"/>
      <c r="H1623" s="5"/>
      <c r="I1623" s="151"/>
    </row>
    <row r="1624" spans="1:9" s="6" customFormat="1">
      <c r="A1624" s="29"/>
      <c r="B1624" s="29"/>
      <c r="C1624" s="29"/>
      <c r="D1624" s="150"/>
      <c r="H1624" s="5"/>
      <c r="I1624" s="151"/>
    </row>
    <row r="1625" spans="1:9" s="6" customFormat="1">
      <c r="A1625" s="29"/>
      <c r="B1625" s="29"/>
      <c r="C1625" s="29"/>
      <c r="D1625" s="150"/>
      <c r="H1625" s="5"/>
      <c r="I1625" s="151"/>
    </row>
    <row r="1626" spans="1:9" s="6" customFormat="1">
      <c r="A1626" s="29"/>
      <c r="B1626" s="29"/>
      <c r="C1626" s="29"/>
      <c r="D1626" s="150"/>
      <c r="H1626" s="5"/>
      <c r="I1626" s="151"/>
    </row>
    <row r="1627" spans="1:9" s="6" customFormat="1">
      <c r="A1627" s="29"/>
      <c r="B1627" s="29"/>
      <c r="C1627" s="29"/>
      <c r="D1627" s="150"/>
      <c r="H1627" s="5"/>
      <c r="I1627" s="151"/>
    </row>
    <row r="1628" spans="1:9" s="6" customFormat="1">
      <c r="A1628" s="29"/>
      <c r="B1628" s="29"/>
      <c r="C1628" s="29"/>
      <c r="D1628" s="150"/>
      <c r="H1628" s="5"/>
      <c r="I1628" s="151"/>
    </row>
    <row r="1629" spans="1:9" s="6" customFormat="1">
      <c r="A1629" s="29"/>
      <c r="B1629" s="29"/>
      <c r="C1629" s="29"/>
      <c r="D1629" s="150"/>
      <c r="H1629" s="5"/>
      <c r="I1629" s="151"/>
    </row>
    <row r="1630" spans="1:9" s="6" customFormat="1">
      <c r="A1630" s="29"/>
      <c r="B1630" s="29"/>
      <c r="C1630" s="29"/>
      <c r="D1630" s="150"/>
      <c r="H1630" s="5"/>
      <c r="I1630" s="151"/>
    </row>
    <row r="1631" spans="1:9" s="6" customFormat="1">
      <c r="A1631" s="29"/>
      <c r="B1631" s="29"/>
      <c r="C1631" s="29"/>
      <c r="D1631" s="150"/>
      <c r="H1631" s="5"/>
      <c r="I1631" s="151"/>
    </row>
    <row r="1632" spans="1:9" s="6" customFormat="1">
      <c r="A1632" s="29"/>
      <c r="B1632" s="29"/>
      <c r="C1632" s="29"/>
      <c r="D1632" s="150"/>
      <c r="H1632" s="5"/>
      <c r="I1632" s="151"/>
    </row>
    <row r="1633" spans="1:9" s="6" customFormat="1">
      <c r="A1633" s="29"/>
      <c r="B1633" s="29"/>
      <c r="C1633" s="29"/>
      <c r="D1633" s="150"/>
      <c r="H1633" s="5"/>
      <c r="I1633" s="151"/>
    </row>
    <row r="1634" spans="1:9" s="6" customFormat="1">
      <c r="A1634" s="29"/>
      <c r="B1634" s="29"/>
      <c r="C1634" s="29"/>
      <c r="D1634" s="150"/>
      <c r="H1634" s="5"/>
      <c r="I1634" s="151"/>
    </row>
    <row r="1635" spans="1:9" s="6" customFormat="1">
      <c r="A1635" s="29"/>
      <c r="B1635" s="29"/>
      <c r="C1635" s="29"/>
      <c r="D1635" s="150"/>
      <c r="H1635" s="5"/>
      <c r="I1635" s="151"/>
    </row>
    <row r="1636" spans="1:9" s="6" customFormat="1">
      <c r="A1636" s="29"/>
      <c r="B1636" s="29"/>
      <c r="C1636" s="29"/>
      <c r="D1636" s="150"/>
      <c r="H1636" s="5"/>
      <c r="I1636" s="151"/>
    </row>
    <row r="1637" spans="1:9" s="6" customFormat="1">
      <c r="A1637" s="29"/>
      <c r="B1637" s="29"/>
      <c r="C1637" s="29"/>
      <c r="D1637" s="150"/>
      <c r="H1637" s="5"/>
      <c r="I1637" s="151"/>
    </row>
    <row r="1638" spans="1:9" s="6" customFormat="1">
      <c r="A1638" s="29"/>
      <c r="B1638" s="29"/>
      <c r="C1638" s="29"/>
      <c r="D1638" s="150"/>
      <c r="H1638" s="5"/>
      <c r="I1638" s="151"/>
    </row>
    <row r="1639" spans="1:9" s="6" customFormat="1">
      <c r="A1639" s="29"/>
      <c r="B1639" s="29"/>
      <c r="C1639" s="29"/>
      <c r="D1639" s="150"/>
      <c r="H1639" s="5"/>
      <c r="I1639" s="151"/>
    </row>
    <row r="1640" spans="1:9" s="6" customFormat="1">
      <c r="A1640" s="29"/>
      <c r="B1640" s="29"/>
      <c r="C1640" s="29"/>
      <c r="D1640" s="150"/>
      <c r="H1640" s="5"/>
      <c r="I1640" s="151"/>
    </row>
    <row r="1641" spans="1:9" s="6" customFormat="1">
      <c r="A1641" s="29"/>
      <c r="B1641" s="29"/>
      <c r="C1641" s="29"/>
      <c r="D1641" s="150"/>
      <c r="H1641" s="5"/>
      <c r="I1641" s="151"/>
    </row>
    <row r="1642" spans="1:9" s="6" customFormat="1">
      <c r="A1642" s="29"/>
      <c r="B1642" s="29"/>
      <c r="C1642" s="29"/>
      <c r="D1642" s="150"/>
      <c r="H1642" s="5"/>
      <c r="I1642" s="151"/>
    </row>
    <row r="1643" spans="1:9" s="6" customFormat="1">
      <c r="A1643" s="29"/>
      <c r="B1643" s="29"/>
      <c r="C1643" s="29"/>
      <c r="D1643" s="150"/>
      <c r="H1643" s="5"/>
      <c r="I1643" s="151"/>
    </row>
    <row r="1644" spans="1:9" s="6" customFormat="1">
      <c r="A1644" s="29"/>
      <c r="B1644" s="29"/>
      <c r="C1644" s="29"/>
      <c r="D1644" s="150"/>
      <c r="H1644" s="5"/>
      <c r="I1644" s="151"/>
    </row>
    <row r="1645" spans="1:9" s="6" customFormat="1">
      <c r="A1645" s="29"/>
      <c r="B1645" s="29"/>
      <c r="C1645" s="29"/>
      <c r="D1645" s="150"/>
      <c r="H1645" s="5"/>
      <c r="I1645" s="151"/>
    </row>
    <row r="1646" spans="1:9" s="6" customFormat="1">
      <c r="A1646" s="29"/>
      <c r="B1646" s="29"/>
      <c r="C1646" s="29"/>
      <c r="D1646" s="150"/>
      <c r="H1646" s="5"/>
      <c r="I1646" s="151"/>
    </row>
    <row r="1647" spans="1:9" s="6" customFormat="1">
      <c r="A1647" s="29"/>
      <c r="B1647" s="29"/>
      <c r="C1647" s="29"/>
      <c r="D1647" s="150"/>
      <c r="H1647" s="5"/>
      <c r="I1647" s="151"/>
    </row>
    <row r="1648" spans="1:9" s="6" customFormat="1">
      <c r="A1648" s="29"/>
      <c r="B1648" s="29"/>
      <c r="C1648" s="29"/>
      <c r="D1648" s="150"/>
      <c r="H1648" s="5"/>
      <c r="I1648" s="151"/>
    </row>
    <row r="1649" spans="1:9" s="6" customFormat="1">
      <c r="A1649" s="29"/>
      <c r="B1649" s="29"/>
      <c r="C1649" s="29"/>
      <c r="D1649" s="150"/>
      <c r="H1649" s="5"/>
      <c r="I1649" s="151"/>
    </row>
    <row r="1650" spans="1:9" s="6" customFormat="1">
      <c r="A1650" s="29"/>
      <c r="B1650" s="29"/>
      <c r="C1650" s="29"/>
      <c r="D1650" s="150"/>
      <c r="H1650" s="5"/>
      <c r="I1650" s="151"/>
    </row>
    <row r="1651" spans="1:9" s="6" customFormat="1">
      <c r="A1651" s="29"/>
      <c r="B1651" s="29"/>
      <c r="C1651" s="29"/>
      <c r="D1651" s="150"/>
      <c r="H1651" s="5"/>
      <c r="I1651" s="151"/>
    </row>
    <row r="1652" spans="1:9" s="6" customFormat="1">
      <c r="A1652" s="29"/>
      <c r="B1652" s="29"/>
      <c r="C1652" s="29"/>
      <c r="D1652" s="150"/>
      <c r="H1652" s="5"/>
      <c r="I1652" s="151"/>
    </row>
    <row r="1653" spans="1:9" s="6" customFormat="1">
      <c r="A1653" s="29"/>
      <c r="B1653" s="29"/>
      <c r="C1653" s="29"/>
      <c r="D1653" s="150"/>
      <c r="H1653" s="5"/>
      <c r="I1653" s="151"/>
    </row>
    <row r="1654" spans="1:9" s="6" customFormat="1">
      <c r="A1654" s="29"/>
      <c r="B1654" s="29"/>
      <c r="C1654" s="29"/>
      <c r="D1654" s="150"/>
      <c r="H1654" s="5"/>
      <c r="I1654" s="151"/>
    </row>
    <row r="1655" spans="1:9" s="6" customFormat="1">
      <c r="A1655" s="29"/>
      <c r="B1655" s="29"/>
      <c r="C1655" s="29"/>
      <c r="D1655" s="150"/>
      <c r="H1655" s="5"/>
      <c r="I1655" s="151"/>
    </row>
    <row r="1656" spans="1:9" s="6" customFormat="1">
      <c r="A1656" s="29"/>
      <c r="B1656" s="29"/>
      <c r="C1656" s="29"/>
      <c r="D1656" s="150"/>
      <c r="H1656" s="5"/>
      <c r="I1656" s="151"/>
    </row>
    <row r="1657" spans="1:9" s="6" customFormat="1">
      <c r="A1657" s="29"/>
      <c r="B1657" s="29"/>
      <c r="C1657" s="29"/>
      <c r="D1657" s="150"/>
      <c r="H1657" s="5"/>
      <c r="I1657" s="151"/>
    </row>
    <row r="1658" spans="1:9" s="6" customFormat="1">
      <c r="A1658" s="29"/>
      <c r="B1658" s="29"/>
      <c r="C1658" s="29"/>
      <c r="D1658" s="150"/>
      <c r="H1658" s="5"/>
      <c r="I1658" s="151"/>
    </row>
    <row r="1659" spans="1:9" s="6" customFormat="1">
      <c r="A1659" s="29"/>
      <c r="B1659" s="29"/>
      <c r="C1659" s="29"/>
      <c r="D1659" s="150"/>
      <c r="H1659" s="5"/>
      <c r="I1659" s="151"/>
    </row>
    <row r="1660" spans="1:9" s="6" customFormat="1">
      <c r="A1660" s="29"/>
      <c r="B1660" s="29"/>
      <c r="C1660" s="29"/>
      <c r="D1660" s="150"/>
      <c r="H1660" s="5"/>
      <c r="I1660" s="151"/>
    </row>
    <row r="1661" spans="1:9" s="6" customFormat="1">
      <c r="A1661" s="29"/>
      <c r="B1661" s="29"/>
      <c r="C1661" s="29"/>
      <c r="D1661" s="150"/>
      <c r="H1661" s="5"/>
      <c r="I1661" s="151"/>
    </row>
    <row r="1662" spans="1:9" s="6" customFormat="1">
      <c r="A1662" s="29"/>
      <c r="B1662" s="29"/>
      <c r="C1662" s="29"/>
      <c r="D1662" s="150"/>
      <c r="H1662" s="5"/>
      <c r="I1662" s="151"/>
    </row>
    <row r="1663" spans="1:9" s="6" customFormat="1">
      <c r="A1663" s="29"/>
      <c r="B1663" s="29"/>
      <c r="C1663" s="29"/>
      <c r="D1663" s="150"/>
      <c r="H1663" s="5"/>
      <c r="I1663" s="151"/>
    </row>
    <row r="1664" spans="1:9" s="6" customFormat="1">
      <c r="A1664" s="29"/>
      <c r="B1664" s="29"/>
      <c r="C1664" s="29"/>
      <c r="D1664" s="150"/>
      <c r="H1664" s="5"/>
      <c r="I1664" s="151"/>
    </row>
    <row r="1665" spans="1:9" s="6" customFormat="1">
      <c r="A1665" s="29"/>
      <c r="B1665" s="29"/>
      <c r="C1665" s="29"/>
      <c r="D1665" s="150"/>
      <c r="H1665" s="5"/>
      <c r="I1665" s="151"/>
    </row>
    <row r="1666" spans="1:9" s="6" customFormat="1">
      <c r="A1666" s="29"/>
      <c r="B1666" s="29"/>
      <c r="C1666" s="29"/>
      <c r="D1666" s="150"/>
      <c r="H1666" s="5"/>
      <c r="I1666" s="151"/>
    </row>
    <row r="1667" spans="1:9" s="6" customFormat="1">
      <c r="A1667" s="29"/>
      <c r="B1667" s="29"/>
      <c r="C1667" s="29"/>
      <c r="D1667" s="150"/>
      <c r="H1667" s="5"/>
      <c r="I1667" s="151"/>
    </row>
    <row r="1668" spans="1:9" s="6" customFormat="1">
      <c r="A1668" s="29"/>
      <c r="B1668" s="29"/>
      <c r="C1668" s="29"/>
      <c r="D1668" s="150"/>
      <c r="H1668" s="5"/>
      <c r="I1668" s="151"/>
    </row>
    <row r="1669" spans="1:9" s="6" customFormat="1">
      <c r="A1669" s="29"/>
      <c r="B1669" s="29"/>
      <c r="C1669" s="29"/>
      <c r="D1669" s="150"/>
      <c r="H1669" s="5"/>
      <c r="I1669" s="151"/>
    </row>
    <row r="1670" spans="1:9" s="6" customFormat="1">
      <c r="A1670" s="29"/>
      <c r="B1670" s="29"/>
      <c r="C1670" s="29"/>
      <c r="D1670" s="150"/>
      <c r="H1670" s="5"/>
      <c r="I1670" s="151"/>
    </row>
    <row r="1671" spans="1:9" s="6" customFormat="1">
      <c r="A1671" s="29"/>
      <c r="B1671" s="29"/>
      <c r="C1671" s="29"/>
      <c r="D1671" s="150"/>
      <c r="H1671" s="5"/>
      <c r="I1671" s="151"/>
    </row>
    <row r="1672" spans="1:9" s="6" customFormat="1">
      <c r="A1672" s="29"/>
      <c r="B1672" s="29"/>
      <c r="C1672" s="29"/>
      <c r="D1672" s="150"/>
      <c r="H1672" s="5"/>
      <c r="I1672" s="151"/>
    </row>
    <row r="1673" spans="1:9" s="6" customFormat="1">
      <c r="A1673" s="29"/>
      <c r="B1673" s="29"/>
      <c r="C1673" s="29"/>
      <c r="D1673" s="150"/>
      <c r="H1673" s="5"/>
      <c r="I1673" s="151"/>
    </row>
    <row r="1674" spans="1:9" s="6" customFormat="1">
      <c r="A1674" s="29"/>
      <c r="B1674" s="29"/>
      <c r="C1674" s="29"/>
      <c r="D1674" s="150"/>
      <c r="H1674" s="5"/>
      <c r="I1674" s="151"/>
    </row>
    <row r="1675" spans="1:9" s="6" customFormat="1">
      <c r="A1675" s="29"/>
      <c r="B1675" s="29"/>
      <c r="C1675" s="29"/>
      <c r="D1675" s="150"/>
      <c r="H1675" s="5"/>
      <c r="I1675" s="151"/>
    </row>
    <row r="1676" spans="1:9" s="6" customFormat="1">
      <c r="A1676" s="29"/>
      <c r="B1676" s="29"/>
      <c r="C1676" s="29"/>
      <c r="D1676" s="150"/>
      <c r="H1676" s="5"/>
      <c r="I1676" s="151"/>
    </row>
    <row r="1677" spans="1:9" s="6" customFormat="1">
      <c r="A1677" s="29"/>
      <c r="B1677" s="29"/>
      <c r="C1677" s="29"/>
      <c r="D1677" s="150"/>
      <c r="H1677" s="5"/>
      <c r="I1677" s="151"/>
    </row>
    <row r="1678" spans="1:9" s="6" customFormat="1">
      <c r="A1678" s="29"/>
      <c r="B1678" s="29"/>
      <c r="C1678" s="29"/>
      <c r="D1678" s="150"/>
      <c r="H1678" s="5"/>
      <c r="I1678" s="151"/>
    </row>
    <row r="1679" spans="1:9" s="6" customFormat="1">
      <c r="A1679" s="29"/>
      <c r="B1679" s="29"/>
      <c r="C1679" s="29"/>
      <c r="D1679" s="150"/>
      <c r="H1679" s="5"/>
      <c r="I1679" s="151"/>
    </row>
    <row r="1680" spans="1:9" s="6" customFormat="1">
      <c r="A1680" s="29"/>
      <c r="B1680" s="29"/>
      <c r="C1680" s="29"/>
      <c r="D1680" s="150"/>
      <c r="H1680" s="5"/>
      <c r="I1680" s="151"/>
    </row>
    <row r="1681" spans="1:9" s="6" customFormat="1">
      <c r="A1681" s="29"/>
      <c r="B1681" s="29"/>
      <c r="C1681" s="29"/>
      <c r="D1681" s="150"/>
      <c r="H1681" s="5"/>
      <c r="I1681" s="151"/>
    </row>
    <row r="1682" spans="1:9" s="6" customFormat="1">
      <c r="A1682" s="29"/>
      <c r="B1682" s="29"/>
      <c r="C1682" s="29"/>
      <c r="D1682" s="150"/>
      <c r="H1682" s="5"/>
      <c r="I1682" s="151"/>
    </row>
    <row r="1683" spans="1:9" s="6" customFormat="1">
      <c r="A1683" s="29"/>
      <c r="B1683" s="29"/>
      <c r="C1683" s="29"/>
      <c r="D1683" s="150"/>
      <c r="H1683" s="5"/>
      <c r="I1683" s="151"/>
    </row>
    <row r="1684" spans="1:9" s="6" customFormat="1">
      <c r="A1684" s="29"/>
      <c r="B1684" s="29"/>
      <c r="C1684" s="29"/>
      <c r="D1684" s="150"/>
      <c r="H1684" s="5"/>
      <c r="I1684" s="151"/>
    </row>
    <row r="1685" spans="1:9" s="6" customFormat="1">
      <c r="A1685" s="29"/>
      <c r="B1685" s="29"/>
      <c r="C1685" s="29"/>
      <c r="D1685" s="150"/>
      <c r="H1685" s="5"/>
      <c r="I1685" s="151"/>
    </row>
    <row r="1686" spans="1:9" s="6" customFormat="1">
      <c r="A1686" s="29"/>
      <c r="B1686" s="29"/>
      <c r="C1686" s="29"/>
      <c r="D1686" s="150"/>
      <c r="H1686" s="5"/>
      <c r="I1686" s="151"/>
    </row>
    <row r="1687" spans="1:9" s="6" customFormat="1">
      <c r="A1687" s="29"/>
      <c r="B1687" s="29"/>
      <c r="C1687" s="29"/>
      <c r="D1687" s="150"/>
      <c r="H1687" s="5"/>
      <c r="I1687" s="151"/>
    </row>
    <row r="1688" spans="1:9" s="6" customFormat="1">
      <c r="A1688" s="29"/>
      <c r="B1688" s="29"/>
      <c r="C1688" s="29"/>
      <c r="D1688" s="150"/>
      <c r="H1688" s="5"/>
      <c r="I1688" s="151"/>
    </row>
    <row r="1689" spans="1:9" s="6" customFormat="1">
      <c r="A1689" s="29"/>
      <c r="B1689" s="29"/>
      <c r="C1689" s="29"/>
      <c r="D1689" s="150"/>
      <c r="H1689" s="5"/>
      <c r="I1689" s="151"/>
    </row>
    <row r="1690" spans="1:9" s="6" customFormat="1">
      <c r="A1690" s="29"/>
      <c r="B1690" s="29"/>
      <c r="C1690" s="29"/>
      <c r="D1690" s="150"/>
      <c r="H1690" s="5"/>
      <c r="I1690" s="151"/>
    </row>
    <row r="1691" spans="1:9" s="6" customFormat="1">
      <c r="A1691" s="29"/>
      <c r="B1691" s="29"/>
      <c r="C1691" s="29"/>
      <c r="D1691" s="150"/>
      <c r="H1691" s="5"/>
      <c r="I1691" s="151"/>
    </row>
    <row r="1692" spans="1:9" s="6" customFormat="1">
      <c r="A1692" s="29"/>
      <c r="B1692" s="29"/>
      <c r="C1692" s="29"/>
      <c r="D1692" s="150"/>
      <c r="H1692" s="5"/>
      <c r="I1692" s="151"/>
    </row>
    <row r="1693" spans="1:9" s="6" customFormat="1">
      <c r="A1693" s="29"/>
      <c r="B1693" s="29"/>
      <c r="C1693" s="29"/>
      <c r="D1693" s="150"/>
      <c r="H1693" s="5"/>
      <c r="I1693" s="151"/>
    </row>
    <row r="1694" spans="1:9" s="6" customFormat="1">
      <c r="A1694" s="29"/>
      <c r="B1694" s="29"/>
      <c r="C1694" s="29"/>
      <c r="D1694" s="150"/>
      <c r="H1694" s="5"/>
      <c r="I1694" s="151"/>
    </row>
    <row r="1695" spans="1:9" s="6" customFormat="1">
      <c r="A1695" s="29"/>
      <c r="B1695" s="29"/>
      <c r="C1695" s="29"/>
      <c r="D1695" s="150"/>
      <c r="H1695" s="5"/>
      <c r="I1695" s="151"/>
    </row>
    <row r="1696" spans="1:9" s="6" customFormat="1">
      <c r="A1696" s="29"/>
      <c r="B1696" s="29"/>
      <c r="C1696" s="29"/>
      <c r="D1696" s="150"/>
      <c r="H1696" s="5"/>
      <c r="I1696" s="151"/>
    </row>
    <row r="1697" spans="1:9" s="6" customFormat="1">
      <c r="A1697" s="29"/>
      <c r="B1697" s="29"/>
      <c r="C1697" s="29"/>
      <c r="D1697" s="150"/>
      <c r="H1697" s="5"/>
      <c r="I1697" s="151"/>
    </row>
    <row r="1698" spans="1:9" s="6" customFormat="1">
      <c r="A1698" s="29"/>
      <c r="B1698" s="29"/>
      <c r="C1698" s="29"/>
      <c r="D1698" s="150"/>
      <c r="H1698" s="5"/>
      <c r="I1698" s="151"/>
    </row>
    <row r="1699" spans="1:9" s="6" customFormat="1">
      <c r="A1699" s="29"/>
      <c r="B1699" s="29"/>
      <c r="C1699" s="29"/>
      <c r="D1699" s="150"/>
      <c r="H1699" s="5"/>
      <c r="I1699" s="151"/>
    </row>
    <row r="1700" spans="1:9" s="6" customFormat="1">
      <c r="A1700" s="29"/>
      <c r="B1700" s="29"/>
      <c r="C1700" s="29"/>
      <c r="D1700" s="150"/>
      <c r="H1700" s="5"/>
      <c r="I1700" s="151"/>
    </row>
    <row r="1701" spans="1:9" s="6" customFormat="1">
      <c r="A1701" s="29"/>
      <c r="B1701" s="29"/>
      <c r="C1701" s="29"/>
      <c r="D1701" s="150"/>
      <c r="H1701" s="5"/>
      <c r="I1701" s="151"/>
    </row>
    <row r="1702" spans="1:9" s="6" customFormat="1">
      <c r="A1702" s="29"/>
      <c r="B1702" s="29"/>
      <c r="C1702" s="29"/>
      <c r="D1702" s="150"/>
      <c r="H1702" s="5"/>
      <c r="I1702" s="151"/>
    </row>
    <row r="1703" spans="1:9" s="6" customFormat="1">
      <c r="A1703" s="29"/>
      <c r="B1703" s="29"/>
      <c r="C1703" s="29"/>
      <c r="D1703" s="150"/>
      <c r="H1703" s="5"/>
      <c r="I1703" s="151"/>
    </row>
    <row r="1704" spans="1:9" s="6" customFormat="1">
      <c r="A1704" s="29"/>
      <c r="B1704" s="29"/>
      <c r="C1704" s="29"/>
      <c r="D1704" s="150"/>
      <c r="H1704" s="5"/>
      <c r="I1704" s="151"/>
    </row>
    <row r="1705" spans="1:9" s="6" customFormat="1">
      <c r="A1705" s="29"/>
      <c r="B1705" s="29"/>
      <c r="C1705" s="29"/>
      <c r="D1705" s="150"/>
      <c r="H1705" s="5"/>
      <c r="I1705" s="151"/>
    </row>
    <row r="1706" spans="1:9" s="6" customFormat="1">
      <c r="A1706" s="29"/>
      <c r="B1706" s="29"/>
      <c r="C1706" s="29"/>
      <c r="D1706" s="150"/>
      <c r="H1706" s="5"/>
      <c r="I1706" s="151"/>
    </row>
    <row r="1707" spans="1:9" s="6" customFormat="1">
      <c r="A1707" s="29"/>
      <c r="B1707" s="29"/>
      <c r="C1707" s="29"/>
      <c r="D1707" s="150"/>
      <c r="H1707" s="5"/>
      <c r="I1707" s="151"/>
    </row>
    <row r="1708" spans="1:9" s="6" customFormat="1">
      <c r="A1708" s="29"/>
      <c r="B1708" s="29"/>
      <c r="C1708" s="29"/>
      <c r="D1708" s="150"/>
      <c r="H1708" s="5"/>
      <c r="I1708" s="151"/>
    </row>
    <row r="1709" spans="1:9" s="6" customFormat="1">
      <c r="A1709" s="29"/>
      <c r="B1709" s="29"/>
      <c r="C1709" s="29"/>
      <c r="D1709" s="150"/>
      <c r="H1709" s="5"/>
      <c r="I1709" s="151"/>
    </row>
    <row r="1710" spans="1:9" s="6" customFormat="1">
      <c r="A1710" s="29"/>
      <c r="B1710" s="29"/>
      <c r="C1710" s="29"/>
      <c r="D1710" s="150"/>
      <c r="H1710" s="5"/>
      <c r="I1710" s="151"/>
    </row>
    <row r="1711" spans="1:9" s="6" customFormat="1">
      <c r="A1711" s="29"/>
      <c r="B1711" s="29"/>
      <c r="C1711" s="29"/>
      <c r="D1711" s="150"/>
      <c r="H1711" s="5"/>
      <c r="I1711" s="151"/>
    </row>
    <row r="1712" spans="1:9" s="6" customFormat="1">
      <c r="A1712" s="29"/>
      <c r="B1712" s="29"/>
      <c r="C1712" s="29"/>
      <c r="D1712" s="150"/>
      <c r="H1712" s="5"/>
      <c r="I1712" s="151"/>
    </row>
    <row r="1713" spans="1:9" s="6" customFormat="1">
      <c r="A1713" s="29"/>
      <c r="B1713" s="29"/>
      <c r="C1713" s="29"/>
      <c r="D1713" s="150"/>
      <c r="H1713" s="5"/>
      <c r="I1713" s="151"/>
    </row>
    <row r="1714" spans="1:9" s="6" customFormat="1">
      <c r="A1714" s="29"/>
      <c r="B1714" s="29"/>
      <c r="C1714" s="29"/>
      <c r="D1714" s="150"/>
      <c r="H1714" s="5"/>
      <c r="I1714" s="151"/>
    </row>
    <row r="1715" spans="1:9" s="6" customFormat="1">
      <c r="A1715" s="29"/>
      <c r="B1715" s="29"/>
      <c r="C1715" s="29"/>
      <c r="D1715" s="150"/>
      <c r="H1715" s="5"/>
      <c r="I1715" s="151"/>
    </row>
    <row r="1716" spans="1:9" s="6" customFormat="1">
      <c r="A1716" s="29"/>
      <c r="B1716" s="29"/>
      <c r="C1716" s="29"/>
      <c r="D1716" s="150"/>
      <c r="H1716" s="5"/>
      <c r="I1716" s="151"/>
    </row>
    <row r="1717" spans="1:9" s="6" customFormat="1">
      <c r="A1717" s="29"/>
      <c r="B1717" s="29"/>
      <c r="C1717" s="29"/>
      <c r="D1717" s="150"/>
      <c r="H1717" s="5"/>
      <c r="I1717" s="151"/>
    </row>
    <row r="1718" spans="1:9" s="6" customFormat="1">
      <c r="A1718" s="29"/>
      <c r="B1718" s="29"/>
      <c r="C1718" s="29"/>
      <c r="D1718" s="150"/>
      <c r="H1718" s="5"/>
      <c r="I1718" s="151"/>
    </row>
    <row r="1719" spans="1:9" s="6" customFormat="1">
      <c r="A1719" s="29"/>
      <c r="B1719" s="29"/>
      <c r="C1719" s="29"/>
      <c r="D1719" s="150"/>
      <c r="H1719" s="5"/>
      <c r="I1719" s="151"/>
    </row>
    <row r="1720" spans="1:9" s="6" customFormat="1">
      <c r="A1720" s="29"/>
      <c r="B1720" s="29"/>
      <c r="C1720" s="29"/>
      <c r="D1720" s="150"/>
      <c r="H1720" s="5"/>
      <c r="I1720" s="151"/>
    </row>
    <row r="1721" spans="1:9" s="6" customFormat="1">
      <c r="A1721" s="29"/>
      <c r="B1721" s="29"/>
      <c r="C1721" s="29"/>
      <c r="D1721" s="150"/>
      <c r="H1721" s="5"/>
      <c r="I1721" s="151"/>
    </row>
    <row r="1722" spans="1:9" s="6" customFormat="1">
      <c r="A1722" s="29"/>
      <c r="B1722" s="29"/>
      <c r="C1722" s="29"/>
      <c r="D1722" s="150"/>
      <c r="H1722" s="5"/>
      <c r="I1722" s="151"/>
    </row>
    <row r="1723" spans="1:9" s="6" customFormat="1">
      <c r="A1723" s="29"/>
      <c r="B1723" s="29"/>
      <c r="C1723" s="29"/>
      <c r="D1723" s="150"/>
      <c r="H1723" s="5"/>
      <c r="I1723" s="151"/>
    </row>
    <row r="1724" spans="1:9" s="6" customFormat="1">
      <c r="A1724" s="29"/>
      <c r="B1724" s="29"/>
      <c r="C1724" s="29"/>
      <c r="D1724" s="150"/>
      <c r="H1724" s="5"/>
      <c r="I1724" s="151"/>
    </row>
    <row r="1725" spans="1:9" s="6" customFormat="1">
      <c r="A1725" s="29"/>
      <c r="B1725" s="29"/>
      <c r="C1725" s="29"/>
      <c r="D1725" s="150"/>
      <c r="H1725" s="5"/>
      <c r="I1725" s="151"/>
    </row>
    <row r="1726" spans="1:9" s="6" customFormat="1">
      <c r="A1726" s="29"/>
      <c r="B1726" s="29"/>
      <c r="C1726" s="29"/>
      <c r="D1726" s="150"/>
      <c r="H1726" s="5"/>
      <c r="I1726" s="151"/>
    </row>
    <row r="1727" spans="1:9" s="6" customFormat="1">
      <c r="A1727" s="29"/>
      <c r="B1727" s="29"/>
      <c r="C1727" s="29"/>
      <c r="D1727" s="150"/>
      <c r="H1727" s="5"/>
      <c r="I1727" s="151"/>
    </row>
    <row r="1728" spans="1:9" s="6" customFormat="1">
      <c r="A1728" s="29"/>
      <c r="B1728" s="29"/>
      <c r="C1728" s="29"/>
      <c r="D1728" s="150"/>
      <c r="H1728" s="5"/>
      <c r="I1728" s="151"/>
    </row>
    <row r="1729" spans="1:9" s="6" customFormat="1">
      <c r="A1729" s="29"/>
      <c r="B1729" s="29"/>
      <c r="C1729" s="29"/>
      <c r="D1729" s="150"/>
      <c r="H1729" s="5"/>
      <c r="I1729" s="151"/>
    </row>
    <row r="1730" spans="1:9" s="6" customFormat="1">
      <c r="A1730" s="29"/>
      <c r="B1730" s="29"/>
      <c r="C1730" s="29"/>
      <c r="D1730" s="150"/>
      <c r="H1730" s="5"/>
      <c r="I1730" s="151"/>
    </row>
    <row r="1731" spans="1:9" s="6" customFormat="1">
      <c r="A1731" s="29"/>
      <c r="B1731" s="29"/>
      <c r="C1731" s="29"/>
      <c r="D1731" s="150"/>
      <c r="H1731" s="5"/>
      <c r="I1731" s="151"/>
    </row>
    <row r="1732" spans="1:9" s="6" customFormat="1">
      <c r="A1732" s="29"/>
      <c r="B1732" s="29"/>
      <c r="C1732" s="29"/>
      <c r="D1732" s="150"/>
      <c r="H1732" s="5"/>
      <c r="I1732" s="151"/>
    </row>
    <row r="1733" spans="1:9" s="6" customFormat="1">
      <c r="A1733" s="29"/>
      <c r="B1733" s="29"/>
      <c r="C1733" s="29"/>
      <c r="D1733" s="150"/>
      <c r="H1733" s="5"/>
      <c r="I1733" s="151"/>
    </row>
    <row r="1734" spans="1:9" s="6" customFormat="1">
      <c r="A1734" s="29"/>
      <c r="B1734" s="29"/>
      <c r="C1734" s="29"/>
      <c r="D1734" s="150"/>
      <c r="H1734" s="5"/>
      <c r="I1734" s="151"/>
    </row>
    <row r="1735" spans="1:9" s="6" customFormat="1">
      <c r="A1735" s="29"/>
      <c r="B1735" s="29"/>
      <c r="C1735" s="29"/>
      <c r="D1735" s="150"/>
      <c r="H1735" s="5"/>
      <c r="I1735" s="151"/>
    </row>
    <row r="1736" spans="1:9" s="6" customFormat="1">
      <c r="A1736" s="29"/>
      <c r="B1736" s="29"/>
      <c r="C1736" s="29"/>
      <c r="D1736" s="150"/>
      <c r="H1736" s="5"/>
      <c r="I1736" s="151"/>
    </row>
    <row r="1737" spans="1:9" s="6" customFormat="1">
      <c r="A1737" s="29"/>
      <c r="B1737" s="29"/>
      <c r="C1737" s="29"/>
      <c r="D1737" s="150"/>
      <c r="H1737" s="5"/>
      <c r="I1737" s="151"/>
    </row>
    <row r="1738" spans="1:9" s="6" customFormat="1">
      <c r="A1738" s="29"/>
      <c r="B1738" s="29"/>
      <c r="C1738" s="29"/>
      <c r="D1738" s="150"/>
      <c r="H1738" s="5"/>
      <c r="I1738" s="151"/>
    </row>
    <row r="1739" spans="1:9" s="6" customFormat="1">
      <c r="A1739" s="29"/>
      <c r="B1739" s="29"/>
      <c r="C1739" s="29"/>
      <c r="D1739" s="150"/>
      <c r="H1739" s="5"/>
      <c r="I1739" s="151"/>
    </row>
    <row r="1740" spans="1:9" s="6" customFormat="1">
      <c r="A1740" s="29"/>
      <c r="B1740" s="29"/>
      <c r="C1740" s="29"/>
      <c r="D1740" s="150"/>
      <c r="H1740" s="5"/>
      <c r="I1740" s="151"/>
    </row>
    <row r="1741" spans="1:9" s="6" customFormat="1">
      <c r="A1741" s="29"/>
      <c r="B1741" s="29"/>
      <c r="C1741" s="29"/>
      <c r="D1741" s="150"/>
      <c r="H1741" s="5"/>
      <c r="I1741" s="151"/>
    </row>
    <row r="1742" spans="1:9" s="6" customFormat="1">
      <c r="A1742" s="29"/>
      <c r="B1742" s="29"/>
      <c r="C1742" s="29"/>
      <c r="D1742" s="150"/>
      <c r="H1742" s="5"/>
      <c r="I1742" s="151"/>
    </row>
    <row r="1743" spans="1:9" s="6" customFormat="1">
      <c r="A1743" s="29"/>
      <c r="B1743" s="29"/>
      <c r="C1743" s="29"/>
      <c r="D1743" s="150"/>
      <c r="H1743" s="5"/>
      <c r="I1743" s="151"/>
    </row>
    <row r="1744" spans="1:9" s="6" customFormat="1">
      <c r="A1744" s="29"/>
      <c r="B1744" s="29"/>
      <c r="C1744" s="29"/>
      <c r="D1744" s="150"/>
      <c r="H1744" s="5"/>
      <c r="I1744" s="151"/>
    </row>
    <row r="1745" spans="1:9" s="6" customFormat="1">
      <c r="A1745" s="29"/>
      <c r="B1745" s="29"/>
      <c r="C1745" s="29"/>
      <c r="D1745" s="150"/>
      <c r="H1745" s="5"/>
      <c r="I1745" s="151"/>
    </row>
    <row r="1746" spans="1:9" s="6" customFormat="1">
      <c r="A1746" s="29"/>
      <c r="B1746" s="29"/>
      <c r="C1746" s="29"/>
      <c r="D1746" s="150"/>
      <c r="H1746" s="5"/>
      <c r="I1746" s="151"/>
    </row>
    <row r="1747" spans="1:9" s="6" customFormat="1">
      <c r="A1747" s="29"/>
      <c r="B1747" s="29"/>
      <c r="C1747" s="29"/>
      <c r="D1747" s="150"/>
      <c r="H1747" s="5"/>
      <c r="I1747" s="151"/>
    </row>
    <row r="1748" spans="1:9" s="6" customFormat="1">
      <c r="A1748" s="29"/>
      <c r="B1748" s="29"/>
      <c r="C1748" s="29"/>
      <c r="D1748" s="150"/>
      <c r="H1748" s="5"/>
      <c r="I1748" s="151"/>
    </row>
    <row r="1749" spans="1:9" s="6" customFormat="1">
      <c r="A1749" s="29"/>
      <c r="B1749" s="29"/>
      <c r="C1749" s="29"/>
      <c r="D1749" s="150"/>
      <c r="H1749" s="5"/>
      <c r="I1749" s="151"/>
    </row>
    <row r="1750" spans="1:9" s="6" customFormat="1">
      <c r="A1750" s="29"/>
      <c r="B1750" s="29"/>
      <c r="C1750" s="29"/>
      <c r="D1750" s="150"/>
      <c r="H1750" s="5"/>
      <c r="I1750" s="151"/>
    </row>
    <row r="1751" spans="1:9" s="6" customFormat="1">
      <c r="A1751" s="29"/>
      <c r="B1751" s="29"/>
      <c r="C1751" s="29"/>
      <c r="D1751" s="150"/>
      <c r="H1751" s="5"/>
      <c r="I1751" s="151"/>
    </row>
    <row r="1752" spans="1:9" s="6" customFormat="1">
      <c r="A1752" s="29"/>
      <c r="B1752" s="29"/>
      <c r="C1752" s="29"/>
      <c r="D1752" s="150"/>
      <c r="H1752" s="5"/>
      <c r="I1752" s="151"/>
    </row>
    <row r="1753" spans="1:9" s="6" customFormat="1">
      <c r="A1753" s="29"/>
      <c r="B1753" s="29"/>
      <c r="C1753" s="29"/>
      <c r="D1753" s="150"/>
      <c r="H1753" s="5"/>
      <c r="I1753" s="151"/>
    </row>
    <row r="1754" spans="1:9" s="6" customFormat="1">
      <c r="A1754" s="29"/>
      <c r="B1754" s="29"/>
      <c r="C1754" s="29"/>
      <c r="D1754" s="150"/>
      <c r="H1754" s="5"/>
      <c r="I1754" s="151"/>
    </row>
    <row r="1755" spans="1:9" s="6" customFormat="1">
      <c r="A1755" s="29"/>
      <c r="B1755" s="29"/>
      <c r="C1755" s="29"/>
      <c r="D1755" s="150"/>
      <c r="H1755" s="5"/>
      <c r="I1755" s="151"/>
    </row>
    <row r="1756" spans="1:9" s="6" customFormat="1">
      <c r="A1756" s="29"/>
      <c r="B1756" s="29"/>
      <c r="C1756" s="29"/>
      <c r="D1756" s="150"/>
      <c r="H1756" s="5"/>
      <c r="I1756" s="151"/>
    </row>
    <row r="1757" spans="1:9" s="6" customFormat="1">
      <c r="A1757" s="29"/>
      <c r="B1757" s="29"/>
      <c r="C1757" s="29"/>
      <c r="D1757" s="150"/>
      <c r="H1757" s="5"/>
      <c r="I1757" s="151"/>
    </row>
    <row r="1758" spans="1:9" s="6" customFormat="1">
      <c r="A1758" s="29"/>
      <c r="B1758" s="29"/>
      <c r="C1758" s="29"/>
      <c r="D1758" s="150"/>
      <c r="H1758" s="5"/>
      <c r="I1758" s="151"/>
    </row>
    <row r="1759" spans="1:9" s="6" customFormat="1">
      <c r="A1759" s="29"/>
      <c r="B1759" s="29"/>
      <c r="C1759" s="29"/>
      <c r="D1759" s="150"/>
      <c r="H1759" s="5"/>
      <c r="I1759" s="151"/>
    </row>
    <row r="1760" spans="1:9" s="6" customFormat="1">
      <c r="A1760" s="29"/>
      <c r="B1760" s="29"/>
      <c r="C1760" s="29"/>
      <c r="D1760" s="150"/>
      <c r="H1760" s="5"/>
      <c r="I1760" s="151"/>
    </row>
    <row r="1761" spans="1:9" s="6" customFormat="1">
      <c r="A1761" s="29"/>
      <c r="B1761" s="29"/>
      <c r="C1761" s="29"/>
      <c r="D1761" s="150"/>
      <c r="H1761" s="5"/>
      <c r="I1761" s="151"/>
    </row>
    <row r="1762" spans="1:9" s="6" customFormat="1">
      <c r="A1762" s="29"/>
      <c r="B1762" s="29"/>
      <c r="C1762" s="29"/>
      <c r="D1762" s="150"/>
      <c r="H1762" s="5"/>
      <c r="I1762" s="151"/>
    </row>
    <row r="1763" spans="1:9" s="6" customFormat="1">
      <c r="A1763" s="29"/>
      <c r="B1763" s="29"/>
      <c r="C1763" s="29"/>
      <c r="D1763" s="150"/>
      <c r="H1763" s="5"/>
      <c r="I1763" s="151"/>
    </row>
    <row r="1764" spans="1:9" s="6" customFormat="1">
      <c r="A1764" s="29"/>
      <c r="B1764" s="29"/>
      <c r="C1764" s="29"/>
      <c r="D1764" s="150"/>
      <c r="H1764" s="5"/>
      <c r="I1764" s="151"/>
    </row>
    <row r="1765" spans="1:9" s="6" customFormat="1">
      <c r="A1765" s="29"/>
      <c r="B1765" s="29"/>
      <c r="C1765" s="29"/>
      <c r="D1765" s="150"/>
      <c r="H1765" s="5"/>
      <c r="I1765" s="151"/>
    </row>
    <row r="1766" spans="1:9" s="6" customFormat="1">
      <c r="A1766" s="29"/>
      <c r="B1766" s="29"/>
      <c r="C1766" s="29"/>
      <c r="D1766" s="150"/>
      <c r="H1766" s="5"/>
      <c r="I1766" s="151"/>
    </row>
    <row r="1767" spans="1:9" s="6" customFormat="1">
      <c r="A1767" s="29"/>
      <c r="B1767" s="29"/>
      <c r="C1767" s="29"/>
      <c r="D1767" s="150"/>
      <c r="H1767" s="5"/>
      <c r="I1767" s="151"/>
    </row>
    <row r="1768" spans="1:9" s="6" customFormat="1">
      <c r="A1768" s="29"/>
      <c r="B1768" s="29"/>
      <c r="C1768" s="29"/>
      <c r="D1768" s="150"/>
      <c r="H1768" s="5"/>
      <c r="I1768" s="151"/>
    </row>
    <row r="1769" spans="1:9" s="6" customFormat="1">
      <c r="A1769" s="29"/>
      <c r="B1769" s="29"/>
      <c r="C1769" s="29"/>
      <c r="D1769" s="150"/>
      <c r="H1769" s="5"/>
      <c r="I1769" s="151"/>
    </row>
    <row r="1770" spans="1:9" s="6" customFormat="1">
      <c r="A1770" s="29"/>
      <c r="B1770" s="29"/>
      <c r="C1770" s="29"/>
      <c r="D1770" s="150"/>
      <c r="H1770" s="5"/>
      <c r="I1770" s="151"/>
    </row>
    <row r="1771" spans="1:9" s="6" customFormat="1">
      <c r="A1771" s="29"/>
      <c r="B1771" s="29"/>
      <c r="C1771" s="29"/>
      <c r="D1771" s="150"/>
      <c r="H1771" s="5"/>
      <c r="I1771" s="151"/>
    </row>
    <row r="1772" spans="1:9" s="6" customFormat="1">
      <c r="A1772" s="29"/>
      <c r="B1772" s="29"/>
      <c r="C1772" s="29"/>
      <c r="D1772" s="150"/>
      <c r="H1772" s="5"/>
      <c r="I1772" s="151"/>
    </row>
    <row r="1773" spans="1:9" s="6" customFormat="1">
      <c r="A1773" s="29"/>
      <c r="B1773" s="29"/>
      <c r="C1773" s="29"/>
      <c r="D1773" s="150"/>
      <c r="H1773" s="5"/>
      <c r="I1773" s="151"/>
    </row>
    <row r="1774" spans="1:9" s="6" customFormat="1">
      <c r="A1774" s="29"/>
      <c r="B1774" s="29"/>
      <c r="C1774" s="29"/>
      <c r="D1774" s="150"/>
      <c r="H1774" s="5"/>
      <c r="I1774" s="151"/>
    </row>
    <row r="1775" spans="1:9" s="6" customFormat="1">
      <c r="A1775" s="29"/>
      <c r="B1775" s="29"/>
      <c r="C1775" s="29"/>
      <c r="D1775" s="150"/>
      <c r="H1775" s="5"/>
      <c r="I1775" s="151"/>
    </row>
    <row r="1776" spans="1:9" s="6" customFormat="1">
      <c r="A1776" s="29"/>
      <c r="B1776" s="29"/>
      <c r="C1776" s="29"/>
      <c r="D1776" s="150"/>
      <c r="H1776" s="5"/>
      <c r="I1776" s="151"/>
    </row>
    <row r="1777" spans="1:9" s="6" customFormat="1">
      <c r="A1777" s="29"/>
      <c r="B1777" s="29"/>
      <c r="C1777" s="29"/>
      <c r="D1777" s="150"/>
      <c r="H1777" s="5"/>
      <c r="I1777" s="151"/>
    </row>
    <row r="1778" spans="1:9" s="6" customFormat="1">
      <c r="A1778" s="29"/>
      <c r="B1778" s="29"/>
      <c r="C1778" s="29"/>
      <c r="D1778" s="150"/>
      <c r="H1778" s="5"/>
      <c r="I1778" s="151"/>
    </row>
    <row r="1779" spans="1:9" s="6" customFormat="1">
      <c r="A1779" s="29"/>
      <c r="B1779" s="29"/>
      <c r="C1779" s="29"/>
      <c r="D1779" s="150"/>
      <c r="H1779" s="5"/>
      <c r="I1779" s="151"/>
    </row>
    <row r="1780" spans="1:9" s="6" customFormat="1">
      <c r="A1780" s="29"/>
      <c r="B1780" s="29"/>
      <c r="C1780" s="29"/>
      <c r="D1780" s="150"/>
      <c r="H1780" s="5"/>
      <c r="I1780" s="151"/>
    </row>
    <row r="1781" spans="1:9" s="6" customFormat="1">
      <c r="A1781" s="29"/>
      <c r="B1781" s="29"/>
      <c r="C1781" s="29"/>
      <c r="D1781" s="150"/>
      <c r="H1781" s="5"/>
      <c r="I1781" s="151"/>
    </row>
    <row r="1782" spans="1:9" s="6" customFormat="1">
      <c r="A1782" s="29"/>
      <c r="B1782" s="29"/>
      <c r="C1782" s="29"/>
      <c r="D1782" s="150"/>
      <c r="H1782" s="5"/>
      <c r="I1782" s="151"/>
    </row>
    <row r="1783" spans="1:9" s="6" customFormat="1">
      <c r="A1783" s="29"/>
      <c r="B1783" s="29"/>
      <c r="C1783" s="29"/>
      <c r="D1783" s="150"/>
      <c r="H1783" s="5"/>
      <c r="I1783" s="151"/>
    </row>
    <row r="1784" spans="1:9" s="6" customFormat="1">
      <c r="A1784" s="29"/>
      <c r="B1784" s="29"/>
      <c r="C1784" s="29"/>
      <c r="D1784" s="150"/>
      <c r="H1784" s="5"/>
      <c r="I1784" s="151"/>
    </row>
    <row r="1785" spans="1:9" s="6" customFormat="1">
      <c r="A1785" s="29"/>
      <c r="B1785" s="29"/>
      <c r="C1785" s="29"/>
      <c r="D1785" s="150"/>
      <c r="H1785" s="5"/>
      <c r="I1785" s="151"/>
    </row>
    <row r="1786" spans="1:9" s="6" customFormat="1">
      <c r="A1786" s="29"/>
      <c r="B1786" s="29"/>
      <c r="C1786" s="29"/>
      <c r="D1786" s="150"/>
      <c r="H1786" s="5"/>
      <c r="I1786" s="151"/>
    </row>
    <row r="1787" spans="1:9" s="6" customFormat="1">
      <c r="A1787" s="29"/>
      <c r="B1787" s="29"/>
      <c r="C1787" s="29"/>
      <c r="D1787" s="150"/>
      <c r="H1787" s="5"/>
      <c r="I1787" s="151"/>
    </row>
    <row r="1788" spans="1:9" s="6" customFormat="1">
      <c r="A1788" s="29"/>
      <c r="B1788" s="29"/>
      <c r="C1788" s="29"/>
      <c r="D1788" s="150"/>
      <c r="H1788" s="5"/>
      <c r="I1788" s="151"/>
    </row>
    <row r="1789" spans="1:9" s="6" customFormat="1">
      <c r="A1789" s="29"/>
      <c r="B1789" s="29"/>
      <c r="C1789" s="29"/>
      <c r="D1789" s="150"/>
      <c r="H1789" s="5"/>
      <c r="I1789" s="151"/>
    </row>
    <row r="1790" spans="1:9" s="6" customFormat="1">
      <c r="A1790" s="29"/>
      <c r="B1790" s="29"/>
      <c r="C1790" s="29"/>
      <c r="D1790" s="150"/>
      <c r="H1790" s="5"/>
      <c r="I1790" s="151"/>
    </row>
    <row r="1791" spans="1:9" s="6" customFormat="1">
      <c r="A1791" s="29"/>
      <c r="B1791" s="29"/>
      <c r="C1791" s="29"/>
      <c r="D1791" s="150"/>
      <c r="H1791" s="5"/>
      <c r="I1791" s="151"/>
    </row>
    <row r="1792" spans="1:9" s="6" customFormat="1">
      <c r="A1792" s="29"/>
      <c r="B1792" s="29"/>
      <c r="C1792" s="29"/>
      <c r="D1792" s="150"/>
      <c r="H1792" s="5"/>
      <c r="I1792" s="151"/>
    </row>
    <row r="1793" spans="1:9" s="6" customFormat="1">
      <c r="A1793" s="29"/>
      <c r="B1793" s="29"/>
      <c r="C1793" s="29"/>
      <c r="D1793" s="150"/>
      <c r="H1793" s="5"/>
      <c r="I1793" s="151"/>
    </row>
    <row r="1794" spans="1:9" s="6" customFormat="1">
      <c r="A1794" s="29"/>
      <c r="B1794" s="29"/>
      <c r="C1794" s="29"/>
      <c r="D1794" s="150"/>
      <c r="H1794" s="5"/>
      <c r="I1794" s="151"/>
    </row>
    <row r="1795" spans="1:9" s="6" customFormat="1">
      <c r="A1795" s="29"/>
      <c r="B1795" s="29"/>
      <c r="C1795" s="29"/>
      <c r="D1795" s="150"/>
      <c r="H1795" s="5"/>
      <c r="I1795" s="151"/>
    </row>
    <row r="1796" spans="1:9" s="6" customFormat="1">
      <c r="A1796" s="29"/>
      <c r="B1796" s="29"/>
      <c r="C1796" s="29"/>
      <c r="D1796" s="150"/>
      <c r="H1796" s="5"/>
      <c r="I1796" s="151"/>
    </row>
    <row r="1797" spans="1:9" s="6" customFormat="1">
      <c r="A1797" s="29"/>
      <c r="B1797" s="29"/>
      <c r="C1797" s="29"/>
      <c r="D1797" s="150"/>
      <c r="H1797" s="5"/>
      <c r="I1797" s="151"/>
    </row>
    <row r="1798" spans="1:9" s="6" customFormat="1">
      <c r="A1798" s="29"/>
      <c r="B1798" s="29"/>
      <c r="C1798" s="29"/>
      <c r="D1798" s="150"/>
      <c r="H1798" s="5"/>
      <c r="I1798" s="151"/>
    </row>
    <row r="1799" spans="1:9" s="6" customFormat="1">
      <c r="A1799" s="29"/>
      <c r="B1799" s="29"/>
      <c r="C1799" s="29"/>
      <c r="D1799" s="150"/>
      <c r="H1799" s="5"/>
      <c r="I1799" s="151"/>
    </row>
    <row r="1800" spans="1:9" s="6" customFormat="1">
      <c r="A1800" s="29"/>
      <c r="B1800" s="29"/>
      <c r="C1800" s="29"/>
      <c r="D1800" s="150"/>
      <c r="H1800" s="5"/>
      <c r="I1800" s="151"/>
    </row>
    <row r="1801" spans="1:9" s="6" customFormat="1">
      <c r="A1801" s="29"/>
      <c r="B1801" s="29"/>
      <c r="C1801" s="29"/>
      <c r="D1801" s="150"/>
      <c r="H1801" s="5"/>
      <c r="I1801" s="151"/>
    </row>
    <row r="1802" spans="1:9" s="6" customFormat="1">
      <c r="A1802" s="29"/>
      <c r="B1802" s="29"/>
      <c r="C1802" s="29"/>
      <c r="D1802" s="150"/>
      <c r="H1802" s="5"/>
      <c r="I1802" s="151"/>
    </row>
    <row r="1803" spans="1:9" s="6" customFormat="1">
      <c r="A1803" s="29"/>
      <c r="B1803" s="29"/>
      <c r="C1803" s="29"/>
      <c r="D1803" s="150"/>
      <c r="H1803" s="5"/>
      <c r="I1803" s="151"/>
    </row>
    <row r="1804" spans="1:9" s="6" customFormat="1">
      <c r="A1804" s="29"/>
      <c r="B1804" s="29"/>
      <c r="C1804" s="29"/>
      <c r="D1804" s="150"/>
      <c r="H1804" s="5"/>
      <c r="I1804" s="151"/>
    </row>
    <row r="1805" spans="1:9" s="6" customFormat="1">
      <c r="A1805" s="29"/>
      <c r="B1805" s="29"/>
      <c r="C1805" s="29"/>
      <c r="D1805" s="150"/>
      <c r="H1805" s="5"/>
      <c r="I1805" s="151"/>
    </row>
    <row r="1806" spans="1:9" s="6" customFormat="1">
      <c r="A1806" s="29"/>
      <c r="B1806" s="29"/>
      <c r="C1806" s="29"/>
      <c r="D1806" s="150"/>
      <c r="H1806" s="5"/>
      <c r="I1806" s="151"/>
    </row>
    <row r="1807" spans="1:9" s="6" customFormat="1">
      <c r="A1807" s="29"/>
      <c r="B1807" s="29"/>
      <c r="C1807" s="29"/>
      <c r="D1807" s="150"/>
      <c r="H1807" s="5"/>
      <c r="I1807" s="151"/>
    </row>
    <row r="1808" spans="1:9" s="6" customFormat="1">
      <c r="A1808" s="29"/>
      <c r="B1808" s="29"/>
      <c r="C1808" s="29"/>
      <c r="D1808" s="150"/>
      <c r="H1808" s="5"/>
      <c r="I1808" s="151"/>
    </row>
    <row r="1809" spans="1:9" s="6" customFormat="1">
      <c r="A1809" s="29"/>
      <c r="B1809" s="29"/>
      <c r="C1809" s="29"/>
      <c r="D1809" s="150"/>
      <c r="H1809" s="5"/>
      <c r="I1809" s="151"/>
    </row>
    <row r="1810" spans="1:9" s="6" customFormat="1">
      <c r="A1810" s="29"/>
      <c r="B1810" s="29"/>
      <c r="C1810" s="29"/>
      <c r="D1810" s="150"/>
      <c r="H1810" s="5"/>
      <c r="I1810" s="151"/>
    </row>
    <row r="1811" spans="1:9" s="6" customFormat="1">
      <c r="A1811" s="29"/>
      <c r="B1811" s="29"/>
      <c r="C1811" s="29"/>
      <c r="D1811" s="150"/>
      <c r="H1811" s="5"/>
      <c r="I1811" s="151"/>
    </row>
    <row r="1812" spans="1:9" s="6" customFormat="1">
      <c r="A1812" s="29"/>
      <c r="B1812" s="29"/>
      <c r="C1812" s="29"/>
      <c r="D1812" s="150"/>
      <c r="H1812" s="5"/>
      <c r="I1812" s="151"/>
    </row>
    <row r="1813" spans="1:9" s="6" customFormat="1">
      <c r="A1813" s="29"/>
      <c r="B1813" s="29"/>
      <c r="C1813" s="29"/>
      <c r="D1813" s="150"/>
      <c r="H1813" s="5"/>
      <c r="I1813" s="151"/>
    </row>
    <row r="1814" spans="1:9" s="6" customFormat="1">
      <c r="A1814" s="29"/>
      <c r="B1814" s="29"/>
      <c r="C1814" s="29"/>
      <c r="D1814" s="150"/>
      <c r="H1814" s="5"/>
      <c r="I1814" s="151"/>
    </row>
    <row r="1815" spans="1:9" s="6" customFormat="1">
      <c r="A1815" s="29"/>
      <c r="B1815" s="29"/>
      <c r="C1815" s="29"/>
      <c r="D1815" s="150"/>
      <c r="H1815" s="5"/>
      <c r="I1815" s="151"/>
    </row>
    <row r="1816" spans="1:9" s="6" customFormat="1">
      <c r="A1816" s="29"/>
      <c r="B1816" s="29"/>
      <c r="C1816" s="29"/>
      <c r="D1816" s="150"/>
      <c r="H1816" s="5"/>
      <c r="I1816" s="151"/>
    </row>
    <row r="1817" spans="1:9" s="6" customFormat="1">
      <c r="A1817" s="29"/>
      <c r="B1817" s="29"/>
      <c r="C1817" s="29"/>
      <c r="D1817" s="150"/>
      <c r="H1817" s="5"/>
      <c r="I1817" s="151"/>
    </row>
    <row r="1818" spans="1:9" s="6" customFormat="1">
      <c r="A1818" s="29"/>
      <c r="B1818" s="29"/>
      <c r="C1818" s="29"/>
      <c r="D1818" s="150"/>
      <c r="H1818" s="5"/>
      <c r="I1818" s="151"/>
    </row>
    <row r="1819" spans="1:9" s="6" customFormat="1">
      <c r="A1819" s="29"/>
      <c r="B1819" s="29"/>
      <c r="C1819" s="29"/>
      <c r="D1819" s="150"/>
      <c r="H1819" s="5"/>
      <c r="I1819" s="151"/>
    </row>
    <row r="1820" spans="1:9" s="6" customFormat="1">
      <c r="A1820" s="29"/>
      <c r="B1820" s="29"/>
      <c r="C1820" s="29"/>
      <c r="D1820" s="150"/>
      <c r="H1820" s="5"/>
      <c r="I1820" s="151"/>
    </row>
    <row r="1821" spans="1:9" s="6" customFormat="1">
      <c r="A1821" s="29"/>
      <c r="B1821" s="29"/>
      <c r="C1821" s="29"/>
      <c r="D1821" s="150"/>
      <c r="H1821" s="5"/>
      <c r="I1821" s="151"/>
    </row>
    <row r="1822" spans="1:9" s="6" customFormat="1">
      <c r="A1822" s="29"/>
      <c r="B1822" s="29"/>
      <c r="C1822" s="29"/>
      <c r="D1822" s="150"/>
      <c r="H1822" s="5"/>
      <c r="I1822" s="151"/>
    </row>
    <row r="1823" spans="1:9" s="6" customFormat="1">
      <c r="A1823" s="29"/>
      <c r="B1823" s="29"/>
      <c r="C1823" s="29"/>
      <c r="D1823" s="150"/>
      <c r="H1823" s="5"/>
      <c r="I1823" s="151"/>
    </row>
    <row r="1824" spans="1:9" s="6" customFormat="1">
      <c r="A1824" s="29"/>
      <c r="B1824" s="29"/>
      <c r="C1824" s="29"/>
      <c r="D1824" s="150"/>
      <c r="H1824" s="5"/>
      <c r="I1824" s="151"/>
    </row>
    <row r="1825" spans="1:45" s="6" customFormat="1">
      <c r="A1825" s="29"/>
      <c r="B1825" s="29"/>
      <c r="C1825" s="29"/>
      <c r="D1825" s="150"/>
      <c r="H1825" s="5"/>
      <c r="I1825" s="151"/>
    </row>
    <row r="1826" spans="1:45" s="6" customFormat="1">
      <c r="A1826" s="29"/>
      <c r="B1826" s="29"/>
      <c r="C1826" s="29"/>
      <c r="D1826" s="150"/>
      <c r="H1826" s="5"/>
      <c r="I1826" s="151"/>
    </row>
    <row r="1827" spans="1:45" s="6" customFormat="1">
      <c r="A1827" s="29"/>
      <c r="B1827" s="29"/>
      <c r="C1827" s="29"/>
      <c r="D1827" s="150"/>
      <c r="H1827" s="5"/>
      <c r="I1827" s="151"/>
    </row>
    <row r="1828" spans="1:45" s="6" customFormat="1">
      <c r="A1828" s="29"/>
      <c r="B1828" s="29"/>
      <c r="C1828" s="29"/>
      <c r="D1828" s="150"/>
      <c r="H1828" s="5"/>
      <c r="I1828" s="151"/>
    </row>
    <row r="1829" spans="1:45" s="6" customFormat="1">
      <c r="A1829" s="29"/>
      <c r="B1829" s="29"/>
      <c r="C1829" s="29"/>
      <c r="D1829" s="150"/>
      <c r="H1829" s="5"/>
      <c r="I1829" s="151"/>
    </row>
    <row r="1830" spans="1:45" s="6" customFormat="1">
      <c r="A1830" s="29"/>
      <c r="B1830" s="29"/>
      <c r="C1830" s="29"/>
      <c r="D1830" s="150"/>
      <c r="H1830" s="5"/>
      <c r="I1830" s="151"/>
    </row>
    <row r="1831" spans="1:45" s="6" customFormat="1">
      <c r="A1831" s="29"/>
      <c r="B1831" s="29"/>
      <c r="C1831" s="29"/>
      <c r="D1831" s="150"/>
      <c r="H1831" s="5"/>
      <c r="I1831" s="151"/>
    </row>
    <row r="1832" spans="1:45" s="6" customFormat="1">
      <c r="A1832" s="29"/>
      <c r="B1832" s="29"/>
      <c r="C1832" s="29"/>
      <c r="D1832" s="150"/>
      <c r="H1832" s="5"/>
      <c r="I1832" s="151"/>
      <c r="AH1832" s="152" t="s">
        <v>54</v>
      </c>
      <c r="AI1832" s="6" t="s">
        <v>87</v>
      </c>
      <c r="AJ1832" s="153" t="s">
        <v>88</v>
      </c>
      <c r="AK1832" s="153" t="s">
        <v>89</v>
      </c>
      <c r="AL1832" s="153" t="s">
        <v>89</v>
      </c>
      <c r="AM1832" s="153" t="s">
        <v>90</v>
      </c>
    </row>
    <row r="1833" spans="1:45" s="6" customFormat="1">
      <c r="A1833" s="29"/>
      <c r="B1833" s="29"/>
      <c r="C1833" s="29"/>
      <c r="D1833" s="150"/>
      <c r="H1833" s="5"/>
      <c r="I1833" s="151"/>
      <c r="AH1833" s="6">
        <v>20.010000000000002</v>
      </c>
      <c r="AJ1833" s="153" t="s">
        <v>73</v>
      </c>
      <c r="AK1833" s="153" t="s">
        <v>76</v>
      </c>
      <c r="AL1833" s="153" t="s">
        <v>76</v>
      </c>
      <c r="AM1833" s="153" t="s">
        <v>79</v>
      </c>
    </row>
    <row r="1834" spans="1:45" s="6" customFormat="1">
      <c r="A1834" s="29"/>
      <c r="B1834" s="29"/>
      <c r="C1834" s="29"/>
      <c r="D1834" s="150"/>
      <c r="H1834" s="5"/>
      <c r="I1834" s="151"/>
      <c r="AG1834" s="154"/>
      <c r="AH1834" s="6">
        <v>34.01</v>
      </c>
      <c r="AJ1834" s="153" t="s">
        <v>73</v>
      </c>
      <c r="AK1834" s="153" t="s">
        <v>76</v>
      </c>
      <c r="AL1834" s="153" t="s">
        <v>76</v>
      </c>
      <c r="AM1834" s="153" t="s">
        <v>79</v>
      </c>
      <c r="AO1834" s="153" t="s">
        <v>87</v>
      </c>
      <c r="AP1834" s="153" t="s">
        <v>91</v>
      </c>
      <c r="AQ1834" s="153" t="s">
        <v>89</v>
      </c>
      <c r="AR1834" s="153" t="s">
        <v>90</v>
      </c>
    </row>
    <row r="1835" spans="1:45" s="6" customFormat="1">
      <c r="A1835" s="29"/>
      <c r="B1835" s="29"/>
      <c r="C1835" s="29"/>
      <c r="D1835" s="150"/>
      <c r="H1835" s="5"/>
      <c r="I1835" s="151"/>
      <c r="AH1835" s="6">
        <v>36.01</v>
      </c>
      <c r="AJ1835" s="153" t="s">
        <v>73</v>
      </c>
      <c r="AK1835" s="153" t="s">
        <v>76</v>
      </c>
      <c r="AL1835" s="153" t="s">
        <v>76</v>
      </c>
      <c r="AM1835" s="153" t="s">
        <v>79</v>
      </c>
      <c r="AN1835" s="6">
        <v>20.010000000000002</v>
      </c>
      <c r="AP1835" s="153" t="s">
        <v>25</v>
      </c>
      <c r="AQ1835" s="153" t="s">
        <v>64</v>
      </c>
      <c r="AR1835" s="153" t="s">
        <v>69</v>
      </c>
    </row>
    <row r="1836" spans="1:45" s="6" customFormat="1">
      <c r="A1836" s="29"/>
      <c r="B1836" s="29"/>
      <c r="C1836" s="29"/>
      <c r="D1836" s="150"/>
      <c r="H1836" s="5"/>
      <c r="I1836" s="151"/>
      <c r="AH1836" s="6">
        <v>40.01</v>
      </c>
      <c r="AJ1836" s="153" t="s">
        <v>73</v>
      </c>
      <c r="AK1836" s="153" t="s">
        <v>76</v>
      </c>
      <c r="AL1836" s="153" t="s">
        <v>76</v>
      </c>
      <c r="AM1836" s="153" t="s">
        <v>79</v>
      </c>
      <c r="AN1836" s="6">
        <v>30.01</v>
      </c>
      <c r="AP1836" s="153" t="s">
        <v>25</v>
      </c>
      <c r="AQ1836" s="153" t="s">
        <v>64</v>
      </c>
      <c r="AR1836" s="153" t="s">
        <v>69</v>
      </c>
    </row>
    <row r="1837" spans="1:45" s="6" customFormat="1">
      <c r="A1837" s="29"/>
      <c r="B1837" s="29"/>
      <c r="C1837" s="29"/>
      <c r="D1837" s="150"/>
      <c r="H1837" s="5"/>
      <c r="I1837" s="151"/>
      <c r="AH1837" s="155">
        <v>45.01</v>
      </c>
      <c r="AI1837" s="155"/>
      <c r="AJ1837" s="153" t="s">
        <v>73</v>
      </c>
      <c r="AK1837" s="153" t="s">
        <v>76</v>
      </c>
      <c r="AL1837" s="153" t="s">
        <v>76</v>
      </c>
      <c r="AM1837" s="153" t="s">
        <v>79</v>
      </c>
      <c r="AN1837" s="156">
        <v>35.01</v>
      </c>
      <c r="AP1837" s="153" t="s">
        <v>25</v>
      </c>
      <c r="AQ1837" s="153" t="s">
        <v>64</v>
      </c>
      <c r="AR1837" s="153" t="s">
        <v>69</v>
      </c>
      <c r="AS1837" s="153"/>
    </row>
    <row r="1838" spans="1:45" s="6" customFormat="1">
      <c r="A1838" s="29"/>
      <c r="B1838" s="29"/>
      <c r="C1838" s="29"/>
      <c r="D1838" s="150"/>
      <c r="H1838" s="5"/>
      <c r="I1838" s="151"/>
      <c r="AH1838" s="157">
        <v>50.01</v>
      </c>
      <c r="AI1838" s="157"/>
      <c r="AJ1838" s="11" t="s">
        <v>74</v>
      </c>
      <c r="AK1838" s="11" t="s">
        <v>76</v>
      </c>
      <c r="AL1838" s="11" t="s">
        <v>76</v>
      </c>
      <c r="AM1838" s="11" t="s">
        <v>79</v>
      </c>
      <c r="AN1838" s="157">
        <v>36.01</v>
      </c>
      <c r="AO1838"/>
      <c r="AP1838" s="11" t="s">
        <v>25</v>
      </c>
      <c r="AQ1838" s="11" t="s">
        <v>64</v>
      </c>
      <c r="AR1838" s="11" t="s">
        <v>69</v>
      </c>
      <c r="AS1838" s="153"/>
    </row>
    <row r="1839" spans="1:45" s="6" customFormat="1">
      <c r="A1839" s="29"/>
      <c r="B1839" s="29"/>
      <c r="C1839" s="29"/>
      <c r="D1839" s="150"/>
      <c r="H1839" s="5"/>
      <c r="I1839" s="151"/>
      <c r="AH1839" s="157">
        <v>50.01</v>
      </c>
      <c r="AI1839" s="157"/>
      <c r="AJ1839" s="11" t="s">
        <v>74</v>
      </c>
      <c r="AK1839" s="11" t="s">
        <v>76</v>
      </c>
      <c r="AL1839" s="11" t="s">
        <v>76</v>
      </c>
      <c r="AM1839" s="11" t="s">
        <v>79</v>
      </c>
      <c r="AN1839" s="157">
        <v>40.01</v>
      </c>
      <c r="AO1839" s="157"/>
      <c r="AP1839" s="11" t="s">
        <v>25</v>
      </c>
      <c r="AQ1839" s="11" t="s">
        <v>64</v>
      </c>
      <c r="AR1839" s="11" t="s">
        <v>69</v>
      </c>
      <c r="AS1839" s="153"/>
    </row>
    <row r="1840" spans="1:45" s="6" customFormat="1">
      <c r="A1840" s="29"/>
      <c r="B1840" s="29"/>
      <c r="C1840" s="29"/>
      <c r="D1840" s="150"/>
      <c r="H1840" s="5"/>
      <c r="I1840" s="151"/>
      <c r="AH1840" s="157">
        <v>56.01</v>
      </c>
      <c r="AI1840" s="157"/>
      <c r="AJ1840" s="11" t="s">
        <v>20</v>
      </c>
      <c r="AK1840" s="11" t="s">
        <v>26</v>
      </c>
      <c r="AL1840" s="11" t="s">
        <v>26</v>
      </c>
      <c r="AM1840" s="11" t="s">
        <v>12</v>
      </c>
      <c r="AN1840" s="157">
        <v>44.01</v>
      </c>
      <c r="AO1840" s="157"/>
      <c r="AP1840" s="11" t="s">
        <v>59</v>
      </c>
      <c r="AQ1840" s="11" t="s">
        <v>64</v>
      </c>
      <c r="AR1840" s="11" t="s">
        <v>69</v>
      </c>
      <c r="AS1840" s="153"/>
    </row>
    <row r="1841" spans="34:45">
      <c r="AH1841" s="157">
        <v>62.01</v>
      </c>
      <c r="AI1841" s="157"/>
      <c r="AJ1841" s="11" t="s">
        <v>19</v>
      </c>
      <c r="AK1841" s="11" t="s">
        <v>9</v>
      </c>
      <c r="AL1841" s="11" t="s">
        <v>9</v>
      </c>
      <c r="AM1841" s="11" t="s">
        <v>1</v>
      </c>
      <c r="AN1841" s="157">
        <v>48.01</v>
      </c>
      <c r="AO1841" s="157"/>
      <c r="AP1841" s="11" t="s">
        <v>60</v>
      </c>
      <c r="AQ1841" s="11" t="s">
        <v>24</v>
      </c>
      <c r="AR1841" s="11" t="s">
        <v>70</v>
      </c>
      <c r="AS1841" s="11"/>
    </row>
    <row r="1842" spans="34:45">
      <c r="AH1842" s="157">
        <v>69.010000000000005</v>
      </c>
      <c r="AI1842" s="157"/>
      <c r="AJ1842" s="11" t="s">
        <v>22</v>
      </c>
      <c r="AK1842" s="11" t="s">
        <v>11</v>
      </c>
      <c r="AL1842" s="11" t="s">
        <v>11</v>
      </c>
      <c r="AM1842" s="11" t="s">
        <v>6</v>
      </c>
      <c r="AN1842" s="157">
        <v>53.01</v>
      </c>
      <c r="AO1842" s="157"/>
      <c r="AP1842" s="11" t="s">
        <v>16</v>
      </c>
      <c r="AQ1842" s="11" t="s">
        <v>27</v>
      </c>
      <c r="AR1842" s="11" t="s">
        <v>15</v>
      </c>
      <c r="AS1842" s="11"/>
    </row>
    <row r="1843" spans="34:45">
      <c r="AH1843" s="157">
        <v>77.010000000000005</v>
      </c>
      <c r="AI1843" s="157"/>
      <c r="AJ1843" s="11" t="s">
        <v>21</v>
      </c>
      <c r="AK1843" s="11" t="s">
        <v>5</v>
      </c>
      <c r="AL1843" s="11" t="s">
        <v>5</v>
      </c>
      <c r="AM1843" s="11" t="s">
        <v>2</v>
      </c>
      <c r="AN1843" s="157">
        <v>58.01</v>
      </c>
      <c r="AO1843" s="157"/>
      <c r="AP1843" s="11" t="s">
        <v>61</v>
      </c>
      <c r="AQ1843" s="11" t="s">
        <v>65</v>
      </c>
      <c r="AR1843" s="11" t="s">
        <v>23</v>
      </c>
      <c r="AS1843" s="11"/>
    </row>
    <row r="1844" spans="34:45">
      <c r="AH1844" s="157">
        <v>85.01</v>
      </c>
      <c r="AI1844" s="157"/>
      <c r="AJ1844" s="11" t="s">
        <v>18</v>
      </c>
      <c r="AK1844" s="11" t="s">
        <v>13</v>
      </c>
      <c r="AL1844" s="11" t="s">
        <v>13</v>
      </c>
      <c r="AM1844" s="11" t="s">
        <v>8</v>
      </c>
      <c r="AN1844" s="157">
        <v>63.01</v>
      </c>
      <c r="AO1844" s="157"/>
      <c r="AP1844" s="11" t="s">
        <v>62</v>
      </c>
      <c r="AQ1844" s="11" t="s">
        <v>66</v>
      </c>
      <c r="AR1844" s="11" t="s">
        <v>17</v>
      </c>
      <c r="AS1844" s="11"/>
    </row>
    <row r="1845" spans="34:45">
      <c r="AH1845" s="157">
        <v>94.01</v>
      </c>
      <c r="AI1845" s="157"/>
      <c r="AJ1845" s="11" t="s">
        <v>75</v>
      </c>
      <c r="AK1845" s="11" t="s">
        <v>77</v>
      </c>
      <c r="AL1845" s="11" t="s">
        <v>77</v>
      </c>
      <c r="AM1845" s="11" t="s">
        <v>7</v>
      </c>
      <c r="AN1845" s="157">
        <v>69.010000000000005</v>
      </c>
      <c r="AO1845" s="157"/>
      <c r="AP1845" s="11" t="s">
        <v>63</v>
      </c>
      <c r="AQ1845" s="11" t="s">
        <v>67</v>
      </c>
      <c r="AR1845" s="11" t="s">
        <v>71</v>
      </c>
      <c r="AS1845" s="11"/>
    </row>
    <row r="1846" spans="34:45">
      <c r="AH1846" s="157">
        <v>105.01</v>
      </c>
      <c r="AI1846" s="157"/>
      <c r="AJ1846" s="11" t="s">
        <v>75</v>
      </c>
      <c r="AK1846" s="11" t="s">
        <v>78</v>
      </c>
      <c r="AL1846" s="11" t="s">
        <v>78</v>
      </c>
      <c r="AM1846" s="11" t="s">
        <v>3</v>
      </c>
      <c r="AN1846" s="157">
        <v>75.010000000000005</v>
      </c>
      <c r="AO1846" s="157"/>
      <c r="AP1846" s="11" t="s">
        <v>63</v>
      </c>
      <c r="AQ1846" s="11" t="s">
        <v>68</v>
      </c>
      <c r="AR1846" s="11" t="s">
        <v>72</v>
      </c>
      <c r="AS1846" s="11"/>
    </row>
    <row r="1847" spans="34:45">
      <c r="AH1847" s="157">
        <v>110</v>
      </c>
      <c r="AI1847" s="157"/>
      <c r="AJ1847" s="11" t="s">
        <v>75</v>
      </c>
      <c r="AK1847" s="11" t="s">
        <v>78</v>
      </c>
      <c r="AL1847" s="11" t="s">
        <v>78</v>
      </c>
      <c r="AM1847" s="11" t="s">
        <v>3</v>
      </c>
      <c r="AN1847">
        <v>110</v>
      </c>
      <c r="AO1847" s="157"/>
      <c r="AP1847" s="11" t="s">
        <v>63</v>
      </c>
      <c r="AQ1847" s="11" t="s">
        <v>68</v>
      </c>
      <c r="AR1847" s="11" t="s">
        <v>72</v>
      </c>
      <c r="AS1847" s="11"/>
    </row>
    <row r="1848" spans="34:45">
      <c r="AH1848">
        <v>120</v>
      </c>
      <c r="AI1848" s="157"/>
      <c r="AJ1848" s="11" t="s">
        <v>75</v>
      </c>
      <c r="AK1848" s="11" t="s">
        <v>78</v>
      </c>
      <c r="AL1848" s="11" t="s">
        <v>78</v>
      </c>
      <c r="AM1848" s="11" t="s">
        <v>3</v>
      </c>
      <c r="AN1848">
        <v>140</v>
      </c>
      <c r="AO1848" s="157"/>
      <c r="AP1848" s="11" t="s">
        <v>63</v>
      </c>
      <c r="AQ1848" s="11" t="s">
        <v>68</v>
      </c>
      <c r="AR1848" s="11" t="s">
        <v>72</v>
      </c>
      <c r="AS1848" s="11"/>
    </row>
    <row r="1849" spans="34:45">
      <c r="AH1849">
        <v>130</v>
      </c>
      <c r="AI1849" s="157"/>
      <c r="AJ1849" s="11" t="s">
        <v>75</v>
      </c>
      <c r="AK1849" s="11" t="s">
        <v>78</v>
      </c>
      <c r="AL1849" s="11" t="s">
        <v>78</v>
      </c>
      <c r="AM1849" s="11" t="s">
        <v>3</v>
      </c>
      <c r="AS1849" s="11"/>
    </row>
    <row r="1850" spans="34:45">
      <c r="AH1850">
        <v>140</v>
      </c>
      <c r="AI1850" s="157"/>
      <c r="AJ1850" s="11" t="s">
        <v>75</v>
      </c>
      <c r="AK1850" s="11" t="s">
        <v>78</v>
      </c>
      <c r="AL1850" s="11" t="s">
        <v>78</v>
      </c>
      <c r="AM1850" s="11" t="s">
        <v>3</v>
      </c>
      <c r="AS1850" s="11"/>
    </row>
    <row r="1851" spans="34:45">
      <c r="AI1851" s="157"/>
      <c r="AJ1851" s="11"/>
      <c r="AK1851" s="11"/>
      <c r="AL1851" s="11"/>
      <c r="AM1851" s="11"/>
      <c r="AO1851" s="157"/>
      <c r="AP1851" s="11"/>
      <c r="AQ1851" s="11"/>
      <c r="AR1851" s="11"/>
      <c r="AS1851" s="11"/>
    </row>
    <row r="1852" spans="34:45">
      <c r="AI1852" s="157"/>
      <c r="AJ1852" s="11"/>
      <c r="AK1852" s="11"/>
      <c r="AL1852" s="11"/>
      <c r="AM1852" s="11"/>
    </row>
    <row r="1853" spans="34:45">
      <c r="AI1853" s="157"/>
      <c r="AJ1853" s="11"/>
      <c r="AK1853" s="11"/>
      <c r="AL1853" s="11"/>
      <c r="AM1853" s="11"/>
    </row>
  </sheetData>
  <mergeCells count="8">
    <mergeCell ref="E50:M50"/>
    <mergeCell ref="G18:T18"/>
    <mergeCell ref="G19:J19"/>
    <mergeCell ref="K19:M19"/>
    <mergeCell ref="N19:Q19"/>
    <mergeCell ref="E46:G46"/>
    <mergeCell ref="K46:M46"/>
    <mergeCell ref="N46:Q46"/>
  </mergeCells>
  <phoneticPr fontId="0" type="noConversion"/>
  <conditionalFormatting sqref="I40:I43">
    <cfRule type="cellIs" dxfId="107" priority="8" stopIfTrue="1" operator="between">
      <formula>92</formula>
      <formula>94</formula>
    </cfRule>
    <cfRule type="cellIs" dxfId="106" priority="9" stopIfTrue="1" operator="between">
      <formula>89</formula>
      <formula>91</formula>
    </cfRule>
    <cfRule type="cellIs" dxfId="105" priority="10" stopIfTrue="1" operator="lessThan">
      <formula>89</formula>
    </cfRule>
  </conditionalFormatting>
  <conditionalFormatting sqref="O21 O23:O27">
    <cfRule type="cellIs" dxfId="104" priority="4" stopIfTrue="1" operator="lessThan">
      <formula>0</formula>
    </cfRule>
  </conditionalFormatting>
  <conditionalFormatting sqref="O28:O29 O33">
    <cfRule type="cellIs" dxfId="103" priority="3" stopIfTrue="1" operator="lessThan">
      <formula>0</formula>
    </cfRule>
  </conditionalFormatting>
  <conditionalFormatting sqref="O22">
    <cfRule type="cellIs" dxfId="102" priority="2" stopIfTrue="1" operator="lessThan">
      <formula>0</formula>
    </cfRule>
  </conditionalFormatting>
  <conditionalFormatting sqref="O30:O32">
    <cfRule type="cellIs" dxfId="101" priority="1" stopIfTrue="1" operator="lessThan">
      <formula>0</formula>
    </cfRule>
  </conditionalFormatting>
  <printOptions horizontalCentered="1" verticalCentered="1"/>
  <pageMargins left="0.62992125984251968" right="0.47244094488188981" top="0.70866141732283472" bottom="0.70866141732283472" header="0.51181102362204722" footer="0.51181102362204722"/>
  <pageSetup paperSize="9" scale="6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1"/>
  <dimension ref="A1:H196"/>
  <sheetViews>
    <sheetView topLeftCell="A131" workbookViewId="0">
      <selection activeCell="A162" sqref="A162"/>
    </sheetView>
  </sheetViews>
  <sheetFormatPr baseColWidth="10" defaultRowHeight="15.75"/>
  <cols>
    <col min="1" max="1" width="40.140625" style="175" bestFit="1" customWidth="1"/>
    <col min="2" max="2" width="26.5703125" bestFit="1" customWidth="1"/>
    <col min="3" max="3" width="5.85546875" customWidth="1"/>
    <col min="4" max="4" width="22.7109375" bestFit="1" customWidth="1"/>
    <col min="5" max="5" width="5.85546875" customWidth="1"/>
    <col min="6" max="6" width="20.42578125" bestFit="1" customWidth="1"/>
    <col min="7" max="7" width="7.85546875" customWidth="1"/>
    <col min="8" max="8" width="13.5703125" bestFit="1" customWidth="1"/>
  </cols>
  <sheetData>
    <row r="1" spans="1:8">
      <c r="A1" s="176" t="str">
        <f>'resultat par equipe'!A2:P2</f>
        <v>CHCD COMINES</v>
      </c>
      <c r="C1" s="6"/>
      <c r="D1" s="6"/>
      <c r="E1" s="6"/>
      <c r="F1" s="6"/>
      <c r="G1" s="6"/>
      <c r="H1" s="6"/>
    </row>
    <row r="2" spans="1:8">
      <c r="A2" s="177">
        <v>1</v>
      </c>
      <c r="C2" s="6"/>
      <c r="D2" s="6"/>
      <c r="E2" s="6"/>
      <c r="F2" s="6"/>
      <c r="G2" s="6"/>
      <c r="H2" s="6"/>
    </row>
    <row r="3" spans="1:8">
      <c r="A3" s="177">
        <v>11</v>
      </c>
      <c r="C3" s="6"/>
      <c r="D3" s="6"/>
      <c r="E3" s="6"/>
      <c r="F3" s="6"/>
      <c r="G3" s="6"/>
      <c r="H3" s="6"/>
    </row>
    <row r="4" spans="1:8">
      <c r="A4" s="177">
        <v>17</v>
      </c>
      <c r="C4" s="6"/>
      <c r="D4" s="6"/>
      <c r="E4" s="6"/>
      <c r="F4" s="6"/>
      <c r="G4" s="6"/>
      <c r="H4" s="6"/>
    </row>
    <row r="5" spans="1:8">
      <c r="A5" s="177">
        <v>21</v>
      </c>
      <c r="C5" s="6"/>
      <c r="D5" s="6"/>
      <c r="E5" s="6"/>
      <c r="F5" s="6"/>
      <c r="G5" s="6"/>
      <c r="H5" s="6"/>
    </row>
    <row r="6" spans="1:8">
      <c r="A6" s="177">
        <v>39</v>
      </c>
      <c r="C6" s="6"/>
      <c r="D6" s="6"/>
      <c r="E6" s="6"/>
      <c r="F6" s="6"/>
      <c r="G6" s="6"/>
      <c r="H6" s="6"/>
    </row>
    <row r="7" spans="1:8" ht="13.5" customHeight="1">
      <c r="A7" s="176"/>
      <c r="C7" s="6"/>
      <c r="D7" s="6"/>
      <c r="E7" s="6"/>
      <c r="F7" s="6"/>
      <c r="G7" s="6"/>
      <c r="H7" s="6"/>
    </row>
    <row r="8" spans="1:8" ht="2.25" hidden="1" customHeight="1">
      <c r="A8" s="176"/>
      <c r="C8" s="6"/>
      <c r="D8" s="6"/>
      <c r="E8" s="6"/>
      <c r="F8" s="6"/>
      <c r="G8" s="6"/>
      <c r="H8" s="6"/>
    </row>
    <row r="9" spans="1:8" ht="2.25" hidden="1" customHeight="1">
      <c r="A9" s="176"/>
      <c r="C9" s="6"/>
      <c r="D9" s="6"/>
      <c r="E9" s="6"/>
      <c r="F9" s="6"/>
      <c r="G9" s="6"/>
      <c r="H9" s="6"/>
    </row>
    <row r="10" spans="1:8" ht="2.25" hidden="1" customHeight="1">
      <c r="A10" s="176"/>
      <c r="C10" s="6"/>
      <c r="D10" s="6"/>
      <c r="E10" s="6"/>
      <c r="F10" s="6"/>
      <c r="G10" s="6"/>
      <c r="H10" s="6"/>
    </row>
    <row r="11" spans="1:8" ht="2.25" hidden="1" customHeight="1">
      <c r="A11" s="176"/>
      <c r="C11" s="6"/>
      <c r="D11" s="6"/>
      <c r="E11" s="6"/>
      <c r="F11" s="6"/>
      <c r="G11" s="6"/>
      <c r="H11" s="6"/>
    </row>
    <row r="12" spans="1:8" ht="2.25" hidden="1" customHeight="1">
      <c r="A12" s="176"/>
      <c r="C12" s="6"/>
      <c r="D12" s="6"/>
      <c r="E12" s="6"/>
      <c r="F12" s="6"/>
      <c r="G12" s="6"/>
      <c r="H12" s="6"/>
    </row>
    <row r="13" spans="1:8" ht="2.25" hidden="1" customHeight="1">
      <c r="A13" s="176"/>
      <c r="C13" s="6"/>
      <c r="D13" s="6"/>
      <c r="E13" s="6"/>
      <c r="F13" s="6"/>
      <c r="G13" s="6"/>
      <c r="H13" s="6"/>
    </row>
    <row r="14" spans="1:8">
      <c r="A14" s="176" t="str">
        <f>'resultat par equipe'!A15:P15</f>
        <v>PÖLE ESPOIR AMIENS</v>
      </c>
      <c r="C14" s="6"/>
      <c r="D14" s="6"/>
      <c r="E14" s="6"/>
      <c r="F14" s="174"/>
      <c r="G14" s="6"/>
      <c r="H14" s="6"/>
    </row>
    <row r="15" spans="1:8" ht="18">
      <c r="A15" s="357">
        <v>2</v>
      </c>
      <c r="C15" s="6"/>
      <c r="D15" s="6"/>
      <c r="E15" s="6"/>
      <c r="F15" s="6"/>
      <c r="G15" s="6"/>
      <c r="H15" s="6"/>
    </row>
    <row r="16" spans="1:8" ht="18">
      <c r="A16" s="357">
        <v>3</v>
      </c>
      <c r="C16" s="6"/>
      <c r="D16" s="6"/>
      <c r="E16" s="6"/>
      <c r="F16" s="6"/>
      <c r="G16" s="6"/>
      <c r="H16" s="6"/>
    </row>
    <row r="17" spans="1:8" ht="18">
      <c r="A17" s="357">
        <v>9</v>
      </c>
      <c r="C17" s="6"/>
      <c r="D17" s="6"/>
      <c r="E17" s="6"/>
      <c r="F17" s="6"/>
      <c r="G17" s="6"/>
      <c r="H17" s="6"/>
    </row>
    <row r="18" spans="1:8" ht="18">
      <c r="A18" s="357">
        <v>33</v>
      </c>
      <c r="C18" s="6"/>
      <c r="D18" s="6"/>
      <c r="E18" s="6"/>
      <c r="F18" s="6"/>
      <c r="G18" s="6"/>
      <c r="H18" s="6"/>
    </row>
    <row r="19" spans="1:8" ht="18">
      <c r="A19" s="358">
        <v>103</v>
      </c>
      <c r="C19" s="6"/>
      <c r="D19" s="6"/>
      <c r="E19" s="6"/>
      <c r="F19" s="6"/>
      <c r="G19" s="6"/>
      <c r="H19" s="6"/>
    </row>
    <row r="20" spans="1:8">
      <c r="A20" s="176"/>
      <c r="C20" s="6"/>
      <c r="D20" s="6"/>
      <c r="E20" s="6"/>
      <c r="F20" s="6"/>
      <c r="G20" s="6"/>
      <c r="H20" s="6"/>
    </row>
    <row r="21" spans="1:8" hidden="1">
      <c r="A21" s="176"/>
      <c r="C21" s="6"/>
      <c r="D21" s="6"/>
      <c r="E21" s="6"/>
      <c r="F21" s="6"/>
      <c r="G21" s="6"/>
      <c r="H21" s="174"/>
    </row>
    <row r="22" spans="1:8" hidden="1">
      <c r="A22" s="176"/>
      <c r="C22" s="6"/>
      <c r="D22" s="6"/>
      <c r="E22" s="6"/>
      <c r="F22" s="6"/>
      <c r="G22" s="6"/>
      <c r="H22" s="6"/>
    </row>
    <row r="23" spans="1:8" hidden="1">
      <c r="A23" s="176"/>
      <c r="C23" s="6"/>
      <c r="D23" s="6"/>
      <c r="E23" s="6"/>
      <c r="F23" s="6"/>
      <c r="G23" s="6"/>
      <c r="H23" s="6"/>
    </row>
    <row r="24" spans="1:8" hidden="1">
      <c r="A24" s="176"/>
      <c r="C24" s="6"/>
      <c r="D24" s="6"/>
      <c r="E24" s="6"/>
      <c r="F24" s="6"/>
      <c r="G24" s="6"/>
      <c r="H24" s="6"/>
    </row>
    <row r="25" spans="1:8" hidden="1">
      <c r="A25" s="176"/>
      <c r="C25" s="6"/>
      <c r="D25" s="6"/>
      <c r="E25" s="6"/>
      <c r="F25" s="6"/>
      <c r="G25" s="6"/>
      <c r="H25" s="6"/>
    </row>
    <row r="26" spans="1:8" hidden="1">
      <c r="A26" s="176"/>
      <c r="C26" s="6"/>
      <c r="D26" s="6"/>
      <c r="E26" s="6"/>
      <c r="F26" s="6"/>
      <c r="G26" s="6"/>
      <c r="H26" s="6"/>
    </row>
    <row r="27" spans="1:8">
      <c r="A27" s="176" t="str">
        <f>'resultat par equipe'!A28:P28</f>
        <v>Belgique</v>
      </c>
      <c r="C27" s="6"/>
      <c r="D27" s="6"/>
      <c r="E27" s="6"/>
      <c r="F27" s="6"/>
      <c r="G27" s="6"/>
      <c r="H27" s="6"/>
    </row>
    <row r="28" spans="1:8">
      <c r="A28" s="177">
        <v>23</v>
      </c>
      <c r="C28" s="6"/>
      <c r="D28" s="6"/>
      <c r="E28" s="6"/>
      <c r="F28" s="6"/>
      <c r="G28" s="6"/>
      <c r="H28" s="6"/>
    </row>
    <row r="29" spans="1:8">
      <c r="A29" s="177">
        <v>26</v>
      </c>
      <c r="C29" s="6"/>
      <c r="D29" s="6"/>
      <c r="E29" s="6"/>
      <c r="F29" s="6"/>
      <c r="G29" s="6"/>
      <c r="H29" s="6"/>
    </row>
    <row r="30" spans="1:8">
      <c r="A30" s="177">
        <v>28</v>
      </c>
    </row>
    <row r="31" spans="1:8">
      <c r="A31" s="177">
        <v>34</v>
      </c>
    </row>
    <row r="32" spans="1:8">
      <c r="A32" s="177">
        <v>49</v>
      </c>
    </row>
    <row r="33" spans="1:1" hidden="1">
      <c r="A33" s="176"/>
    </row>
    <row r="34" spans="1:1" hidden="1">
      <c r="A34" s="176"/>
    </row>
    <row r="35" spans="1:1" hidden="1">
      <c r="A35" s="176"/>
    </row>
    <row r="36" spans="1:1" hidden="1">
      <c r="A36" s="176"/>
    </row>
    <row r="37" spans="1:1" hidden="1">
      <c r="A37" s="176"/>
    </row>
    <row r="38" spans="1:1" hidden="1">
      <c r="A38" s="176"/>
    </row>
    <row r="39" spans="1:1" hidden="1">
      <c r="A39" s="176"/>
    </row>
    <row r="40" spans="1:1">
      <c r="A40" s="176" t="str">
        <f>'resultat par equipe'!A41:P41</f>
        <v>Oxford (Angleterre)</v>
      </c>
    </row>
    <row r="41" spans="1:1">
      <c r="A41" s="187">
        <v>27</v>
      </c>
    </row>
    <row r="42" spans="1:1">
      <c r="A42" s="187">
        <v>41</v>
      </c>
    </row>
    <row r="43" spans="1:1">
      <c r="A43" s="187">
        <v>46</v>
      </c>
    </row>
    <row r="44" spans="1:1">
      <c r="A44" s="187">
        <v>52</v>
      </c>
    </row>
    <row r="45" spans="1:1">
      <c r="A45" s="187">
        <v>110</v>
      </c>
    </row>
    <row r="46" spans="1:1">
      <c r="A46" s="176"/>
    </row>
    <row r="47" spans="1:1" hidden="1">
      <c r="A47" s="176"/>
    </row>
    <row r="48" spans="1:1" hidden="1">
      <c r="A48" s="176"/>
    </row>
    <row r="49" spans="1:1" hidden="1">
      <c r="A49" s="176"/>
    </row>
    <row r="50" spans="1:1" hidden="1">
      <c r="A50" s="176"/>
    </row>
    <row r="51" spans="1:1" hidden="1">
      <c r="A51" s="176"/>
    </row>
    <row r="52" spans="1:1" hidden="1">
      <c r="A52" s="176"/>
    </row>
    <row r="53" spans="1:1">
      <c r="A53" s="176" t="str">
        <f>'resultat par equipe'!A54:P54</f>
        <v>Hauts de France</v>
      </c>
    </row>
    <row r="54" spans="1:1">
      <c r="A54" s="187">
        <v>29</v>
      </c>
    </row>
    <row r="55" spans="1:1">
      <c r="A55" s="187">
        <v>48</v>
      </c>
    </row>
    <row r="56" spans="1:1">
      <c r="A56" s="187">
        <v>50</v>
      </c>
    </row>
    <row r="57" spans="1:1">
      <c r="A57" s="187">
        <v>51</v>
      </c>
    </row>
    <row r="58" spans="1:1">
      <c r="A58" s="187"/>
    </row>
    <row r="59" spans="1:1" hidden="1">
      <c r="A59" s="176"/>
    </row>
    <row r="60" spans="1:1" hidden="1">
      <c r="A60" s="176"/>
    </row>
    <row r="61" spans="1:1" hidden="1">
      <c r="A61" s="176"/>
    </row>
    <row r="62" spans="1:1" hidden="1">
      <c r="A62" s="176"/>
    </row>
    <row r="63" spans="1:1" hidden="1">
      <c r="A63" s="176"/>
    </row>
    <row r="64" spans="1:1" hidden="1">
      <c r="A64" s="176"/>
    </row>
    <row r="65" spans="1:1" hidden="1">
      <c r="A65" s="176"/>
    </row>
    <row r="66" spans="1:1">
      <c r="A66" s="176" t="str">
        <f>'resultat par equipe'!A67:P67</f>
        <v>Luxembourg</v>
      </c>
    </row>
    <row r="67" spans="1:1">
      <c r="A67" s="187">
        <v>15</v>
      </c>
    </row>
    <row r="68" spans="1:1">
      <c r="A68" s="187">
        <v>16</v>
      </c>
    </row>
    <row r="69" spans="1:1">
      <c r="A69" s="187">
        <v>28.1</v>
      </c>
    </row>
    <row r="70" spans="1:1">
      <c r="A70" s="187">
        <v>100</v>
      </c>
    </row>
    <row r="71" spans="1:1">
      <c r="A71" s="187">
        <v>101</v>
      </c>
    </row>
    <row r="72" spans="1:1" hidden="1">
      <c r="A72" s="176"/>
    </row>
    <row r="73" spans="1:1" hidden="1">
      <c r="A73" s="176"/>
    </row>
    <row r="74" spans="1:1" hidden="1">
      <c r="A74" s="176"/>
    </row>
    <row r="75" spans="1:1" hidden="1">
      <c r="A75" s="176"/>
    </row>
    <row r="76" spans="1:1" hidden="1">
      <c r="A76" s="176"/>
    </row>
    <row r="77" spans="1:1" hidden="1">
      <c r="A77" s="176"/>
    </row>
    <row r="78" spans="1:1" hidden="1">
      <c r="A78" s="176"/>
    </row>
    <row r="79" spans="1:1">
      <c r="A79" s="176" t="str">
        <f>'resultat par equipe'!A80:P80</f>
        <v>NKV ATLAS (HOLLANDE)</v>
      </c>
    </row>
    <row r="80" spans="1:1">
      <c r="A80" s="187">
        <v>14</v>
      </c>
    </row>
    <row r="81" spans="1:1">
      <c r="A81" s="187">
        <v>38</v>
      </c>
    </row>
    <row r="82" spans="1:1">
      <c r="A82" s="187">
        <v>44</v>
      </c>
    </row>
    <row r="83" spans="1:1">
      <c r="A83" s="187">
        <v>45</v>
      </c>
    </row>
    <row r="84" spans="1:1">
      <c r="A84" s="229"/>
    </row>
    <row r="85" spans="1:1" hidden="1">
      <c r="A85" s="176"/>
    </row>
    <row r="86" spans="1:1" hidden="1">
      <c r="A86" s="176"/>
    </row>
    <row r="87" spans="1:1" hidden="1">
      <c r="A87" s="176"/>
    </row>
    <row r="88" spans="1:1" hidden="1">
      <c r="A88" s="176"/>
    </row>
    <row r="89" spans="1:1" hidden="1">
      <c r="A89" s="176"/>
    </row>
    <row r="90" spans="1:1" hidden="1">
      <c r="A90" s="176"/>
    </row>
    <row r="91" spans="1:1" hidden="1">
      <c r="A91" s="176"/>
    </row>
    <row r="92" spans="1:1">
      <c r="A92" s="176" t="str">
        <f>'resultat par equipe'!A93:P93</f>
        <v>ODRHUF (Allemagne)</v>
      </c>
    </row>
    <row r="93" spans="1:1">
      <c r="A93" s="187">
        <v>8</v>
      </c>
    </row>
    <row r="94" spans="1:1">
      <c r="A94" s="187">
        <v>12</v>
      </c>
    </row>
    <row r="95" spans="1:1">
      <c r="A95" s="187">
        <v>20</v>
      </c>
    </row>
    <row r="96" spans="1:1">
      <c r="A96" s="187">
        <v>30</v>
      </c>
    </row>
    <row r="97" spans="1:1">
      <c r="A97" s="187"/>
    </row>
    <row r="98" spans="1:1" hidden="1">
      <c r="A98" s="176"/>
    </row>
    <row r="99" spans="1:1" hidden="1">
      <c r="A99" s="176"/>
    </row>
    <row r="100" spans="1:1" hidden="1">
      <c r="A100" s="176"/>
    </row>
    <row r="101" spans="1:1" hidden="1">
      <c r="A101" s="176"/>
    </row>
    <row r="102" spans="1:1" hidden="1">
      <c r="A102" s="176"/>
    </row>
    <row r="103" spans="1:1" hidden="1">
      <c r="A103" s="176"/>
    </row>
    <row r="104" spans="1:1" hidden="1">
      <c r="A104" s="176"/>
    </row>
    <row r="105" spans="1:1">
      <c r="A105" s="176" t="str">
        <f>'resultat par equipe'!A106:P106</f>
        <v>Stare for the Future (Angleterre)</v>
      </c>
    </row>
    <row r="106" spans="1:1">
      <c r="A106" s="187">
        <v>4</v>
      </c>
    </row>
    <row r="107" spans="1:1">
      <c r="A107" s="187">
        <v>5</v>
      </c>
    </row>
    <row r="108" spans="1:1">
      <c r="A108" s="187">
        <v>40</v>
      </c>
    </row>
    <row r="109" spans="1:1">
      <c r="A109" s="187">
        <v>42</v>
      </c>
    </row>
    <row r="110" spans="1:1">
      <c r="A110" s="187">
        <v>47</v>
      </c>
    </row>
    <row r="111" spans="1:1" hidden="1">
      <c r="A111" s="176"/>
    </row>
    <row r="112" spans="1:1" hidden="1">
      <c r="A112" s="176"/>
    </row>
    <row r="113" spans="1:2" hidden="1">
      <c r="A113" s="176"/>
    </row>
    <row r="114" spans="1:2" hidden="1">
      <c r="A114" s="176"/>
    </row>
    <row r="115" spans="1:2" hidden="1">
      <c r="A115" s="176"/>
    </row>
    <row r="116" spans="1:2" hidden="1">
      <c r="A116" s="176"/>
    </row>
    <row r="117" spans="1:2" hidden="1">
      <c r="A117" s="176"/>
    </row>
    <row r="118" spans="1:2">
      <c r="A118" s="176" t="str">
        <f>'resultat par equipe'!A120:P120</f>
        <v>St BIRINUS (Angleterre)</v>
      </c>
      <c r="B118" s="6"/>
    </row>
    <row r="119" spans="1:2">
      <c r="A119" s="187">
        <v>25</v>
      </c>
      <c r="B119" s="6"/>
    </row>
    <row r="120" spans="1:2">
      <c r="A120" s="187">
        <v>31</v>
      </c>
      <c r="B120" s="6"/>
    </row>
    <row r="121" spans="1:2">
      <c r="A121" s="187">
        <v>32</v>
      </c>
      <c r="B121" s="6"/>
    </row>
    <row r="122" spans="1:2">
      <c r="A122" s="187"/>
      <c r="B122" s="6"/>
    </row>
    <row r="123" spans="1:2">
      <c r="A123" s="229"/>
      <c r="B123" s="6"/>
    </row>
    <row r="124" spans="1:2" hidden="1">
      <c r="A124" s="176"/>
      <c r="B124" s="6"/>
    </row>
    <row r="125" spans="1:2" hidden="1">
      <c r="A125" s="176"/>
      <c r="B125" s="6"/>
    </row>
    <row r="126" spans="1:2" hidden="1">
      <c r="A126" s="176"/>
      <c r="B126" s="6"/>
    </row>
    <row r="127" spans="1:2" hidden="1">
      <c r="A127" s="176"/>
      <c r="B127" s="6"/>
    </row>
    <row r="128" spans="1:2" hidden="1">
      <c r="A128" s="176"/>
      <c r="B128" s="6"/>
    </row>
    <row r="129" spans="1:2" hidden="1">
      <c r="A129" s="176"/>
      <c r="B129" s="6"/>
    </row>
    <row r="130" spans="1:2" hidden="1">
      <c r="A130" s="176"/>
      <c r="B130" s="6"/>
    </row>
    <row r="131" spans="1:2">
      <c r="A131" s="176" t="str">
        <f>'resultat par equipe'!A132:P132</f>
        <v>BIENDORF (Allemagne)</v>
      </c>
    </row>
    <row r="132" spans="1:2">
      <c r="A132" s="187">
        <v>7</v>
      </c>
    </row>
    <row r="133" spans="1:2">
      <c r="A133" s="187">
        <v>7.1</v>
      </c>
    </row>
    <row r="134" spans="1:2">
      <c r="A134" s="187">
        <v>24</v>
      </c>
    </row>
    <row r="135" spans="1:2">
      <c r="A135" s="187">
        <v>35</v>
      </c>
    </row>
    <row r="136" spans="1:2">
      <c r="A136" s="187">
        <v>111</v>
      </c>
    </row>
    <row r="137" spans="1:2" hidden="1">
      <c r="A137" s="176"/>
    </row>
    <row r="138" spans="1:2" hidden="1">
      <c r="A138" s="176"/>
    </row>
    <row r="139" spans="1:2" hidden="1">
      <c r="A139" s="176"/>
    </row>
    <row r="140" spans="1:2" hidden="1">
      <c r="A140" s="176"/>
    </row>
    <row r="141" spans="1:2" hidden="1">
      <c r="A141" s="176"/>
    </row>
    <row r="142" spans="1:2" hidden="1">
      <c r="A142" s="176"/>
    </row>
    <row r="143" spans="1:2" hidden="1">
      <c r="A143" s="176"/>
    </row>
    <row r="144" spans="1:2">
      <c r="A144" s="176" t="str">
        <f>'resultat par equipe'!A145:P145</f>
        <v>DOBRITCH (Bulgarie)</v>
      </c>
    </row>
    <row r="145" spans="1:1">
      <c r="A145" s="187">
        <v>43</v>
      </c>
    </row>
    <row r="146" spans="1:1">
      <c r="A146" s="187"/>
    </row>
    <row r="147" spans="1:1">
      <c r="A147" s="187"/>
    </row>
    <row r="148" spans="1:1">
      <c r="A148" s="187"/>
    </row>
    <row r="149" spans="1:1">
      <c r="A149" s="187"/>
    </row>
    <row r="150" spans="1:1">
      <c r="A150" s="176" t="str">
        <f>'resultat par equipe'!A158:P158</f>
        <v>Comité du Pas de Calais</v>
      </c>
    </row>
    <row r="151" spans="1:1" hidden="1">
      <c r="A151" s="176"/>
    </row>
    <row r="152" spans="1:1" hidden="1">
      <c r="A152" s="176"/>
    </row>
    <row r="153" spans="1:1" hidden="1">
      <c r="A153" s="176"/>
    </row>
    <row r="154" spans="1:1" hidden="1">
      <c r="A154" s="176"/>
    </row>
    <row r="155" spans="1:1" hidden="1">
      <c r="A155" s="176"/>
    </row>
    <row r="156" spans="1:1" hidden="1">
      <c r="A156" s="176"/>
    </row>
    <row r="157" spans="1:1" hidden="1">
      <c r="A157" s="176"/>
    </row>
    <row r="158" spans="1:1">
      <c r="A158" s="229">
        <v>6</v>
      </c>
    </row>
    <row r="159" spans="1:1">
      <c r="A159" s="187">
        <v>13</v>
      </c>
    </row>
    <row r="160" spans="1:1">
      <c r="A160" s="187">
        <v>18</v>
      </c>
    </row>
    <row r="161" spans="1:1">
      <c r="A161" s="187">
        <v>36</v>
      </c>
    </row>
    <row r="162" spans="1:1">
      <c r="A162" s="187">
        <v>108</v>
      </c>
    </row>
    <row r="163" spans="1:1">
      <c r="A163" s="187"/>
    </row>
    <row r="164" spans="1:1" hidden="1">
      <c r="A164" s="176">
        <v>53</v>
      </c>
    </row>
    <row r="165" spans="1:1" hidden="1">
      <c r="A165" s="176"/>
    </row>
    <row r="166" spans="1:1" hidden="1">
      <c r="A166" s="176"/>
    </row>
    <row r="167" spans="1:1" hidden="1">
      <c r="A167" s="176"/>
    </row>
    <row r="168" spans="1:1" hidden="1">
      <c r="A168" s="176"/>
    </row>
    <row r="169" spans="1:1" hidden="1">
      <c r="A169" s="176"/>
    </row>
    <row r="170" spans="1:1" hidden="1">
      <c r="A170" s="176"/>
    </row>
    <row r="171" spans="1:1">
      <c r="A171" s="176"/>
    </row>
    <row r="172" spans="1:1">
      <c r="A172" s="176"/>
    </row>
    <row r="173" spans="1:1">
      <c r="A173" s="176"/>
    </row>
    <row r="174" spans="1:1">
      <c r="A174" s="176"/>
    </row>
    <row r="175" spans="1:1">
      <c r="A175" s="176"/>
    </row>
    <row r="176" spans="1:1">
      <c r="A176" s="176"/>
    </row>
    <row r="177" spans="1:2" hidden="1">
      <c r="A177" s="176"/>
    </row>
    <row r="178" spans="1:2" hidden="1">
      <c r="A178" s="176"/>
    </row>
    <row r="179" spans="1:2" hidden="1">
      <c r="A179" s="176"/>
    </row>
    <row r="180" spans="1:2" hidden="1">
      <c r="A180" s="176"/>
    </row>
    <row r="181" spans="1:2" hidden="1">
      <c r="A181" s="176"/>
    </row>
    <row r="182" spans="1:2" hidden="1">
      <c r="A182" s="176"/>
    </row>
    <row r="183" spans="1:2" hidden="1">
      <c r="A183" s="176"/>
    </row>
    <row r="184" spans="1:2">
      <c r="A184" s="176">
        <f>'resultat par equipe'!A184:P184</f>
        <v>0</v>
      </c>
      <c r="B184" s="6"/>
    </row>
    <row r="185" spans="1:2">
      <c r="A185" s="176"/>
    </row>
    <row r="186" spans="1:2">
      <c r="A186" s="176"/>
      <c r="B186" s="6"/>
    </row>
    <row r="187" spans="1:2">
      <c r="A187" s="176"/>
    </row>
    <row r="188" spans="1:2">
      <c r="A188" s="176"/>
      <c r="B188" s="6"/>
    </row>
    <row r="189" spans="1:2">
      <c r="A189" s="176"/>
    </row>
    <row r="190" spans="1:2">
      <c r="A190" s="175">
        <f>'resultat par equipe'!A198:P198</f>
        <v>0</v>
      </c>
      <c r="B190" s="6"/>
    </row>
    <row r="192" spans="1:2">
      <c r="B192" s="6"/>
    </row>
    <row r="194" spans="2:2">
      <c r="B194" s="6"/>
    </row>
    <row r="196" spans="2:2">
      <c r="B196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3"/>
  <sheetViews>
    <sheetView topLeftCell="A22" zoomScale="80" zoomScaleNormal="80" workbookViewId="0">
      <selection activeCell="H41" sqref="H41"/>
    </sheetView>
  </sheetViews>
  <sheetFormatPr baseColWidth="10" defaultRowHeight="12.75"/>
  <cols>
    <col min="5" max="5" width="26.42578125" bestFit="1" customWidth="1"/>
    <col min="6" max="6" width="19.5703125" bestFit="1" customWidth="1"/>
    <col min="7" max="7" width="40.85546875" style="2" bestFit="1" customWidth="1"/>
    <col min="8" max="8" width="12.7109375" style="347" bestFit="1" customWidth="1"/>
    <col min="10" max="17" width="0" hidden="1" customWidth="1"/>
  </cols>
  <sheetData>
    <row r="1" spans="1:22" ht="17.25" thickTop="1" thickBot="1">
      <c r="A1" s="42" t="s">
        <v>94</v>
      </c>
      <c r="B1" s="43" t="s">
        <v>95</v>
      </c>
      <c r="C1" s="44" t="s">
        <v>42</v>
      </c>
      <c r="D1" s="45" t="s">
        <v>43</v>
      </c>
      <c r="E1" s="45" t="s">
        <v>44</v>
      </c>
      <c r="F1" s="45" t="s">
        <v>45</v>
      </c>
      <c r="G1" s="46" t="s">
        <v>46</v>
      </c>
      <c r="H1" s="346" t="s">
        <v>47</v>
      </c>
      <c r="I1" s="45" t="s">
        <v>48</v>
      </c>
      <c r="J1" s="45">
        <v>1</v>
      </c>
      <c r="K1" s="45">
        <v>2</v>
      </c>
      <c r="L1" s="45">
        <v>3</v>
      </c>
      <c r="M1" s="45" t="s">
        <v>49</v>
      </c>
      <c r="N1" s="45">
        <v>1</v>
      </c>
      <c r="O1" s="45">
        <v>2</v>
      </c>
      <c r="P1" s="45">
        <v>3</v>
      </c>
      <c r="Q1" s="45" t="s">
        <v>28</v>
      </c>
      <c r="R1" s="45" t="s">
        <v>50</v>
      </c>
      <c r="S1" s="45" t="s">
        <v>51</v>
      </c>
      <c r="T1" s="45" t="s">
        <v>52</v>
      </c>
      <c r="U1" s="48"/>
      <c r="V1" s="49" t="s">
        <v>53</v>
      </c>
    </row>
    <row r="2" spans="1:22" ht="13.5" thickBot="1"/>
    <row r="3" spans="1:22" ht="21">
      <c r="A3">
        <v>1</v>
      </c>
      <c r="B3" s="6"/>
      <c r="C3" s="6"/>
      <c r="D3" s="271" t="s">
        <v>106</v>
      </c>
      <c r="E3" s="288" t="s">
        <v>139</v>
      </c>
      <c r="F3" s="338" t="s">
        <v>293</v>
      </c>
      <c r="G3" s="293" t="s">
        <v>10</v>
      </c>
      <c r="H3" s="292" t="s">
        <v>216</v>
      </c>
      <c r="J3" s="271" t="s">
        <v>106</v>
      </c>
      <c r="K3" s="195"/>
      <c r="L3" s="196"/>
      <c r="M3" s="197"/>
      <c r="N3" s="195"/>
      <c r="O3" s="195"/>
      <c r="P3" s="195"/>
      <c r="Q3" s="198"/>
      <c r="R3" s="199"/>
    </row>
    <row r="4" spans="1:22" ht="21">
      <c r="A4">
        <v>2</v>
      </c>
      <c r="D4" s="323" t="s">
        <v>106</v>
      </c>
      <c r="E4" s="288" t="s">
        <v>228</v>
      </c>
      <c r="F4" s="338" t="s">
        <v>127</v>
      </c>
      <c r="G4" s="293" t="s">
        <v>208</v>
      </c>
      <c r="H4" s="292" t="s">
        <v>214</v>
      </c>
      <c r="J4" s="323"/>
      <c r="K4" s="195"/>
      <c r="L4" s="196"/>
      <c r="M4" s="197"/>
      <c r="N4" s="195"/>
      <c r="O4" s="195"/>
      <c r="P4" s="195"/>
      <c r="Q4" s="198"/>
      <c r="R4" s="199"/>
    </row>
    <row r="5" spans="1:22" ht="21">
      <c r="A5">
        <v>3</v>
      </c>
      <c r="D5" s="272" t="s">
        <v>106</v>
      </c>
      <c r="E5" s="336" t="s">
        <v>229</v>
      </c>
      <c r="F5" s="326" t="s">
        <v>161</v>
      </c>
      <c r="G5" s="297" t="s">
        <v>208</v>
      </c>
      <c r="H5" s="298" t="s">
        <v>216</v>
      </c>
      <c r="J5" s="272" t="s">
        <v>106</v>
      </c>
      <c r="K5" s="195"/>
      <c r="L5" s="196"/>
      <c r="M5" s="197"/>
      <c r="N5" s="195"/>
      <c r="O5" s="195"/>
      <c r="P5" s="195"/>
      <c r="Q5" s="198"/>
      <c r="R5" s="199"/>
    </row>
    <row r="6" spans="1:22" ht="21">
      <c r="A6">
        <v>4</v>
      </c>
      <c r="D6" s="272" t="s">
        <v>118</v>
      </c>
      <c r="E6" s="290" t="s">
        <v>230</v>
      </c>
      <c r="F6" s="291" t="s">
        <v>231</v>
      </c>
      <c r="G6" s="293" t="s">
        <v>209</v>
      </c>
      <c r="H6" s="292" t="s">
        <v>217</v>
      </c>
      <c r="J6" s="272" t="s">
        <v>107</v>
      </c>
      <c r="K6" s="195"/>
      <c r="L6" s="195"/>
      <c r="M6" s="197"/>
      <c r="N6" s="195"/>
      <c r="O6" s="195"/>
      <c r="P6" s="195"/>
      <c r="Q6" s="198"/>
      <c r="R6" s="199"/>
    </row>
    <row r="7" spans="1:22" ht="21">
      <c r="A7">
        <v>5</v>
      </c>
      <c r="D7" s="272" t="s">
        <v>118</v>
      </c>
      <c r="E7" s="290" t="s">
        <v>232</v>
      </c>
      <c r="F7" s="291" t="s">
        <v>233</v>
      </c>
      <c r="G7" s="293" t="s">
        <v>209</v>
      </c>
      <c r="H7" s="292" t="s">
        <v>174</v>
      </c>
      <c r="J7" s="272" t="s">
        <v>106</v>
      </c>
      <c r="K7" s="195"/>
      <c r="L7" s="195"/>
      <c r="M7" s="197"/>
      <c r="N7" s="195"/>
      <c r="O7" s="195"/>
      <c r="P7" s="195"/>
      <c r="Q7" s="198"/>
      <c r="R7" s="199"/>
    </row>
    <row r="8" spans="1:22" ht="21">
      <c r="A8">
        <v>6</v>
      </c>
      <c r="D8" s="272" t="s">
        <v>106</v>
      </c>
      <c r="E8" s="288" t="s">
        <v>234</v>
      </c>
      <c r="F8" s="291" t="s">
        <v>235</v>
      </c>
      <c r="G8" s="293" t="s">
        <v>210</v>
      </c>
      <c r="H8" s="292" t="s">
        <v>187</v>
      </c>
      <c r="J8" s="272" t="s">
        <v>106</v>
      </c>
      <c r="K8" s="195"/>
      <c r="L8" s="195"/>
      <c r="M8" s="197"/>
      <c r="N8" s="195"/>
      <c r="O8" s="195"/>
      <c r="P8" s="195"/>
      <c r="Q8" s="198"/>
      <c r="R8" s="199"/>
    </row>
    <row r="9" spans="1:22" ht="21">
      <c r="A9">
        <v>7</v>
      </c>
      <c r="D9" s="272" t="s">
        <v>111</v>
      </c>
      <c r="E9" s="290" t="s">
        <v>307</v>
      </c>
      <c r="F9" s="291" t="s">
        <v>308</v>
      </c>
      <c r="G9" s="293" t="s">
        <v>212</v>
      </c>
      <c r="H9" s="292">
        <v>1992</v>
      </c>
      <c r="J9" s="272" t="s">
        <v>110</v>
      </c>
      <c r="K9" s="195"/>
      <c r="L9" s="195"/>
      <c r="M9" s="197"/>
      <c r="N9" s="195"/>
      <c r="O9" s="195"/>
      <c r="P9" s="195"/>
      <c r="Q9" s="198"/>
      <c r="R9" s="199"/>
    </row>
    <row r="10" spans="1:22" ht="21">
      <c r="A10">
        <v>7.1</v>
      </c>
      <c r="D10" s="272" t="s">
        <v>111</v>
      </c>
      <c r="E10" s="290" t="s">
        <v>309</v>
      </c>
      <c r="F10" s="291" t="s">
        <v>310</v>
      </c>
      <c r="G10" s="293" t="s">
        <v>212</v>
      </c>
      <c r="H10" s="292">
        <v>1999</v>
      </c>
      <c r="J10" s="272"/>
      <c r="K10" s="195"/>
      <c r="L10" s="195"/>
      <c r="M10" s="197"/>
      <c r="N10" s="195"/>
      <c r="O10" s="195"/>
      <c r="P10" s="195"/>
      <c r="Q10" s="198"/>
      <c r="R10" s="199"/>
    </row>
    <row r="11" spans="1:22" ht="21">
      <c r="A11">
        <v>8</v>
      </c>
      <c r="D11" s="272" t="s">
        <v>111</v>
      </c>
      <c r="E11" s="290" t="s">
        <v>305</v>
      </c>
      <c r="F11" s="291" t="s">
        <v>294</v>
      </c>
      <c r="G11" s="293" t="s">
        <v>218</v>
      </c>
      <c r="H11" s="292" t="s">
        <v>180</v>
      </c>
      <c r="J11" s="272"/>
      <c r="K11" s="195"/>
      <c r="L11" s="195"/>
      <c r="M11" s="197"/>
      <c r="N11" s="195"/>
      <c r="O11" s="195"/>
      <c r="P11" s="195"/>
      <c r="Q11" s="198"/>
      <c r="R11" s="199"/>
    </row>
    <row r="12" spans="1:22" ht="21">
      <c r="A12">
        <v>9</v>
      </c>
      <c r="D12" s="272" t="s">
        <v>106</v>
      </c>
      <c r="E12" s="288" t="s">
        <v>108</v>
      </c>
      <c r="F12" s="291" t="s">
        <v>109</v>
      </c>
      <c r="G12" s="293" t="s">
        <v>208</v>
      </c>
      <c r="H12" s="292" t="s">
        <v>168</v>
      </c>
      <c r="J12" s="272" t="s">
        <v>111</v>
      </c>
      <c r="K12" s="195"/>
      <c r="L12" s="196"/>
      <c r="M12" s="197"/>
      <c r="N12" s="195"/>
      <c r="O12" s="195"/>
      <c r="P12" s="195"/>
      <c r="Q12" s="198"/>
      <c r="R12" s="199"/>
    </row>
    <row r="13" spans="1:22" ht="21">
      <c r="A13">
        <v>10</v>
      </c>
      <c r="D13" s="272"/>
      <c r="E13" s="288"/>
      <c r="F13" s="291"/>
      <c r="G13" s="293"/>
      <c r="H13" s="292"/>
      <c r="J13" s="272" t="s">
        <v>112</v>
      </c>
      <c r="K13" s="195"/>
      <c r="L13" s="195"/>
      <c r="M13" s="197"/>
      <c r="N13" s="195"/>
      <c r="O13" s="195"/>
      <c r="P13" s="195"/>
      <c r="Q13" s="198"/>
      <c r="R13" s="199"/>
    </row>
    <row r="14" spans="1:22" ht="21">
      <c r="A14">
        <v>11</v>
      </c>
      <c r="D14" s="272" t="s">
        <v>106</v>
      </c>
      <c r="E14" s="290" t="s">
        <v>236</v>
      </c>
      <c r="F14" s="291" t="s">
        <v>237</v>
      </c>
      <c r="G14" s="293" t="s">
        <v>10</v>
      </c>
      <c r="H14" s="292" t="s">
        <v>214</v>
      </c>
      <c r="J14" s="272" t="s">
        <v>114</v>
      </c>
      <c r="K14" s="195"/>
      <c r="L14" s="196"/>
      <c r="M14" s="197"/>
      <c r="N14" s="195"/>
      <c r="O14" s="196"/>
      <c r="P14" s="196"/>
      <c r="Q14" s="198"/>
      <c r="R14" s="199"/>
    </row>
    <row r="15" spans="1:22" ht="21">
      <c r="A15">
        <v>12</v>
      </c>
      <c r="D15" s="272" t="s">
        <v>106</v>
      </c>
      <c r="E15" s="290" t="s">
        <v>295</v>
      </c>
      <c r="F15" s="291" t="s">
        <v>296</v>
      </c>
      <c r="G15" s="293" t="s">
        <v>218</v>
      </c>
      <c r="H15" s="292" t="s">
        <v>167</v>
      </c>
      <c r="J15" s="272"/>
      <c r="K15" s="195"/>
      <c r="L15" s="196"/>
      <c r="M15" s="197"/>
      <c r="N15" s="195"/>
      <c r="O15" s="196"/>
      <c r="P15" s="196"/>
      <c r="Q15" s="198"/>
      <c r="R15" s="199"/>
    </row>
    <row r="16" spans="1:22" ht="21">
      <c r="A16">
        <v>13</v>
      </c>
      <c r="D16" s="272" t="s">
        <v>106</v>
      </c>
      <c r="E16" s="288" t="s">
        <v>238</v>
      </c>
      <c r="F16" s="291" t="s">
        <v>105</v>
      </c>
      <c r="G16" s="293" t="s">
        <v>210</v>
      </c>
      <c r="H16" s="292" t="s">
        <v>169</v>
      </c>
      <c r="J16" s="272" t="s">
        <v>110</v>
      </c>
      <c r="K16" s="195"/>
      <c r="L16" s="195"/>
      <c r="M16" s="197"/>
      <c r="N16" s="195"/>
      <c r="O16" s="195"/>
      <c r="P16" s="195"/>
      <c r="Q16" s="198"/>
      <c r="R16" s="199" t="s">
        <v>100</v>
      </c>
    </row>
    <row r="17" spans="1:22" ht="21">
      <c r="A17">
        <v>14</v>
      </c>
      <c r="B17" s="210"/>
      <c r="C17" s="210"/>
      <c r="D17" s="273" t="s">
        <v>110</v>
      </c>
      <c r="E17" s="288" t="s">
        <v>163</v>
      </c>
      <c r="F17" s="332" t="s">
        <v>158</v>
      </c>
      <c r="G17" s="293" t="s">
        <v>219</v>
      </c>
      <c r="H17" s="292" t="s">
        <v>171</v>
      </c>
      <c r="I17" s="210"/>
      <c r="J17" s="273" t="s">
        <v>106</v>
      </c>
      <c r="K17" s="211"/>
      <c r="L17" s="211"/>
      <c r="M17" s="212"/>
      <c r="N17" s="211"/>
      <c r="O17" s="211"/>
      <c r="P17" s="211"/>
      <c r="Q17" s="213"/>
      <c r="R17" s="214"/>
    </row>
    <row r="18" spans="1:22" ht="21">
      <c r="A18">
        <v>15</v>
      </c>
      <c r="D18" s="323" t="s">
        <v>114</v>
      </c>
      <c r="E18" s="336" t="s">
        <v>239</v>
      </c>
      <c r="F18" s="326" t="s">
        <v>160</v>
      </c>
      <c r="G18" s="297" t="s">
        <v>113</v>
      </c>
      <c r="H18" s="298" t="s">
        <v>167</v>
      </c>
      <c r="J18" s="345" t="s">
        <v>111</v>
      </c>
      <c r="K18" s="195"/>
      <c r="L18" s="195"/>
      <c r="M18" s="197"/>
      <c r="N18" s="195"/>
      <c r="O18" s="195"/>
      <c r="P18" s="195"/>
      <c r="Q18" s="198"/>
      <c r="R18" s="199"/>
    </row>
    <row r="19" spans="1:22" ht="21">
      <c r="A19">
        <v>16</v>
      </c>
      <c r="B19" s="6"/>
      <c r="C19" s="6"/>
      <c r="D19" s="342" t="s">
        <v>114</v>
      </c>
      <c r="E19" s="343" t="s">
        <v>240</v>
      </c>
      <c r="F19" s="328" t="s">
        <v>241</v>
      </c>
      <c r="G19" s="344" t="s">
        <v>113</v>
      </c>
      <c r="H19" s="348" t="s">
        <v>193</v>
      </c>
      <c r="I19" s="6"/>
      <c r="J19" s="324"/>
      <c r="K19" s="195"/>
      <c r="L19" s="195"/>
      <c r="M19" s="197"/>
      <c r="N19" s="195"/>
      <c r="O19" s="195"/>
      <c r="P19" s="195"/>
      <c r="Q19" s="198"/>
      <c r="R19" s="199"/>
    </row>
    <row r="20" spans="1:22" ht="21">
      <c r="A20">
        <v>17</v>
      </c>
      <c r="D20" s="323" t="s">
        <v>106</v>
      </c>
      <c r="E20" s="325" t="s">
        <v>139</v>
      </c>
      <c r="F20" s="326" t="s">
        <v>242</v>
      </c>
      <c r="G20" s="297" t="s">
        <v>10</v>
      </c>
      <c r="H20" s="298" t="s">
        <v>169</v>
      </c>
      <c r="J20" s="323" t="s">
        <v>106</v>
      </c>
      <c r="K20" s="195"/>
      <c r="L20" s="195"/>
      <c r="M20" s="197"/>
      <c r="N20" s="195"/>
      <c r="O20" s="195"/>
      <c r="P20" s="195"/>
      <c r="Q20" s="198"/>
      <c r="R20" s="199"/>
    </row>
    <row r="21" spans="1:22" ht="18.75">
      <c r="A21">
        <v>18</v>
      </c>
      <c r="B21" s="6"/>
      <c r="D21" s="272" t="s">
        <v>106</v>
      </c>
      <c r="E21" s="294" t="s">
        <v>314</v>
      </c>
      <c r="F21" s="291" t="s">
        <v>292</v>
      </c>
      <c r="G21" s="295" t="s">
        <v>210</v>
      </c>
      <c r="H21" s="349">
        <v>1995</v>
      </c>
      <c r="S21" s="6"/>
    </row>
    <row r="22" spans="1:22" ht="18.75">
      <c r="A22">
        <v>19</v>
      </c>
      <c r="D22" s="272" t="s">
        <v>106</v>
      </c>
      <c r="E22" s="294" t="s">
        <v>243</v>
      </c>
      <c r="F22" s="291" t="s">
        <v>244</v>
      </c>
      <c r="G22" s="295" t="s">
        <v>210</v>
      </c>
      <c r="H22" s="349" t="s">
        <v>180</v>
      </c>
      <c r="S22" s="6"/>
    </row>
    <row r="23" spans="1:22" ht="19.5" thickBot="1">
      <c r="A23">
        <v>20</v>
      </c>
      <c r="D23" s="272" t="s">
        <v>111</v>
      </c>
      <c r="E23" s="294" t="s">
        <v>302</v>
      </c>
      <c r="F23" s="291" t="s">
        <v>303</v>
      </c>
      <c r="G23" s="295" t="s">
        <v>218</v>
      </c>
      <c r="H23" s="349">
        <v>1999</v>
      </c>
      <c r="S23" s="6"/>
    </row>
    <row r="24" spans="1:22" ht="21">
      <c r="A24">
        <v>21</v>
      </c>
      <c r="C24" s="284"/>
      <c r="D24" s="272" t="s">
        <v>106</v>
      </c>
      <c r="E24" s="288" t="s">
        <v>119</v>
      </c>
      <c r="F24" s="291" t="s">
        <v>120</v>
      </c>
      <c r="G24" s="293" t="s">
        <v>10</v>
      </c>
      <c r="H24" s="292" t="s">
        <v>178</v>
      </c>
      <c r="I24">
        <v>1</v>
      </c>
      <c r="J24" s="271" t="s">
        <v>110</v>
      </c>
      <c r="K24" s="195"/>
      <c r="L24" s="195"/>
      <c r="M24" s="197"/>
      <c r="N24" s="195"/>
      <c r="O24" s="195"/>
      <c r="P24" s="196"/>
      <c r="Q24" s="198"/>
      <c r="R24" s="199"/>
      <c r="S24" s="6"/>
      <c r="T24" s="278"/>
      <c r="U24" s="279"/>
      <c r="V24" s="6"/>
    </row>
    <row r="25" spans="1:22" ht="21">
      <c r="A25">
        <v>22</v>
      </c>
      <c r="D25" s="272" t="s">
        <v>111</v>
      </c>
      <c r="E25" s="288" t="s">
        <v>115</v>
      </c>
      <c r="F25" s="291" t="s">
        <v>116</v>
      </c>
      <c r="G25" s="293" t="s">
        <v>218</v>
      </c>
      <c r="H25" s="292" t="s">
        <v>172</v>
      </c>
      <c r="J25" s="272" t="s">
        <v>110</v>
      </c>
      <c r="K25" s="195"/>
      <c r="L25" s="196"/>
      <c r="M25" s="197"/>
      <c r="N25" s="195"/>
      <c r="O25" s="195"/>
      <c r="P25" s="195"/>
      <c r="Q25" s="198"/>
      <c r="R25" s="199"/>
      <c r="S25" s="6"/>
      <c r="T25" s="280"/>
      <c r="U25" s="279"/>
      <c r="V25" s="6"/>
    </row>
    <row r="26" spans="1:22" ht="21">
      <c r="A26">
        <v>23</v>
      </c>
      <c r="D26" s="272" t="s">
        <v>112</v>
      </c>
      <c r="E26" s="288" t="s">
        <v>297</v>
      </c>
      <c r="F26" s="291" t="s">
        <v>298</v>
      </c>
      <c r="G26" s="293" t="s">
        <v>129</v>
      </c>
      <c r="H26" s="292">
        <v>1994</v>
      </c>
      <c r="J26" s="272"/>
      <c r="K26" s="195"/>
      <c r="L26" s="196"/>
      <c r="M26" s="197"/>
      <c r="N26" s="195"/>
      <c r="O26" s="195"/>
      <c r="P26" s="195"/>
      <c r="Q26" s="198"/>
      <c r="R26" s="199"/>
      <c r="S26" s="6"/>
      <c r="T26" s="280"/>
      <c r="U26" s="279"/>
      <c r="V26" s="6"/>
    </row>
    <row r="27" spans="1:22" ht="21">
      <c r="A27">
        <v>24</v>
      </c>
      <c r="D27" s="272" t="s">
        <v>111</v>
      </c>
      <c r="E27" s="290" t="s">
        <v>175</v>
      </c>
      <c r="F27" s="291" t="s">
        <v>176</v>
      </c>
      <c r="G27" s="293" t="s">
        <v>212</v>
      </c>
      <c r="H27" s="292" t="s">
        <v>177</v>
      </c>
      <c r="J27" s="272" t="s">
        <v>110</v>
      </c>
      <c r="K27" s="195"/>
      <c r="L27" s="195"/>
      <c r="M27" s="197"/>
      <c r="N27" s="195"/>
      <c r="O27" s="195"/>
      <c r="P27" s="195"/>
      <c r="Q27" s="198"/>
      <c r="R27" s="199"/>
      <c r="S27" s="6"/>
      <c r="T27" s="280"/>
      <c r="U27" s="279"/>
      <c r="V27" s="6"/>
    </row>
    <row r="28" spans="1:22" ht="21">
      <c r="A28">
        <v>25</v>
      </c>
      <c r="D28" s="272" t="s">
        <v>118</v>
      </c>
      <c r="E28" s="288" t="s">
        <v>245</v>
      </c>
      <c r="F28" s="291" t="s">
        <v>246</v>
      </c>
      <c r="G28" s="293" t="s">
        <v>220</v>
      </c>
      <c r="H28" s="350" t="s">
        <v>221</v>
      </c>
      <c r="J28" s="272" t="s">
        <v>118</v>
      </c>
      <c r="K28" s="195"/>
      <c r="L28" s="195"/>
      <c r="M28" s="197"/>
      <c r="N28" s="195"/>
      <c r="O28" s="195"/>
      <c r="P28" s="195"/>
      <c r="Q28" s="198"/>
      <c r="R28" s="199"/>
      <c r="S28" s="6"/>
      <c r="T28" s="280"/>
      <c r="U28" s="279"/>
      <c r="V28" s="6"/>
    </row>
    <row r="29" spans="1:22" ht="21">
      <c r="A29">
        <v>26</v>
      </c>
      <c r="D29" s="322" t="s">
        <v>112</v>
      </c>
      <c r="E29" s="294" t="s">
        <v>247</v>
      </c>
      <c r="F29" s="328" t="s">
        <v>117</v>
      </c>
      <c r="G29" s="295" t="s">
        <v>129</v>
      </c>
      <c r="H29" s="349" t="s">
        <v>187</v>
      </c>
      <c r="J29" s="272" t="s">
        <v>106</v>
      </c>
      <c r="K29" s="195"/>
      <c r="L29" s="195"/>
      <c r="M29" s="197"/>
      <c r="N29" s="195"/>
      <c r="O29" s="195"/>
      <c r="P29" s="195"/>
      <c r="Q29" s="198"/>
      <c r="R29" s="199"/>
      <c r="S29" s="6"/>
      <c r="T29" s="278"/>
      <c r="U29" s="279"/>
      <c r="V29" s="6"/>
    </row>
    <row r="30" spans="1:22" ht="21">
      <c r="A30">
        <v>27</v>
      </c>
      <c r="D30" s="337" t="s">
        <v>118</v>
      </c>
      <c r="E30" s="290" t="s">
        <v>248</v>
      </c>
      <c r="F30" s="338" t="s">
        <v>105</v>
      </c>
      <c r="G30" s="293" t="s">
        <v>211</v>
      </c>
      <c r="H30" s="292" t="s">
        <v>192</v>
      </c>
      <c r="J30" s="272" t="s">
        <v>111</v>
      </c>
      <c r="K30" s="195"/>
      <c r="L30" s="195"/>
      <c r="M30" s="197"/>
      <c r="N30" s="195"/>
      <c r="O30" s="195"/>
      <c r="P30" s="195"/>
      <c r="Q30" s="198"/>
      <c r="R30" s="199"/>
      <c r="S30" s="6"/>
      <c r="T30" s="280"/>
      <c r="U30" s="279"/>
      <c r="V30" s="6"/>
    </row>
    <row r="31" spans="1:22" ht="21">
      <c r="A31">
        <v>28</v>
      </c>
      <c r="D31" s="337" t="s">
        <v>112</v>
      </c>
      <c r="E31" s="288" t="s">
        <v>249</v>
      </c>
      <c r="F31" s="338" t="s">
        <v>250</v>
      </c>
      <c r="G31" s="293" t="s">
        <v>129</v>
      </c>
      <c r="H31" s="292" t="s">
        <v>171</v>
      </c>
      <c r="J31" s="322" t="s">
        <v>106</v>
      </c>
      <c r="K31" s="195"/>
      <c r="L31" s="196"/>
      <c r="M31" s="197"/>
      <c r="N31" s="195"/>
      <c r="O31" s="195"/>
      <c r="P31" s="196"/>
      <c r="Q31" s="198"/>
      <c r="R31" s="199"/>
      <c r="S31" s="6"/>
      <c r="T31" s="278"/>
      <c r="U31" s="279"/>
      <c r="V31" s="6"/>
    </row>
    <row r="32" spans="1:22" ht="21">
      <c r="A32">
        <v>28.1</v>
      </c>
      <c r="D32" s="272" t="s">
        <v>114</v>
      </c>
      <c r="E32" s="290" t="s">
        <v>125</v>
      </c>
      <c r="F32" s="291" t="s">
        <v>126</v>
      </c>
      <c r="G32" s="293" t="s">
        <v>113</v>
      </c>
      <c r="H32" s="292" t="s">
        <v>177</v>
      </c>
      <c r="J32" s="324"/>
      <c r="K32" s="195"/>
      <c r="L32" s="196"/>
      <c r="M32" s="197"/>
      <c r="N32" s="195"/>
      <c r="O32" s="195"/>
      <c r="P32" s="196"/>
      <c r="Q32" s="198"/>
      <c r="R32" s="199"/>
      <c r="S32" s="6"/>
      <c r="T32" s="278"/>
      <c r="U32" s="279"/>
      <c r="V32" s="6"/>
    </row>
    <row r="33" spans="1:22" ht="21">
      <c r="A33">
        <v>29</v>
      </c>
      <c r="B33" s="6"/>
      <c r="C33" s="6"/>
      <c r="D33" s="337" t="s">
        <v>106</v>
      </c>
      <c r="E33" s="290" t="s">
        <v>123</v>
      </c>
      <c r="F33" s="338" t="s">
        <v>117</v>
      </c>
      <c r="G33" s="293" t="s">
        <v>222</v>
      </c>
      <c r="H33" s="292" t="s">
        <v>189</v>
      </c>
      <c r="I33" s="6"/>
      <c r="J33" s="324" t="s">
        <v>114</v>
      </c>
      <c r="K33" s="195"/>
      <c r="L33" s="195"/>
      <c r="M33" s="197"/>
      <c r="N33" s="195"/>
      <c r="O33" s="195"/>
      <c r="P33" s="195"/>
      <c r="Q33" s="199" t="s">
        <v>103</v>
      </c>
      <c r="R33" s="199" t="s">
        <v>128</v>
      </c>
      <c r="S33" s="6"/>
      <c r="T33" s="280"/>
      <c r="U33" s="279"/>
      <c r="V33" s="6"/>
    </row>
    <row r="34" spans="1:22" ht="21">
      <c r="A34">
        <v>30</v>
      </c>
      <c r="B34" s="210"/>
      <c r="C34" s="210"/>
      <c r="D34" s="337" t="s">
        <v>111</v>
      </c>
      <c r="E34" s="288" t="s">
        <v>121</v>
      </c>
      <c r="F34" s="338" t="s">
        <v>122</v>
      </c>
      <c r="G34" s="293" t="s">
        <v>218</v>
      </c>
      <c r="H34" s="350" t="s">
        <v>179</v>
      </c>
      <c r="I34" s="210"/>
      <c r="J34" s="327" t="s">
        <v>114</v>
      </c>
      <c r="K34" s="211"/>
      <c r="L34" s="211"/>
      <c r="M34" s="212"/>
      <c r="N34" s="211"/>
      <c r="O34" s="211"/>
      <c r="P34" s="211"/>
      <c r="Q34" s="213"/>
      <c r="R34" s="214"/>
      <c r="S34" s="6"/>
      <c r="T34" s="278"/>
      <c r="U34" s="279"/>
      <c r="V34" s="6"/>
    </row>
    <row r="35" spans="1:22" ht="18.75">
      <c r="A35">
        <v>31</v>
      </c>
      <c r="B35" s="6"/>
      <c r="C35" s="6"/>
      <c r="D35" s="324" t="s">
        <v>118</v>
      </c>
      <c r="E35" s="334" t="s">
        <v>164</v>
      </c>
      <c r="F35" s="330" t="s">
        <v>165</v>
      </c>
      <c r="G35" s="331" t="s">
        <v>220</v>
      </c>
      <c r="H35" s="351" t="s">
        <v>168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278"/>
      <c r="U35" s="279"/>
      <c r="V35" s="6"/>
    </row>
    <row r="36" spans="1:22" ht="21">
      <c r="A36">
        <v>32</v>
      </c>
      <c r="B36" s="6"/>
      <c r="C36" s="6"/>
      <c r="D36" s="324" t="s">
        <v>118</v>
      </c>
      <c r="E36" s="329" t="s">
        <v>251</v>
      </c>
      <c r="F36" s="330" t="s">
        <v>199</v>
      </c>
      <c r="G36" s="331" t="s">
        <v>220</v>
      </c>
      <c r="H36" s="351" t="s">
        <v>167</v>
      </c>
      <c r="I36" s="6"/>
      <c r="J36" s="324" t="s">
        <v>130</v>
      </c>
      <c r="K36" s="195"/>
      <c r="L36" s="195"/>
      <c r="M36" s="197"/>
      <c r="N36" s="195"/>
      <c r="O36" s="195"/>
      <c r="P36" s="195"/>
      <c r="Q36" s="198"/>
      <c r="R36" s="199"/>
      <c r="S36" s="278"/>
      <c r="T36" s="279"/>
      <c r="U36" s="6"/>
    </row>
    <row r="37" spans="1:22" ht="21">
      <c r="A37">
        <v>33</v>
      </c>
      <c r="B37" s="6"/>
      <c r="C37" s="6"/>
      <c r="D37" s="324" t="s">
        <v>106</v>
      </c>
      <c r="E37" s="334" t="s">
        <v>123</v>
      </c>
      <c r="F37" s="330" t="s">
        <v>124</v>
      </c>
      <c r="G37" s="331" t="s">
        <v>208</v>
      </c>
      <c r="H37" s="351" t="s">
        <v>180</v>
      </c>
      <c r="I37" s="6"/>
      <c r="J37" s="324" t="s">
        <v>111</v>
      </c>
      <c r="K37" s="195"/>
      <c r="L37" s="195"/>
      <c r="M37" s="197"/>
      <c r="N37" s="195"/>
      <c r="O37" s="195"/>
      <c r="P37" s="196"/>
      <c r="Q37" s="198"/>
      <c r="R37" s="199"/>
      <c r="S37" s="280"/>
      <c r="T37" s="279"/>
      <c r="U37" s="6"/>
    </row>
    <row r="38" spans="1:22" ht="21">
      <c r="A38">
        <v>34</v>
      </c>
      <c r="D38" s="323" t="s">
        <v>112</v>
      </c>
      <c r="E38" s="325" t="s">
        <v>190</v>
      </c>
      <c r="F38" s="326" t="s">
        <v>144</v>
      </c>
      <c r="G38" s="297" t="s">
        <v>129</v>
      </c>
      <c r="H38" s="298" t="s">
        <v>191</v>
      </c>
      <c r="J38" s="323" t="s">
        <v>110</v>
      </c>
      <c r="K38" s="195"/>
      <c r="L38" s="195"/>
      <c r="M38" s="197"/>
      <c r="N38" s="195"/>
      <c r="O38" s="195"/>
      <c r="P38" s="195"/>
      <c r="Q38" s="198"/>
      <c r="R38" s="199"/>
      <c r="S38" s="280"/>
      <c r="T38" s="279"/>
      <c r="U38" s="6"/>
    </row>
    <row r="39" spans="1:22" ht="21">
      <c r="A39">
        <v>35</v>
      </c>
      <c r="D39" s="272" t="s">
        <v>111</v>
      </c>
      <c r="E39" s="290" t="s">
        <v>311</v>
      </c>
      <c r="F39" s="291" t="s">
        <v>276</v>
      </c>
      <c r="G39" s="293" t="s">
        <v>212</v>
      </c>
      <c r="H39" s="292" t="s">
        <v>168</v>
      </c>
      <c r="J39" s="272" t="s">
        <v>106</v>
      </c>
      <c r="K39" s="195"/>
      <c r="L39" s="195"/>
      <c r="M39" s="197"/>
      <c r="N39" s="195"/>
      <c r="O39" s="195"/>
      <c r="P39" s="195"/>
      <c r="Q39" s="198"/>
      <c r="R39" s="199"/>
      <c r="S39" s="280"/>
      <c r="T39" s="279"/>
      <c r="U39" s="6"/>
    </row>
    <row r="40" spans="1:22" ht="21">
      <c r="A40">
        <v>36</v>
      </c>
      <c r="D40" s="324" t="s">
        <v>106</v>
      </c>
      <c r="E40" s="329" t="s">
        <v>312</v>
      </c>
      <c r="F40" s="330" t="s">
        <v>313</v>
      </c>
      <c r="G40" s="395" t="s">
        <v>210</v>
      </c>
      <c r="H40" s="347">
        <v>1994</v>
      </c>
      <c r="J40" s="272" t="s">
        <v>106</v>
      </c>
      <c r="K40" s="195"/>
      <c r="L40" s="195"/>
      <c r="M40" s="197"/>
      <c r="N40" s="195"/>
      <c r="O40" s="195"/>
      <c r="P40" s="195"/>
      <c r="Q40" s="198"/>
      <c r="R40" s="199"/>
      <c r="S40" s="278"/>
      <c r="T40" s="279"/>
      <c r="U40" s="6"/>
    </row>
    <row r="41" spans="1:22" ht="21">
      <c r="A41">
        <v>37</v>
      </c>
      <c r="D41" s="337" t="s">
        <v>111</v>
      </c>
      <c r="E41" s="288" t="s">
        <v>223</v>
      </c>
      <c r="F41" s="338" t="s">
        <v>133</v>
      </c>
      <c r="G41" s="293" t="s">
        <v>212</v>
      </c>
      <c r="H41" s="292" t="s">
        <v>169</v>
      </c>
      <c r="J41" s="322" t="s">
        <v>110</v>
      </c>
      <c r="K41" s="195"/>
      <c r="L41" s="195"/>
      <c r="M41" s="197"/>
      <c r="N41" s="195"/>
      <c r="O41" s="195"/>
      <c r="P41" s="195"/>
      <c r="Q41" s="198"/>
      <c r="R41" s="199"/>
      <c r="S41" s="280"/>
      <c r="T41" s="279"/>
      <c r="U41" s="6"/>
    </row>
    <row r="42" spans="1:22" ht="18.75">
      <c r="A42">
        <v>38</v>
      </c>
      <c r="D42" s="337" t="s">
        <v>110</v>
      </c>
      <c r="E42" s="288" t="s">
        <v>132</v>
      </c>
      <c r="F42" s="338" t="s">
        <v>133</v>
      </c>
      <c r="G42" s="293" t="s">
        <v>219</v>
      </c>
      <c r="H42" s="350" t="s">
        <v>171</v>
      </c>
    </row>
    <row r="43" spans="1:22" ht="21">
      <c r="A43">
        <v>39</v>
      </c>
      <c r="B43" s="6"/>
      <c r="D43" s="337" t="s">
        <v>106</v>
      </c>
      <c r="E43" s="290" t="s">
        <v>277</v>
      </c>
      <c r="F43" s="338" t="s">
        <v>124</v>
      </c>
      <c r="G43" s="293" t="s">
        <v>10</v>
      </c>
      <c r="H43" s="292" t="s">
        <v>193</v>
      </c>
      <c r="J43" s="272" t="s">
        <v>106</v>
      </c>
      <c r="K43" s="195"/>
      <c r="L43" s="195"/>
      <c r="M43" s="197"/>
      <c r="N43" s="195"/>
      <c r="O43" s="195"/>
      <c r="P43" s="195"/>
      <c r="Q43" s="198"/>
      <c r="R43" s="199"/>
      <c r="S43" s="6"/>
    </row>
    <row r="44" spans="1:22" ht="21">
      <c r="A44">
        <v>40</v>
      </c>
      <c r="D44" s="337" t="s">
        <v>118</v>
      </c>
      <c r="E44" s="290" t="s">
        <v>278</v>
      </c>
      <c r="F44" s="338" t="s">
        <v>279</v>
      </c>
      <c r="G44" s="293" t="s">
        <v>209</v>
      </c>
      <c r="H44" s="292" t="s">
        <v>168</v>
      </c>
      <c r="J44" s="272" t="s">
        <v>110</v>
      </c>
      <c r="K44" s="195"/>
      <c r="L44" s="195"/>
      <c r="M44" s="197"/>
      <c r="N44" s="195"/>
      <c r="O44" s="195"/>
      <c r="P44" s="195"/>
      <c r="Q44" s="198"/>
      <c r="R44" s="199" t="s">
        <v>101</v>
      </c>
    </row>
    <row r="45" spans="1:22" ht="21">
      <c r="A45">
        <v>41</v>
      </c>
      <c r="B45" s="210"/>
      <c r="C45" s="210"/>
      <c r="D45" s="327" t="s">
        <v>111</v>
      </c>
      <c r="E45" s="336" t="s">
        <v>280</v>
      </c>
      <c r="F45" s="339" t="s">
        <v>233</v>
      </c>
      <c r="G45" s="297" t="s">
        <v>211</v>
      </c>
      <c r="H45" s="298" t="s">
        <v>173</v>
      </c>
      <c r="I45" s="210"/>
      <c r="J45" s="273" t="s">
        <v>118</v>
      </c>
      <c r="K45" s="211"/>
      <c r="L45" s="211"/>
      <c r="M45" s="212"/>
      <c r="N45" s="211"/>
      <c r="O45" s="211"/>
      <c r="P45" s="211"/>
      <c r="Q45" s="213"/>
      <c r="R45" s="214"/>
    </row>
    <row r="46" spans="1:22" ht="21">
      <c r="A46">
        <v>42</v>
      </c>
      <c r="D46" s="323" t="s">
        <v>118</v>
      </c>
      <c r="E46" s="325" t="s">
        <v>281</v>
      </c>
      <c r="F46" s="326" t="s">
        <v>282</v>
      </c>
      <c r="G46" s="297" t="s">
        <v>209</v>
      </c>
      <c r="H46" s="298" t="s">
        <v>189</v>
      </c>
      <c r="J46" s="323" t="s">
        <v>110</v>
      </c>
      <c r="K46" s="195"/>
      <c r="L46" s="195"/>
      <c r="M46" s="197"/>
      <c r="N46" s="195"/>
      <c r="O46" s="195"/>
      <c r="P46" s="195"/>
      <c r="Q46" s="198"/>
      <c r="R46" s="199"/>
      <c r="S46" s="6"/>
    </row>
    <row r="47" spans="1:22" ht="21">
      <c r="A47">
        <v>43</v>
      </c>
      <c r="D47" s="272" t="s">
        <v>107</v>
      </c>
      <c r="E47" s="290" t="s">
        <v>136</v>
      </c>
      <c r="F47" s="291" t="s">
        <v>137</v>
      </c>
      <c r="G47" s="293" t="s">
        <v>138</v>
      </c>
      <c r="H47" s="292" t="s">
        <v>177</v>
      </c>
      <c r="J47" s="272" t="s">
        <v>111</v>
      </c>
      <c r="K47" s="195"/>
      <c r="L47" s="195"/>
      <c r="M47" s="197"/>
      <c r="N47" s="195"/>
      <c r="O47" s="195"/>
      <c r="P47" s="195"/>
      <c r="Q47" s="198"/>
      <c r="R47" s="199"/>
    </row>
    <row r="48" spans="1:22" ht="21">
      <c r="A48">
        <v>44</v>
      </c>
      <c r="B48" s="6"/>
      <c r="C48" s="6"/>
      <c r="D48" s="272" t="s">
        <v>110</v>
      </c>
      <c r="E48" s="290" t="s">
        <v>131</v>
      </c>
      <c r="F48" s="291" t="s">
        <v>194</v>
      </c>
      <c r="G48" s="293" t="s">
        <v>219</v>
      </c>
      <c r="H48" s="292" t="s">
        <v>180</v>
      </c>
      <c r="J48" s="272" t="s">
        <v>106</v>
      </c>
      <c r="K48" s="195"/>
      <c r="L48" s="195"/>
      <c r="M48" s="197"/>
      <c r="N48" s="195"/>
      <c r="O48" s="195"/>
      <c r="P48" s="195"/>
      <c r="Q48" s="198"/>
      <c r="R48" s="199"/>
    </row>
    <row r="49" spans="1:19" ht="21">
      <c r="A49">
        <v>45</v>
      </c>
      <c r="D49" s="272" t="s">
        <v>110</v>
      </c>
      <c r="E49" s="288" t="s">
        <v>134</v>
      </c>
      <c r="F49" s="291" t="s">
        <v>135</v>
      </c>
      <c r="G49" s="293" t="s">
        <v>219</v>
      </c>
      <c r="H49" s="292" t="s">
        <v>174</v>
      </c>
      <c r="J49" s="272" t="s">
        <v>111</v>
      </c>
      <c r="K49" s="195"/>
      <c r="L49" s="195"/>
      <c r="M49" s="197"/>
      <c r="N49" s="195"/>
      <c r="O49" s="195"/>
      <c r="P49" s="195"/>
      <c r="Q49" s="198"/>
      <c r="R49" s="199"/>
    </row>
    <row r="50" spans="1:19" ht="21">
      <c r="A50">
        <v>46</v>
      </c>
      <c r="D50" s="322" t="s">
        <v>118</v>
      </c>
      <c r="E50" s="294" t="s">
        <v>283</v>
      </c>
      <c r="F50" s="328" t="s">
        <v>284</v>
      </c>
      <c r="G50" s="295" t="s">
        <v>211</v>
      </c>
      <c r="H50" s="349" t="s">
        <v>188</v>
      </c>
      <c r="R50" s="199" t="s">
        <v>102</v>
      </c>
    </row>
    <row r="51" spans="1:19" ht="21">
      <c r="A51">
        <v>47</v>
      </c>
      <c r="B51" s="6"/>
      <c r="C51" s="6"/>
      <c r="D51" s="324" t="s">
        <v>118</v>
      </c>
      <c r="E51" s="334" t="s">
        <v>141</v>
      </c>
      <c r="F51" s="330" t="s">
        <v>142</v>
      </c>
      <c r="G51" s="331" t="s">
        <v>209</v>
      </c>
      <c r="H51" s="351" t="s">
        <v>193</v>
      </c>
      <c r="I51" s="194"/>
      <c r="J51" s="195"/>
      <c r="K51" s="195"/>
      <c r="L51" s="195"/>
      <c r="M51" s="197"/>
      <c r="N51" s="195"/>
      <c r="O51" s="195"/>
      <c r="P51" s="195"/>
      <c r="Q51" s="198"/>
      <c r="S51" s="6"/>
    </row>
    <row r="52" spans="1:19" ht="18.75">
      <c r="A52">
        <v>48</v>
      </c>
      <c r="B52" s="6"/>
      <c r="C52" s="6"/>
      <c r="D52" s="323" t="s">
        <v>106</v>
      </c>
      <c r="E52" s="335" t="s">
        <v>286</v>
      </c>
      <c r="F52" s="326" t="s">
        <v>250</v>
      </c>
      <c r="G52" s="340" t="s">
        <v>222</v>
      </c>
      <c r="H52" s="352" t="s">
        <v>180</v>
      </c>
    </row>
    <row r="53" spans="1:19" ht="18.75">
      <c r="A53">
        <v>49</v>
      </c>
      <c r="D53" s="64" t="s">
        <v>112</v>
      </c>
      <c r="E53" s="207" t="s">
        <v>143</v>
      </c>
      <c r="F53" s="209" t="s">
        <v>144</v>
      </c>
      <c r="G53" s="281" t="s">
        <v>129</v>
      </c>
      <c r="H53" s="353" t="s">
        <v>179</v>
      </c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9" ht="21">
      <c r="A54">
        <v>50</v>
      </c>
      <c r="D54" s="64" t="s">
        <v>106</v>
      </c>
      <c r="E54" s="206" t="s">
        <v>139</v>
      </c>
      <c r="F54" s="209" t="s">
        <v>140</v>
      </c>
      <c r="G54" s="281" t="s">
        <v>222</v>
      </c>
      <c r="H54" s="353" t="s">
        <v>170</v>
      </c>
      <c r="I54" s="194"/>
      <c r="J54" s="195"/>
      <c r="K54" s="195"/>
      <c r="L54" s="195"/>
      <c r="M54" s="197"/>
      <c r="N54" s="195"/>
      <c r="O54" s="195"/>
      <c r="P54" s="195"/>
      <c r="Q54" s="198"/>
      <c r="R54" s="199"/>
    </row>
    <row r="55" spans="1:19" ht="19.5" thickBot="1">
      <c r="A55">
        <v>51</v>
      </c>
      <c r="B55" s="6"/>
      <c r="D55" s="53" t="s">
        <v>106</v>
      </c>
      <c r="E55" s="207" t="s">
        <v>119</v>
      </c>
      <c r="F55" s="208" t="s">
        <v>145</v>
      </c>
      <c r="G55" s="281" t="s">
        <v>222</v>
      </c>
      <c r="H55" s="353" t="s">
        <v>195</v>
      </c>
    </row>
    <row r="56" spans="1:19" ht="21">
      <c r="A56">
        <v>52</v>
      </c>
      <c r="B56" s="6"/>
      <c r="D56" s="271" t="s">
        <v>118</v>
      </c>
      <c r="E56" s="296" t="s">
        <v>287</v>
      </c>
      <c r="F56" s="289" t="s">
        <v>285</v>
      </c>
      <c r="G56" s="297" t="s">
        <v>211</v>
      </c>
      <c r="H56" s="298" t="s">
        <v>224</v>
      </c>
      <c r="I56" s="210"/>
      <c r="J56" s="333" t="s">
        <v>106</v>
      </c>
      <c r="K56" s="211"/>
      <c r="L56" s="211"/>
      <c r="M56" s="212"/>
      <c r="N56" s="211"/>
      <c r="O56" s="211"/>
      <c r="P56" s="211"/>
      <c r="Q56" s="213"/>
      <c r="R56" s="214"/>
    </row>
    <row r="57" spans="1:19" ht="21">
      <c r="A57" s="62"/>
      <c r="D57" s="323"/>
      <c r="E57" s="336"/>
      <c r="F57" s="326"/>
      <c r="G57" s="297"/>
      <c r="H57" s="298"/>
      <c r="J57" s="323" t="s">
        <v>106</v>
      </c>
      <c r="K57" s="195"/>
      <c r="L57" s="195"/>
      <c r="M57" s="197"/>
      <c r="N57" s="195"/>
      <c r="O57" s="195"/>
      <c r="P57" s="195"/>
      <c r="Q57" s="198"/>
      <c r="R57" s="199"/>
    </row>
    <row r="58" spans="1:19" ht="21">
      <c r="A58" s="62">
        <v>100</v>
      </c>
      <c r="D58" s="272" t="s">
        <v>114</v>
      </c>
      <c r="E58" s="290" t="s">
        <v>252</v>
      </c>
      <c r="F58" s="291" t="s">
        <v>253</v>
      </c>
      <c r="G58" s="293" t="s">
        <v>113</v>
      </c>
      <c r="H58" s="292" t="s">
        <v>187</v>
      </c>
      <c r="J58" s="272" t="s">
        <v>106</v>
      </c>
      <c r="K58" s="195"/>
      <c r="L58" s="195"/>
      <c r="M58" s="197"/>
      <c r="N58" s="195"/>
      <c r="O58" s="195"/>
      <c r="P58" s="195"/>
      <c r="Q58" s="198"/>
      <c r="R58" s="199"/>
    </row>
    <row r="59" spans="1:19" ht="21">
      <c r="A59" s="62">
        <v>101</v>
      </c>
      <c r="D59" s="272" t="s">
        <v>114</v>
      </c>
      <c r="E59" s="290" t="s">
        <v>183</v>
      </c>
      <c r="F59" s="291" t="s">
        <v>254</v>
      </c>
      <c r="G59" s="293" t="s">
        <v>113</v>
      </c>
      <c r="H59" s="292" t="s">
        <v>168</v>
      </c>
      <c r="J59" s="272" t="s">
        <v>146</v>
      </c>
      <c r="K59" s="195"/>
      <c r="L59" s="195"/>
      <c r="M59" s="197"/>
      <c r="N59" s="195"/>
      <c r="O59" s="195"/>
      <c r="P59" s="195"/>
      <c r="Q59" s="198"/>
      <c r="R59" s="199"/>
    </row>
    <row r="60" spans="1:19" ht="18.75">
      <c r="A60" s="62">
        <v>102</v>
      </c>
      <c r="D60" s="272" t="s">
        <v>112</v>
      </c>
      <c r="E60" s="290" t="s">
        <v>255</v>
      </c>
      <c r="F60" s="291" t="s">
        <v>256</v>
      </c>
      <c r="G60" s="293" t="s">
        <v>129</v>
      </c>
      <c r="H60" s="298" t="s">
        <v>207</v>
      </c>
      <c r="J60" s="272" t="s">
        <v>106</v>
      </c>
      <c r="K60" s="6"/>
      <c r="L60" s="6"/>
      <c r="M60" s="6"/>
      <c r="N60" s="6"/>
      <c r="O60" s="6"/>
      <c r="P60" s="6"/>
      <c r="Q60" s="6"/>
      <c r="R60" s="6"/>
    </row>
    <row r="61" spans="1:19" ht="18.75">
      <c r="A61" s="62">
        <v>103</v>
      </c>
      <c r="D61" s="272" t="s">
        <v>106</v>
      </c>
      <c r="E61" s="290" t="s">
        <v>181</v>
      </c>
      <c r="F61" s="291" t="s">
        <v>182</v>
      </c>
      <c r="G61" s="293" t="s">
        <v>208</v>
      </c>
      <c r="H61" s="350" t="s">
        <v>174</v>
      </c>
      <c r="J61" s="272" t="s">
        <v>106</v>
      </c>
    </row>
    <row r="62" spans="1:19" ht="18.75">
      <c r="A62" s="62">
        <v>104</v>
      </c>
      <c r="D62" s="272" t="s">
        <v>118</v>
      </c>
      <c r="E62" s="290" t="s">
        <v>257</v>
      </c>
      <c r="F62" s="291" t="s">
        <v>258</v>
      </c>
      <c r="G62" s="293" t="s">
        <v>209</v>
      </c>
      <c r="H62" s="292" t="s">
        <v>193</v>
      </c>
      <c r="J62" s="272" t="s">
        <v>146</v>
      </c>
    </row>
    <row r="63" spans="1:19" ht="18.75">
      <c r="A63" s="62">
        <v>105</v>
      </c>
      <c r="D63" s="272" t="s">
        <v>106</v>
      </c>
      <c r="E63" s="290" t="s">
        <v>259</v>
      </c>
      <c r="F63" s="291" t="s">
        <v>260</v>
      </c>
      <c r="G63" s="293" t="s">
        <v>10</v>
      </c>
      <c r="H63" s="292" t="s">
        <v>173</v>
      </c>
      <c r="J63" s="272" t="s">
        <v>106</v>
      </c>
    </row>
    <row r="64" spans="1:19" ht="18.75">
      <c r="A64" s="62">
        <v>106</v>
      </c>
      <c r="D64" s="272" t="s">
        <v>106</v>
      </c>
      <c r="E64" s="290" t="s">
        <v>261</v>
      </c>
      <c r="F64" s="291" t="s">
        <v>262</v>
      </c>
      <c r="G64" s="293" t="s">
        <v>10</v>
      </c>
      <c r="H64" s="292" t="s">
        <v>180</v>
      </c>
      <c r="J64" s="272" t="s">
        <v>146</v>
      </c>
    </row>
    <row r="65" spans="1:19" ht="18.75">
      <c r="A65" s="62">
        <v>107</v>
      </c>
      <c r="C65" s="6"/>
      <c r="D65" s="272" t="s">
        <v>106</v>
      </c>
      <c r="E65" s="290" t="s">
        <v>185</v>
      </c>
      <c r="F65" s="291" t="s">
        <v>186</v>
      </c>
      <c r="G65" s="293" t="s">
        <v>10</v>
      </c>
      <c r="H65" s="292" t="s">
        <v>168</v>
      </c>
      <c r="J65" s="272" t="s">
        <v>118</v>
      </c>
    </row>
    <row r="66" spans="1:19" ht="18.75">
      <c r="A66" s="62">
        <v>108</v>
      </c>
      <c r="D66" s="272" t="s">
        <v>106</v>
      </c>
      <c r="E66" s="290" t="s">
        <v>263</v>
      </c>
      <c r="F66" s="291" t="s">
        <v>264</v>
      </c>
      <c r="G66" s="293" t="s">
        <v>210</v>
      </c>
      <c r="H66" s="292" t="s">
        <v>174</v>
      </c>
      <c r="J66" s="272" t="s">
        <v>118</v>
      </c>
    </row>
    <row r="67" spans="1:19" ht="18.75">
      <c r="A67" s="62">
        <v>109</v>
      </c>
      <c r="D67" s="272" t="s">
        <v>118</v>
      </c>
      <c r="E67" s="290" t="s">
        <v>162</v>
      </c>
      <c r="F67" s="291" t="s">
        <v>265</v>
      </c>
      <c r="G67" s="293" t="s">
        <v>209</v>
      </c>
      <c r="H67" s="292" t="s">
        <v>167</v>
      </c>
      <c r="J67" s="272" t="s">
        <v>146</v>
      </c>
    </row>
    <row r="68" spans="1:19" ht="18.75">
      <c r="A68" s="62">
        <v>110</v>
      </c>
      <c r="D68" s="272" t="s">
        <v>118</v>
      </c>
      <c r="E68" s="290" t="s">
        <v>266</v>
      </c>
      <c r="F68" s="291" t="s">
        <v>267</v>
      </c>
      <c r="G68" s="293" t="s">
        <v>211</v>
      </c>
      <c r="H68" s="292" t="s">
        <v>171</v>
      </c>
      <c r="J68" s="272" t="s">
        <v>106</v>
      </c>
    </row>
    <row r="69" spans="1:19" ht="18.75">
      <c r="A69" s="62">
        <v>111</v>
      </c>
      <c r="D69" s="272" t="s">
        <v>111</v>
      </c>
      <c r="E69" s="290" t="s">
        <v>306</v>
      </c>
      <c r="F69" s="291" t="s">
        <v>268</v>
      </c>
      <c r="G69" s="293" t="s">
        <v>212</v>
      </c>
      <c r="H69" s="292" t="s">
        <v>171</v>
      </c>
      <c r="J69" s="272" t="s">
        <v>114</v>
      </c>
    </row>
    <row r="70" spans="1:19" ht="18.75">
      <c r="A70" s="62">
        <v>112</v>
      </c>
      <c r="D70" s="272" t="s">
        <v>112</v>
      </c>
      <c r="E70" s="290" t="s">
        <v>269</v>
      </c>
      <c r="F70" s="291" t="s">
        <v>184</v>
      </c>
      <c r="G70" s="293" t="s">
        <v>129</v>
      </c>
      <c r="H70" s="292" t="s">
        <v>166</v>
      </c>
      <c r="J70" s="272" t="s">
        <v>112</v>
      </c>
    </row>
    <row r="71" spans="1:19" ht="18.75">
      <c r="A71" s="62">
        <v>113</v>
      </c>
      <c r="D71" s="272" t="s">
        <v>112</v>
      </c>
      <c r="E71" s="290" t="s">
        <v>270</v>
      </c>
      <c r="F71" s="291" t="s">
        <v>271</v>
      </c>
      <c r="G71" s="293" t="s">
        <v>129</v>
      </c>
      <c r="H71" s="292" t="s">
        <v>180</v>
      </c>
      <c r="I71" s="210"/>
      <c r="J71" s="210"/>
      <c r="K71" s="210"/>
      <c r="L71" s="210"/>
      <c r="M71" s="210"/>
      <c r="N71" s="210"/>
      <c r="O71" s="210"/>
      <c r="P71" s="210"/>
      <c r="Q71" s="210"/>
      <c r="R71" s="215" t="s">
        <v>147</v>
      </c>
      <c r="S71" s="210"/>
    </row>
    <row r="72" spans="1:19">
      <c r="A72" s="62">
        <v>114</v>
      </c>
      <c r="D72" t="s">
        <v>118</v>
      </c>
      <c r="E72" t="s">
        <v>272</v>
      </c>
      <c r="F72" t="s">
        <v>315</v>
      </c>
      <c r="G72" s="2" t="s">
        <v>209</v>
      </c>
      <c r="H72" s="347" t="s">
        <v>174</v>
      </c>
    </row>
    <row r="73" spans="1:19" ht="12.75" customHeight="1">
      <c r="A73" s="62">
        <v>115</v>
      </c>
      <c r="D73" s="6" t="s">
        <v>227</v>
      </c>
      <c r="E73" s="6" t="s">
        <v>274</v>
      </c>
      <c r="F73" s="6" t="s">
        <v>275</v>
      </c>
      <c r="G73" s="302" t="s">
        <v>213</v>
      </c>
      <c r="H73" s="356" t="s">
        <v>187</v>
      </c>
    </row>
  </sheetData>
  <phoneticPr fontId="0" type="noConversion"/>
  <conditionalFormatting sqref="H53:H55">
    <cfRule type="cellIs" dxfId="85" priority="197" stopIfTrue="1" operator="between">
      <formula>91</formula>
      <formula>93</formula>
    </cfRule>
    <cfRule type="cellIs" dxfId="84" priority="198" stopIfTrue="1" operator="between">
      <formula>88</formula>
      <formula>90</formula>
    </cfRule>
    <cfRule type="cellIs" dxfId="83" priority="199" stopIfTrue="1" operator="lessThan">
      <formula>88</formula>
    </cfRule>
  </conditionalFormatting>
  <conditionalFormatting sqref="J24:J34 J3:J20 D20:D27 J36:J41 J56:J70 D56:D61 J43:J49 D41:D51">
    <cfRule type="cellIs" dxfId="82" priority="196" stopIfTrue="1" operator="notEqual">
      <formula>"F"</formula>
    </cfRule>
  </conditionalFormatting>
  <conditionalFormatting sqref="H16:H18 H20:H29 H56:H63 H41:H51 H34:H39 H32">
    <cfRule type="cellIs" dxfId="81" priority="101" stopIfTrue="1" operator="between">
      <formula>2000</formula>
      <formula>2001</formula>
    </cfRule>
    <cfRule type="cellIs" dxfId="80" priority="102" stopIfTrue="1" operator="between">
      <formula>2002</formula>
      <formula>2020</formula>
    </cfRule>
    <cfRule type="cellIs" dxfId="79" priority="103" stopIfTrue="1" operator="between">
      <formula>1998</formula>
      <formula>1999</formula>
    </cfRule>
    <cfRule type="cellIs" dxfId="78" priority="104" stopIfTrue="1" operator="between">
      <formula>1995</formula>
      <formula>1997</formula>
    </cfRule>
    <cfRule type="cellIs" dxfId="77" priority="105" stopIfTrue="1" operator="lessThan">
      <formula>1995</formula>
    </cfRule>
  </conditionalFormatting>
  <conditionalFormatting sqref="H19 H4:H14">
    <cfRule type="cellIs" dxfId="76" priority="106" stopIfTrue="1" operator="between">
      <formula>2000</formula>
      <formula>2001</formula>
    </cfRule>
    <cfRule type="cellIs" dxfId="75" priority="107" stopIfTrue="1" operator="between">
      <formula>2002</formula>
      <formula>2020</formula>
    </cfRule>
    <cfRule type="cellIs" dxfId="74" priority="108" stopIfTrue="1" operator="between">
      <formula>1998</formula>
      <formula>1999</formula>
    </cfRule>
    <cfRule type="cellIs" dxfId="73" priority="109" stopIfTrue="1" operator="between">
      <formula>1995</formula>
      <formula>1997</formula>
    </cfRule>
    <cfRule type="cellIs" dxfId="72" priority="110" stopIfTrue="1" operator="lessThan">
      <formula>1995</formula>
    </cfRule>
  </conditionalFormatting>
  <conditionalFormatting sqref="D25:D27">
    <cfRule type="cellIs" dxfId="71" priority="87" stopIfTrue="1" operator="notEqual">
      <formula>"F"</formula>
    </cfRule>
  </conditionalFormatting>
  <conditionalFormatting sqref="D28:D29">
    <cfRule type="cellIs" dxfId="70" priority="99" stopIfTrue="1" operator="notEqual">
      <formula>"F"</formula>
    </cfRule>
  </conditionalFormatting>
  <conditionalFormatting sqref="D28:D31 D33">
    <cfRule type="cellIs" dxfId="69" priority="93" stopIfTrue="1" operator="notEqual">
      <formula>"F"</formula>
    </cfRule>
  </conditionalFormatting>
  <conditionalFormatting sqref="H28:H31 H33">
    <cfRule type="cellIs" dxfId="68" priority="88" stopIfTrue="1" operator="between">
      <formula>2000</formula>
      <formula>2001</formula>
    </cfRule>
    <cfRule type="cellIs" dxfId="67" priority="89" stopIfTrue="1" operator="between">
      <formula>2002</formula>
      <formula>2020</formula>
    </cfRule>
    <cfRule type="cellIs" dxfId="66" priority="90" stopIfTrue="1" operator="between">
      <formula>1998</formula>
      <formula>1999</formula>
    </cfRule>
    <cfRule type="cellIs" dxfId="65" priority="91" stopIfTrue="1" operator="between">
      <formula>1995</formula>
      <formula>1997</formula>
    </cfRule>
    <cfRule type="cellIs" dxfId="64" priority="92" stopIfTrue="1" operator="lessThan">
      <formula>1995</formula>
    </cfRule>
  </conditionalFormatting>
  <conditionalFormatting sqref="D19">
    <cfRule type="cellIs" dxfId="63" priority="83" stopIfTrue="1" operator="notEqual">
      <formula>"F"</formula>
    </cfRule>
  </conditionalFormatting>
  <conditionalFormatting sqref="D3:D12">
    <cfRule type="cellIs" dxfId="62" priority="86" stopIfTrue="1" operator="notEqual">
      <formula>"F"</formula>
    </cfRule>
  </conditionalFormatting>
  <conditionalFormatting sqref="D13:D15">
    <cfRule type="cellIs" dxfId="61" priority="85" stopIfTrue="1" operator="notEqual">
      <formula>"F"</formula>
    </cfRule>
  </conditionalFormatting>
  <conditionalFormatting sqref="D16:D18">
    <cfRule type="cellIs" dxfId="60" priority="84" stopIfTrue="1" operator="notEqual">
      <formula>"F"</formula>
    </cfRule>
  </conditionalFormatting>
  <conditionalFormatting sqref="H64:H66">
    <cfRule type="cellIs" dxfId="59" priority="70" stopIfTrue="1" operator="between">
      <formula>2000</formula>
      <formula>2001</formula>
    </cfRule>
    <cfRule type="cellIs" dxfId="58" priority="71" stopIfTrue="1" operator="between">
      <formula>2002</formula>
      <formula>2020</formula>
    </cfRule>
    <cfRule type="cellIs" dxfId="57" priority="72" stopIfTrue="1" operator="between">
      <formula>1998</formula>
      <formula>1999</formula>
    </cfRule>
    <cfRule type="cellIs" dxfId="56" priority="73" stopIfTrue="1" operator="between">
      <formula>1995</formula>
      <formula>1997</formula>
    </cfRule>
    <cfRule type="cellIs" dxfId="55" priority="74" stopIfTrue="1" operator="lessThan">
      <formula>1995</formula>
    </cfRule>
  </conditionalFormatting>
  <conditionalFormatting sqref="D62:D63 D67:D71">
    <cfRule type="cellIs" dxfId="54" priority="81" stopIfTrue="1" operator="notEqual">
      <formula>"F"</formula>
    </cfRule>
  </conditionalFormatting>
  <conditionalFormatting sqref="H67:H71">
    <cfRule type="cellIs" dxfId="53" priority="76" stopIfTrue="1" operator="between">
      <formula>2000</formula>
      <formula>2001</formula>
    </cfRule>
    <cfRule type="cellIs" dxfId="52" priority="77" stopIfTrue="1" operator="between">
      <formula>2002</formula>
      <formula>2020</formula>
    </cfRule>
    <cfRule type="cellIs" dxfId="51" priority="78" stopIfTrue="1" operator="between">
      <formula>1998</formula>
      <formula>1999</formula>
    </cfRule>
    <cfRule type="cellIs" dxfId="50" priority="79" stopIfTrue="1" operator="between">
      <formula>1995</formula>
      <formula>1997</formula>
    </cfRule>
    <cfRule type="cellIs" dxfId="49" priority="80" stopIfTrue="1" operator="lessThan">
      <formula>1995</formula>
    </cfRule>
  </conditionalFormatting>
  <conditionalFormatting sqref="D64:D66">
    <cfRule type="cellIs" dxfId="48" priority="75" stopIfTrue="1" operator="notEqual">
      <formula>"F"</formula>
    </cfRule>
  </conditionalFormatting>
  <conditionalFormatting sqref="H32">
    <cfRule type="cellIs" dxfId="47" priority="30" stopIfTrue="1" operator="between">
      <formula>2000</formula>
      <formula>2001</formula>
    </cfRule>
    <cfRule type="cellIs" dxfId="46" priority="31" stopIfTrue="1" operator="between">
      <formula>2002</formula>
      <formula>2020</formula>
    </cfRule>
    <cfRule type="cellIs" dxfId="45" priority="32" stopIfTrue="1" operator="between">
      <formula>1998</formula>
      <formula>1999</formula>
    </cfRule>
    <cfRule type="cellIs" dxfId="44" priority="33" stopIfTrue="1" operator="between">
      <formula>1995</formula>
      <formula>1997</formula>
    </cfRule>
    <cfRule type="cellIs" dxfId="43" priority="34" stopIfTrue="1" operator="lessThan">
      <formula>1995</formula>
    </cfRule>
  </conditionalFormatting>
  <conditionalFormatting sqref="D42">
    <cfRule type="cellIs" dxfId="42" priority="68" stopIfTrue="1" operator="notEqual">
      <formula>"F"</formula>
    </cfRule>
  </conditionalFormatting>
  <conditionalFormatting sqref="H42">
    <cfRule type="cellIs" dxfId="41" priority="63" stopIfTrue="1" operator="between">
      <formula>2000</formula>
      <formula>2001</formula>
    </cfRule>
    <cfRule type="cellIs" dxfId="40" priority="64" stopIfTrue="1" operator="between">
      <formula>2002</formula>
      <formula>2020</formula>
    </cfRule>
    <cfRule type="cellIs" dxfId="39" priority="65" stopIfTrue="1" operator="between">
      <formula>1998</formula>
      <formula>1999</formula>
    </cfRule>
    <cfRule type="cellIs" dxfId="38" priority="66" stopIfTrue="1" operator="between">
      <formula>1995</formula>
      <formula>1997</formula>
    </cfRule>
    <cfRule type="cellIs" dxfId="37" priority="67" stopIfTrue="1" operator="lessThan">
      <formula>1995</formula>
    </cfRule>
  </conditionalFormatting>
  <conditionalFormatting sqref="D39">
    <cfRule type="cellIs" dxfId="36" priority="36" stopIfTrue="1" operator="notEqual">
      <formula>"F"</formula>
    </cfRule>
  </conditionalFormatting>
  <conditionalFormatting sqref="D32">
    <cfRule type="cellIs" dxfId="35" priority="35" stopIfTrue="1" operator="notEqual">
      <formula>"F"</formula>
    </cfRule>
  </conditionalFormatting>
  <conditionalFormatting sqref="D34:D40">
    <cfRule type="cellIs" dxfId="34" priority="43" stopIfTrue="1" operator="notEqual">
      <formula>"F"</formula>
    </cfRule>
  </conditionalFormatting>
  <conditionalFormatting sqref="D32">
    <cfRule type="cellIs" dxfId="33" priority="42" stopIfTrue="1" operator="notEqual">
      <formula>"F"</formula>
    </cfRule>
  </conditionalFormatting>
  <conditionalFormatting sqref="D52">
    <cfRule type="cellIs" dxfId="32" priority="28" stopIfTrue="1" operator="notEqual">
      <formula>"F"</formula>
    </cfRule>
  </conditionalFormatting>
  <conditionalFormatting sqref="H51:H52">
    <cfRule type="cellIs" dxfId="31" priority="23" stopIfTrue="1" operator="between">
      <formula>2000</formula>
      <formula>2001</formula>
    </cfRule>
    <cfRule type="cellIs" dxfId="30" priority="24" stopIfTrue="1" operator="between">
      <formula>2002</formula>
      <formula>2020</formula>
    </cfRule>
    <cfRule type="cellIs" dxfId="29" priority="25" stopIfTrue="1" operator="between">
      <formula>1998</formula>
      <formula>1999</formula>
    </cfRule>
    <cfRule type="cellIs" dxfId="28" priority="26" stopIfTrue="1" operator="between">
      <formula>1995</formula>
      <formula>1997</formula>
    </cfRule>
    <cfRule type="cellIs" dxfId="27" priority="27" stopIfTrue="1" operator="lessThan">
      <formula>1995</formula>
    </cfRule>
  </conditionalFormatting>
  <conditionalFormatting sqref="D47:D48 D51">
    <cfRule type="cellIs" dxfId="26" priority="16" stopIfTrue="1" operator="notEqual">
      <formula>"F"</formula>
    </cfRule>
  </conditionalFormatting>
  <conditionalFormatting sqref="H71">
    <cfRule type="cellIs" dxfId="25" priority="11" stopIfTrue="1" operator="between">
      <formula>2000</formula>
      <formula>2001</formula>
    </cfRule>
    <cfRule type="cellIs" dxfId="24" priority="12" stopIfTrue="1" operator="between">
      <formula>2002</formula>
      <formula>2020</formula>
    </cfRule>
    <cfRule type="cellIs" dxfId="23" priority="13" stopIfTrue="1" operator="between">
      <formula>1998</formula>
      <formula>1999</formula>
    </cfRule>
    <cfRule type="cellIs" dxfId="22" priority="14" stopIfTrue="1" operator="between">
      <formula>1995</formula>
      <formula>1997</formula>
    </cfRule>
    <cfRule type="cellIs" dxfId="21" priority="15" stopIfTrue="1" operator="lessThan">
      <formula>1995</formula>
    </cfRule>
  </conditionalFormatting>
  <conditionalFormatting sqref="H3">
    <cfRule type="cellIs" dxfId="20" priority="6" stopIfTrue="1" operator="between">
      <formula>2000</formula>
      <formula>2001</formula>
    </cfRule>
    <cfRule type="cellIs" dxfId="19" priority="7" stopIfTrue="1" operator="between">
      <formula>2002</formula>
      <formula>2020</formula>
    </cfRule>
    <cfRule type="cellIs" dxfId="18" priority="8" stopIfTrue="1" operator="between">
      <formula>1998</formula>
      <formula>1999</formula>
    </cfRule>
    <cfRule type="cellIs" dxfId="17" priority="9" stopIfTrue="1" operator="between">
      <formula>1995</formula>
      <formula>1997</formula>
    </cfRule>
    <cfRule type="cellIs" dxfId="16" priority="10" stopIfTrue="1" operator="lessThan">
      <formula>1995</formula>
    </cfRule>
  </conditionalFormatting>
  <conditionalFormatting sqref="H15">
    <cfRule type="cellIs" dxfId="15" priority="1" stopIfTrue="1" operator="between">
      <formula>2000</formula>
      <formula>2001</formula>
    </cfRule>
    <cfRule type="cellIs" dxfId="14" priority="2" stopIfTrue="1" operator="between">
      <formula>2002</formula>
      <formula>2020</formula>
    </cfRule>
    <cfRule type="cellIs" dxfId="13" priority="3" stopIfTrue="1" operator="between">
      <formula>1998</formula>
      <formula>1999</formula>
    </cfRule>
    <cfRule type="cellIs" dxfId="12" priority="4" stopIfTrue="1" operator="between">
      <formula>1995</formula>
      <formula>1997</formula>
    </cfRule>
    <cfRule type="cellIs" dxfId="11" priority="5" stopIfTrue="1" operator="lessThan">
      <formula>1995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topLeftCell="G1" workbookViewId="0">
      <selection activeCell="K21" sqref="K21"/>
    </sheetView>
  </sheetViews>
  <sheetFormatPr baseColWidth="10" defaultRowHeight="12.75"/>
  <cols>
    <col min="2" max="2" width="28.5703125" bestFit="1" customWidth="1"/>
    <col min="3" max="3" width="5" bestFit="1" customWidth="1"/>
    <col min="4" max="4" width="2.85546875" bestFit="1" customWidth="1"/>
    <col min="5" max="5" width="28.5703125" bestFit="1" customWidth="1"/>
    <col min="6" max="6" width="5" bestFit="1" customWidth="1"/>
    <col min="7" max="7" width="4" bestFit="1" customWidth="1"/>
    <col min="8" max="8" width="6.5703125" bestFit="1" customWidth="1"/>
    <col min="9" max="9" width="24.7109375" bestFit="1" customWidth="1"/>
    <col min="10" max="10" width="17.28515625" bestFit="1" customWidth="1"/>
    <col min="11" max="11" width="36.28515625" bestFit="1" customWidth="1"/>
    <col min="12" max="12" width="7.5703125" bestFit="1" customWidth="1"/>
    <col min="13" max="13" width="3" bestFit="1" customWidth="1"/>
    <col min="14" max="14" width="4" bestFit="1" customWidth="1"/>
    <col min="15" max="15" width="5.140625" bestFit="1" customWidth="1"/>
    <col min="16" max="16" width="16.85546875" bestFit="1" customWidth="1"/>
    <col min="17" max="17" width="10.42578125" bestFit="1" customWidth="1"/>
    <col min="18" max="18" width="28.5703125" bestFit="1" customWidth="1"/>
    <col min="19" max="19" width="5" bestFit="1" customWidth="1"/>
  </cols>
  <sheetData>
    <row r="1" spans="1:13" ht="18.75">
      <c r="A1" t="s">
        <v>106</v>
      </c>
      <c r="B1" s="303" t="s">
        <v>10</v>
      </c>
      <c r="C1" s="310" t="s">
        <v>173</v>
      </c>
      <c r="D1" s="304" t="s">
        <v>206</v>
      </c>
      <c r="E1" s="303" t="s">
        <v>10</v>
      </c>
      <c r="F1" s="310" t="s">
        <v>173</v>
      </c>
      <c r="G1" s="62">
        <v>102</v>
      </c>
      <c r="H1" s="272" t="s">
        <v>112</v>
      </c>
      <c r="I1" s="290" t="s">
        <v>255</v>
      </c>
      <c r="J1" s="291" t="s">
        <v>256</v>
      </c>
      <c r="K1" s="293" t="s">
        <v>129</v>
      </c>
      <c r="L1" s="292" t="s">
        <v>207</v>
      </c>
      <c r="M1" s="320"/>
    </row>
    <row r="2" spans="1:13" ht="18.75">
      <c r="A2" t="s">
        <v>106</v>
      </c>
      <c r="B2" s="303" t="s">
        <v>10</v>
      </c>
      <c r="C2" s="310" t="s">
        <v>180</v>
      </c>
      <c r="D2" s="304" t="s">
        <v>206</v>
      </c>
      <c r="E2" s="303" t="s">
        <v>10</v>
      </c>
      <c r="F2" s="310" t="s">
        <v>180</v>
      </c>
      <c r="G2" s="62">
        <v>112</v>
      </c>
      <c r="H2" s="272" t="s">
        <v>112</v>
      </c>
      <c r="I2" s="290" t="s">
        <v>269</v>
      </c>
      <c r="J2" s="291" t="s">
        <v>184</v>
      </c>
      <c r="K2" s="293" t="s">
        <v>129</v>
      </c>
      <c r="L2" s="292" t="s">
        <v>166</v>
      </c>
      <c r="M2" s="320"/>
    </row>
    <row r="3" spans="1:13" ht="18.75">
      <c r="A3" t="s">
        <v>106</v>
      </c>
      <c r="B3" s="303" t="s">
        <v>10</v>
      </c>
      <c r="C3" s="310" t="s">
        <v>168</v>
      </c>
      <c r="D3" s="304" t="s">
        <v>206</v>
      </c>
      <c r="E3" s="303" t="s">
        <v>10</v>
      </c>
      <c r="F3" s="310" t="s">
        <v>168</v>
      </c>
      <c r="G3" s="62">
        <v>113</v>
      </c>
      <c r="H3" s="272" t="s">
        <v>112</v>
      </c>
      <c r="I3" s="290" t="s">
        <v>270</v>
      </c>
      <c r="J3" s="291" t="s">
        <v>271</v>
      </c>
      <c r="K3" s="293" t="s">
        <v>129</v>
      </c>
      <c r="L3" s="292" t="s">
        <v>180</v>
      </c>
      <c r="M3" s="320"/>
    </row>
    <row r="4" spans="1:13" ht="18.75">
      <c r="A4" t="s">
        <v>225</v>
      </c>
      <c r="B4" s="303" t="s">
        <v>209</v>
      </c>
      <c r="C4" s="309" t="s">
        <v>217</v>
      </c>
      <c r="D4" s="312" t="s">
        <v>215</v>
      </c>
      <c r="E4" s="303" t="s">
        <v>209</v>
      </c>
      <c r="F4" s="309" t="s">
        <v>217</v>
      </c>
      <c r="G4" s="62">
        <v>105</v>
      </c>
      <c r="H4" s="272" t="s">
        <v>106</v>
      </c>
      <c r="I4" s="294" t="s">
        <v>259</v>
      </c>
      <c r="J4" s="291" t="s">
        <v>260</v>
      </c>
      <c r="K4" s="295" t="s">
        <v>10</v>
      </c>
      <c r="L4" s="349" t="s">
        <v>173</v>
      </c>
      <c r="M4" s="321"/>
    </row>
    <row r="5" spans="1:13" ht="18.75">
      <c r="A5" t="s">
        <v>225</v>
      </c>
      <c r="B5" s="303" t="s">
        <v>209</v>
      </c>
      <c r="C5" s="309" t="s">
        <v>174</v>
      </c>
      <c r="D5" s="312" t="s">
        <v>215</v>
      </c>
      <c r="E5" s="303" t="s">
        <v>209</v>
      </c>
      <c r="F5" s="309" t="s">
        <v>174</v>
      </c>
      <c r="G5" s="62">
        <v>106</v>
      </c>
      <c r="H5" s="272" t="s">
        <v>106</v>
      </c>
      <c r="I5" s="294" t="s">
        <v>261</v>
      </c>
      <c r="J5" s="291" t="s">
        <v>262</v>
      </c>
      <c r="K5" s="295" t="s">
        <v>10</v>
      </c>
      <c r="L5" s="349" t="s">
        <v>180</v>
      </c>
      <c r="M5" s="321"/>
    </row>
    <row r="6" spans="1:13" ht="18.75">
      <c r="A6" t="s">
        <v>106</v>
      </c>
      <c r="B6" s="303" t="s">
        <v>210</v>
      </c>
      <c r="C6" s="307" t="s">
        <v>187</v>
      </c>
      <c r="D6" s="313" t="s">
        <v>215</v>
      </c>
      <c r="E6" s="303" t="s">
        <v>210</v>
      </c>
      <c r="F6" s="307" t="s">
        <v>187</v>
      </c>
      <c r="G6" s="62">
        <v>107</v>
      </c>
      <c r="H6" s="272" t="s">
        <v>106</v>
      </c>
      <c r="I6" s="290" t="s">
        <v>185</v>
      </c>
      <c r="J6" s="291" t="s">
        <v>186</v>
      </c>
      <c r="K6" s="293" t="s">
        <v>10</v>
      </c>
      <c r="L6" s="292" t="s">
        <v>168</v>
      </c>
      <c r="M6" s="321"/>
    </row>
    <row r="7" spans="1:13" ht="18.75" customHeight="1">
      <c r="A7" t="s">
        <v>226</v>
      </c>
      <c r="B7" s="303" t="s">
        <v>218</v>
      </c>
      <c r="C7" s="307" t="s">
        <v>167</v>
      </c>
      <c r="D7" s="311" t="s">
        <v>215</v>
      </c>
      <c r="E7" s="303" t="s">
        <v>218</v>
      </c>
      <c r="F7" s="307" t="s">
        <v>167</v>
      </c>
      <c r="G7" s="62">
        <v>115</v>
      </c>
      <c r="H7" s="1" t="s">
        <v>227</v>
      </c>
      <c r="I7" s="1" t="s">
        <v>274</v>
      </c>
      <c r="J7" s="1" t="s">
        <v>275</v>
      </c>
      <c r="K7" s="354" t="s">
        <v>213</v>
      </c>
      <c r="L7" s="355" t="s">
        <v>187</v>
      </c>
      <c r="M7" s="321"/>
    </row>
    <row r="8" spans="1:13" ht="18.75">
      <c r="A8" t="s">
        <v>225</v>
      </c>
      <c r="B8" s="303" t="s">
        <v>220</v>
      </c>
      <c r="C8" s="307" t="s">
        <v>171</v>
      </c>
      <c r="D8" s="313" t="s">
        <v>215</v>
      </c>
      <c r="E8" s="303" t="s">
        <v>220</v>
      </c>
      <c r="F8" s="307" t="s">
        <v>171</v>
      </c>
      <c r="G8" s="62">
        <v>104</v>
      </c>
      <c r="H8" s="272" t="s">
        <v>118</v>
      </c>
      <c r="I8" s="290" t="s">
        <v>257</v>
      </c>
      <c r="J8" s="291" t="s">
        <v>258</v>
      </c>
      <c r="K8" s="293" t="s">
        <v>209</v>
      </c>
      <c r="L8" s="292" t="s">
        <v>193</v>
      </c>
      <c r="M8" s="321"/>
    </row>
    <row r="9" spans="1:13" ht="18.75">
      <c r="A9" t="s">
        <v>106</v>
      </c>
      <c r="B9" s="303" t="s">
        <v>210</v>
      </c>
      <c r="C9" s="307" t="s">
        <v>180</v>
      </c>
      <c r="D9" s="317" t="s">
        <v>215</v>
      </c>
      <c r="E9" s="303" t="s">
        <v>210</v>
      </c>
      <c r="F9" s="307" t="s">
        <v>180</v>
      </c>
      <c r="G9" s="62">
        <v>109</v>
      </c>
      <c r="H9" s="272" t="s">
        <v>118</v>
      </c>
      <c r="I9" s="290" t="s">
        <v>162</v>
      </c>
      <c r="J9" s="291" t="s">
        <v>265</v>
      </c>
      <c r="K9" s="293" t="s">
        <v>209</v>
      </c>
      <c r="L9" s="292" t="s">
        <v>167</v>
      </c>
      <c r="M9" s="321"/>
    </row>
    <row r="10" spans="1:13">
      <c r="A10" t="s">
        <v>112</v>
      </c>
      <c r="B10" s="303" t="s">
        <v>129</v>
      </c>
      <c r="C10" s="307" t="s">
        <v>179</v>
      </c>
      <c r="D10" s="315" t="s">
        <v>215</v>
      </c>
      <c r="E10" s="303" t="s">
        <v>129</v>
      </c>
      <c r="F10" s="307" t="s">
        <v>179</v>
      </c>
      <c r="G10" s="62">
        <v>114</v>
      </c>
      <c r="H10" t="s">
        <v>118</v>
      </c>
      <c r="I10" t="s">
        <v>272</v>
      </c>
      <c r="J10" t="s">
        <v>273</v>
      </c>
      <c r="K10" s="2" t="s">
        <v>209</v>
      </c>
      <c r="L10" s="347" t="s">
        <v>174</v>
      </c>
      <c r="M10" s="321"/>
    </row>
    <row r="11" spans="1:13" ht="12.75" customHeight="1">
      <c r="A11" t="s">
        <v>106</v>
      </c>
      <c r="B11" s="303" t="s">
        <v>222</v>
      </c>
      <c r="C11" s="307" t="s">
        <v>170</v>
      </c>
      <c r="D11" s="314" t="s">
        <v>215</v>
      </c>
      <c r="E11" s="303" t="s">
        <v>222</v>
      </c>
      <c r="F11" s="307" t="s">
        <v>170</v>
      </c>
      <c r="G11" s="62"/>
      <c r="H11" s="324"/>
      <c r="I11" s="329"/>
      <c r="J11" s="330"/>
      <c r="K11" s="331"/>
      <c r="L11" s="351"/>
      <c r="M11" s="321"/>
    </row>
    <row r="12" spans="1:13">
      <c r="A12" t="s">
        <v>106</v>
      </c>
      <c r="B12" s="303" t="s">
        <v>222</v>
      </c>
      <c r="C12" s="307" t="s">
        <v>195</v>
      </c>
      <c r="D12" s="314" t="s">
        <v>215</v>
      </c>
      <c r="E12" s="303" t="s">
        <v>222</v>
      </c>
      <c r="F12" s="307" t="s">
        <v>195</v>
      </c>
      <c r="G12" s="314"/>
      <c r="H12" s="305"/>
      <c r="I12" s="1"/>
      <c r="J12" s="1"/>
      <c r="K12" s="1"/>
      <c r="L12" s="306"/>
      <c r="M12" s="321"/>
    </row>
    <row r="13" spans="1:13">
      <c r="A13" t="s">
        <v>225</v>
      </c>
      <c r="B13" s="303" t="s">
        <v>211</v>
      </c>
      <c r="C13" s="307" t="s">
        <v>224</v>
      </c>
      <c r="D13" s="311" t="s">
        <v>215</v>
      </c>
      <c r="E13" s="303" t="s">
        <v>211</v>
      </c>
      <c r="F13" s="307" t="s">
        <v>224</v>
      </c>
      <c r="G13" s="311"/>
      <c r="H13" s="308"/>
      <c r="I13" s="1"/>
      <c r="J13" s="1"/>
      <c r="K13" s="1"/>
      <c r="L13" s="306"/>
      <c r="M13" s="321"/>
    </row>
    <row r="14" spans="1:13">
      <c r="A14" t="s">
        <v>106</v>
      </c>
      <c r="B14" s="318" t="s">
        <v>222</v>
      </c>
      <c r="C14" s="316" t="s">
        <v>173</v>
      </c>
      <c r="D14" s="319" t="s">
        <v>215</v>
      </c>
      <c r="E14" s="318" t="s">
        <v>222</v>
      </c>
      <c r="F14" s="316" t="s">
        <v>173</v>
      </c>
      <c r="G14" s="319"/>
      <c r="H14" s="308"/>
      <c r="I14" s="1"/>
      <c r="J14" s="1"/>
      <c r="K14" s="1"/>
      <c r="L14" s="306"/>
      <c r="M14" s="321"/>
    </row>
  </sheetData>
  <sortState ref="G1:L72">
    <sortCondition ref="K1:K72"/>
  </sortState>
  <conditionalFormatting sqref="L1:L9">
    <cfRule type="cellIs" dxfId="10" priority="1" stopIfTrue="1" operator="between">
      <formula>2000</formula>
      <formula>2001</formula>
    </cfRule>
    <cfRule type="cellIs" dxfId="9" priority="2" stopIfTrue="1" operator="between">
      <formula>2002</formula>
      <formula>2020</formula>
    </cfRule>
    <cfRule type="cellIs" dxfId="8" priority="3" stopIfTrue="1" operator="between">
      <formula>1998</formula>
      <formula>1999</formula>
    </cfRule>
    <cfRule type="cellIs" dxfId="7" priority="4" stopIfTrue="1" operator="between">
      <formula>1995</formula>
      <formula>1997</formula>
    </cfRule>
    <cfRule type="cellIs" dxfId="6" priority="5" stopIfTrue="1" operator="lessThan">
      <formula>1995</formula>
    </cfRule>
  </conditionalFormatting>
  <conditionalFormatting sqref="H1:H9">
    <cfRule type="cellIs" dxfId="5" priority="77" stopIfTrue="1" operator="notEqual">
      <formula>"F"</formula>
    </cfRule>
  </conditionalFormatting>
  <conditionalFormatting sqref="L9">
    <cfRule type="cellIs" dxfId="4" priority="11" stopIfTrue="1" operator="between">
      <formula>2000</formula>
      <formula>2001</formula>
    </cfRule>
    <cfRule type="cellIs" dxfId="3" priority="12" stopIfTrue="1" operator="between">
      <formula>2002</formula>
      <formula>2020</formula>
    </cfRule>
    <cfRule type="cellIs" dxfId="2" priority="13" stopIfTrue="1" operator="between">
      <formula>1998</formula>
      <formula>1999</formula>
    </cfRule>
    <cfRule type="cellIs" dxfId="1" priority="14" stopIfTrue="1" operator="between">
      <formula>1995</formula>
      <formula>1997</formula>
    </cfRule>
    <cfRule type="cellIs" dxfId="0" priority="15" stopIfTrue="1" operator="lessThan">
      <formula>1995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DP1853"/>
  <sheetViews>
    <sheetView topLeftCell="E19" zoomScale="80" zoomScaleNormal="80" workbookViewId="0">
      <selection activeCell="H36" sqref="H36"/>
    </sheetView>
  </sheetViews>
  <sheetFormatPr baseColWidth="10" defaultRowHeight="12.75"/>
  <cols>
    <col min="1" max="1" width="10.28515625" style="8" hidden="1" customWidth="1"/>
    <col min="2" max="2" width="6" style="8" customWidth="1"/>
    <col min="3" max="3" width="6.7109375" style="8" customWidth="1"/>
    <col min="4" max="4" width="10.140625" style="9" customWidth="1"/>
    <col min="5" max="5" width="7.42578125" customWidth="1"/>
    <col min="6" max="6" width="25" customWidth="1"/>
    <col min="7" max="7" width="16.140625" customWidth="1"/>
    <col min="8" max="8" width="27.28515625" style="2" customWidth="1"/>
    <col min="9" max="9" width="6.28515625" style="10" bestFit="1" customWidth="1"/>
    <col min="10" max="10" width="9.28515625" customWidth="1"/>
    <col min="11" max="11" width="7.140625" customWidth="1"/>
    <col min="12" max="12" width="7.5703125" customWidth="1"/>
    <col min="13" max="13" width="7.42578125" customWidth="1"/>
    <col min="14" max="14" width="7.5703125" bestFit="1" customWidth="1"/>
    <col min="15" max="15" width="7.42578125" customWidth="1"/>
    <col min="16" max="17" width="7.85546875" customWidth="1"/>
    <col min="18" max="18" width="8" customWidth="1"/>
    <col min="19" max="19" width="8.7109375" customWidth="1"/>
    <col min="20" max="20" width="10.42578125" bestFit="1" customWidth="1"/>
  </cols>
  <sheetData>
    <row r="1" spans="1:20" ht="13.5" hidden="1" thickBot="1"/>
    <row r="2" spans="1:20" ht="13.5" hidden="1" thickBot="1"/>
    <row r="3" spans="1:20" ht="13.5" hidden="1" thickBot="1"/>
    <row r="4" spans="1:20" ht="13.5" hidden="1" thickBot="1"/>
    <row r="5" spans="1:20" ht="13.5" hidden="1" thickBot="1"/>
    <row r="6" spans="1:20" ht="13.5" hidden="1" thickBot="1"/>
    <row r="7" spans="1:20" ht="13.5" hidden="1" thickBot="1"/>
    <row r="8" spans="1:20" ht="13.5" hidden="1" thickBot="1"/>
    <row r="9" spans="1:20" ht="13.5" hidden="1" thickBot="1"/>
    <row r="10" spans="1:20" ht="24.75" hidden="1" customHeight="1"/>
    <row r="11" spans="1:20" ht="24.75" hidden="1" customHeight="1"/>
    <row r="12" spans="1:20" ht="15" hidden="1" customHeight="1"/>
    <row r="13" spans="1:20" ht="39" hidden="1" customHeight="1">
      <c r="S13" s="12">
        <f>((SUM(R13:R17))-MIN(R13:R17))</f>
        <v>266</v>
      </c>
    </row>
    <row r="14" spans="1:20" s="20" customFormat="1" ht="37.5" hidden="1" customHeight="1">
      <c r="A14" s="13" t="s">
        <v>29</v>
      </c>
      <c r="B14" s="13"/>
      <c r="C14" s="14"/>
      <c r="D14" s="15"/>
      <c r="E14" s="16"/>
      <c r="F14" s="17" t="s">
        <v>30</v>
      </c>
      <c r="G14" s="17"/>
      <c r="H14" s="13"/>
      <c r="I14" s="18">
        <v>73</v>
      </c>
      <c r="J14" s="158">
        <v>60</v>
      </c>
      <c r="K14" s="159">
        <v>50</v>
      </c>
      <c r="L14" s="160" t="s">
        <v>31</v>
      </c>
      <c r="M14" s="160" t="s">
        <v>31</v>
      </c>
      <c r="N14" s="161">
        <f>IF(MAXA(K14:M14)&lt;=0,0,MAXA(K14:M14))</f>
        <v>50</v>
      </c>
      <c r="O14" s="160">
        <v>70</v>
      </c>
      <c r="P14" s="160" t="s">
        <v>31</v>
      </c>
      <c r="Q14" s="160" t="s">
        <v>31</v>
      </c>
      <c r="R14" s="161">
        <f>IF(MAXA(O14:Q14)&lt;=0,0,MAXA(O14:Q14))</f>
        <v>70</v>
      </c>
      <c r="S14" s="162">
        <f>IF(OR(N14=0,R14=0),0,N14+R14)</f>
        <v>120</v>
      </c>
      <c r="T14" s="19">
        <f>S14-J14</f>
        <v>60</v>
      </c>
    </row>
    <row r="15" spans="1:20" s="20" customFormat="1" ht="25.5" hidden="1" customHeight="1">
      <c r="A15" s="13" t="s">
        <v>32</v>
      </c>
      <c r="B15" s="13"/>
      <c r="C15" s="14"/>
      <c r="D15" s="15"/>
      <c r="E15" s="16"/>
      <c r="F15" s="17" t="s">
        <v>33</v>
      </c>
      <c r="G15" s="17"/>
      <c r="H15" s="13"/>
      <c r="I15" s="18">
        <v>73</v>
      </c>
      <c r="J15" s="158">
        <v>70</v>
      </c>
      <c r="K15" s="159">
        <v>100</v>
      </c>
      <c r="L15" s="160" t="s">
        <v>31</v>
      </c>
      <c r="M15" s="160" t="s">
        <v>31</v>
      </c>
      <c r="N15" s="161">
        <f>IF(MAXA(K15:M15)&lt;=0,0,MAXA(K15:M15))</f>
        <v>100</v>
      </c>
      <c r="O15" s="160">
        <v>140</v>
      </c>
      <c r="P15" s="160" t="s">
        <v>31</v>
      </c>
      <c r="Q15" s="160" t="s">
        <v>31</v>
      </c>
      <c r="R15" s="161">
        <f>IF(MAXA(O15:Q15)&lt;=0,0,MAXA(O15:Q15))</f>
        <v>140</v>
      </c>
      <c r="S15" s="162">
        <f>IF(OR(N15=0,R15=0),0,N15+R15)</f>
        <v>240</v>
      </c>
      <c r="T15" s="19">
        <f>S15-(J15*2)</f>
        <v>100</v>
      </c>
    </row>
    <row r="16" spans="1:20" s="28" customFormat="1" ht="22.5" hidden="1" customHeight="1">
      <c r="A16" s="21" t="s">
        <v>29</v>
      </c>
      <c r="B16" s="21"/>
      <c r="C16" s="22"/>
      <c r="D16" s="23"/>
      <c r="E16" s="24"/>
      <c r="F16" s="25" t="s">
        <v>34</v>
      </c>
      <c r="G16" s="25"/>
      <c r="H16" s="21"/>
      <c r="I16" s="26">
        <v>93</v>
      </c>
      <c r="J16" s="163">
        <v>65.349999999999994</v>
      </c>
      <c r="K16" s="164">
        <v>19</v>
      </c>
      <c r="L16" s="165">
        <v>21</v>
      </c>
      <c r="M16" s="165">
        <v>23</v>
      </c>
      <c r="N16" s="166">
        <f>IF(MAXA(K16+L16,L16+M16,K16+M16,K16,L16,M16)&lt;=0,0,MAXA(K16+L16,L16+M16,K16+M16,K16,L16,M16))</f>
        <v>44</v>
      </c>
      <c r="O16" s="165">
        <v>25</v>
      </c>
      <c r="P16" s="165">
        <v>27</v>
      </c>
      <c r="Q16" s="165">
        <v>29</v>
      </c>
      <c r="R16" s="166">
        <f>IF(MAXA(O16+P16,P16+Q16,O16+Q16,O16,P16,Q16)&lt;=0,0,MAXA(O16+P16,P16+Q16,O16+Q16,O16,P16,Q16))</f>
        <v>56</v>
      </c>
      <c r="S16" s="167">
        <f>IF(OR(N16=0,R16=0),0,N16+R16)</f>
        <v>100</v>
      </c>
      <c r="T16" s="27">
        <f>S16-(J16)</f>
        <v>34.650000000000006</v>
      </c>
    </row>
    <row r="17" spans="1:20" s="28" customFormat="1" ht="13.5" hidden="1" customHeight="1">
      <c r="A17" s="21" t="s">
        <v>32</v>
      </c>
      <c r="B17" s="21"/>
      <c r="C17" s="22"/>
      <c r="D17" s="23"/>
      <c r="E17" s="24"/>
      <c r="F17" s="25" t="s">
        <v>35</v>
      </c>
      <c r="G17" s="25"/>
      <c r="H17" s="21"/>
      <c r="I17" s="26">
        <v>93</v>
      </c>
      <c r="J17" s="163">
        <v>65.349999999999994</v>
      </c>
      <c r="K17" s="164">
        <v>19</v>
      </c>
      <c r="L17" s="165">
        <v>21</v>
      </c>
      <c r="M17" s="165">
        <v>23</v>
      </c>
      <c r="N17" s="166">
        <f>IF(MAXA(K17+L17,L17+M17,K17+M17,K17,L17,M17)&lt;=0,0,MAXA(K17+L17,L17+M17,K17+M17,K17,L17,M17))</f>
        <v>44</v>
      </c>
      <c r="O17" s="165">
        <v>25</v>
      </c>
      <c r="P17" s="165">
        <v>27</v>
      </c>
      <c r="Q17" s="165">
        <v>29</v>
      </c>
      <c r="R17" s="166">
        <f>IF(MAXA(O17+P17,P17+Q17,O17+Q17,O17,P17,Q17)&lt;=0,0,MAXA(O17+P17,P17+Q17,O17+Q17,O17,P17,Q17))</f>
        <v>56</v>
      </c>
      <c r="S17" s="168">
        <f>IF(OR(N17=0,R17=0),0,N17+R17)</f>
        <v>100</v>
      </c>
      <c r="T17" s="27">
        <f>S17-(J17*2)</f>
        <v>-30.699999999999989</v>
      </c>
    </row>
    <row r="18" spans="1:20" s="6" customFormat="1" ht="36" customHeight="1">
      <c r="A18" s="29"/>
      <c r="B18" s="30"/>
      <c r="C18" s="31"/>
      <c r="D18" s="32"/>
      <c r="E18" s="33"/>
      <c r="F18" s="34"/>
      <c r="G18" s="361" t="s">
        <v>203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2"/>
    </row>
    <row r="19" spans="1:20" s="6" customFormat="1" ht="45" customHeight="1" thickBot="1">
      <c r="A19" s="29"/>
      <c r="B19" s="35"/>
      <c r="C19" s="36"/>
      <c r="D19" s="37"/>
      <c r="E19" s="38"/>
      <c r="F19" s="39" t="s">
        <v>36</v>
      </c>
      <c r="G19" s="363" t="s">
        <v>96</v>
      </c>
      <c r="H19" s="363"/>
      <c r="I19" s="363"/>
      <c r="J19" s="363"/>
      <c r="K19" s="363" t="s">
        <v>37</v>
      </c>
      <c r="L19" s="363"/>
      <c r="M19" s="363"/>
      <c r="N19" s="363" t="s">
        <v>38</v>
      </c>
      <c r="O19" s="363"/>
      <c r="P19" s="363"/>
      <c r="Q19" s="363"/>
      <c r="R19" s="40" t="s">
        <v>39</v>
      </c>
      <c r="S19" s="41"/>
      <c r="T19" s="217" t="s">
        <v>40</v>
      </c>
    </row>
    <row r="20" spans="1:20" s="50" customFormat="1" ht="13.5" customHeight="1" thickTop="1" thickBot="1">
      <c r="A20" s="216" t="s">
        <v>41</v>
      </c>
      <c r="B20" s="218" t="s">
        <v>94</v>
      </c>
      <c r="C20" s="43" t="s">
        <v>95</v>
      </c>
      <c r="D20" s="44" t="s">
        <v>42</v>
      </c>
      <c r="E20" s="45" t="s">
        <v>43</v>
      </c>
      <c r="F20" s="45" t="s">
        <v>44</v>
      </c>
      <c r="G20" s="45" t="s">
        <v>45</v>
      </c>
      <c r="H20" s="46" t="s">
        <v>46</v>
      </c>
      <c r="I20" s="47" t="s">
        <v>47</v>
      </c>
      <c r="J20" s="179" t="s">
        <v>48</v>
      </c>
      <c r="K20" s="179">
        <v>1</v>
      </c>
      <c r="L20" s="179">
        <v>2</v>
      </c>
      <c r="M20" s="179">
        <v>3</v>
      </c>
      <c r="N20" s="45" t="s">
        <v>49</v>
      </c>
      <c r="O20" s="179">
        <v>1</v>
      </c>
      <c r="P20" s="179">
        <v>2</v>
      </c>
      <c r="Q20" s="179">
        <v>3</v>
      </c>
      <c r="R20" s="45" t="s">
        <v>28</v>
      </c>
      <c r="S20" s="45" t="s">
        <v>50</v>
      </c>
      <c r="T20" s="219" t="s">
        <v>51</v>
      </c>
    </row>
    <row r="21" spans="1:20" s="62" customFormat="1" ht="21" thickBot="1">
      <c r="A21" s="51" t="s">
        <v>99</v>
      </c>
      <c r="B21" s="220">
        <v>15</v>
      </c>
      <c r="C21" s="52"/>
      <c r="D21" s="67"/>
      <c r="E21" s="67" t="str">
        <f>IF($B21="","",VLOOKUP($B21,engagements!$A$3:$H$71,4))</f>
        <v>LUX</v>
      </c>
      <c r="F21" s="67" t="str">
        <f>IF($B21="","",VLOOKUP($B21,engagements!$A$3:$H$71,5))</f>
        <v xml:space="preserve">KARAKATSANIS </v>
      </c>
      <c r="G21" s="67" t="str">
        <f>IF($B21="","",VLOOKUP($B21,engagements!$A$3:$H$71,6))</f>
        <v>Alexios</v>
      </c>
      <c r="H21" s="341" t="str">
        <f>IF($B21="","",VLOOKUP($B21,engagements!$A$3:$H$71,7))</f>
        <v>Luxembourg</v>
      </c>
      <c r="I21" s="200" t="str">
        <f>IF($B21="","",VLOOKUP($B21,engagements!$A$3:$H$71,8))</f>
        <v>1999</v>
      </c>
      <c r="J21" s="190">
        <v>81.900000000000006</v>
      </c>
      <c r="K21" s="58">
        <v>88</v>
      </c>
      <c r="L21" s="58">
        <v>-91</v>
      </c>
      <c r="M21" s="58">
        <v>-92</v>
      </c>
      <c r="N21" s="201">
        <f t="shared" ref="N21:N34" si="0">IF(MAXA(K21:M21)&lt;=0,0,MAXA(K21:M21))</f>
        <v>88</v>
      </c>
      <c r="O21" s="58">
        <v>115</v>
      </c>
      <c r="P21" s="58">
        <v>121</v>
      </c>
      <c r="Q21" s="58">
        <v>-123</v>
      </c>
      <c r="R21" s="201">
        <f t="shared" ref="R21:R34" si="1">IF(MAXA(O21:Q21)&lt;=0,0,MAXA(O21:Q21))</f>
        <v>121</v>
      </c>
      <c r="S21" s="61">
        <f t="shared" ref="S21:S29" si="2">IF(OR(N21=0,R21=0),0,N21+R21)</f>
        <v>209</v>
      </c>
      <c r="T21" s="390">
        <f>IF(J21="","",IF(A21="H",10^(0.794358141*LOG(J21/174.393)^2)*S21,IF(A21="F",10^(0.89726074 * LOG(J21/148.026)^2)*S21,"")))</f>
        <v>254.52726209649376</v>
      </c>
    </row>
    <row r="22" spans="1:20" s="62" customFormat="1" ht="21" thickBot="1">
      <c r="A22" s="51" t="s">
        <v>99</v>
      </c>
      <c r="B22" s="220">
        <v>16</v>
      </c>
      <c r="C22" s="52"/>
      <c r="D22" s="67"/>
      <c r="E22" s="67" t="str">
        <f>IF($B22="","",VLOOKUP($B22,engagements!$A$3:$H$71,4))</f>
        <v>LUX</v>
      </c>
      <c r="F22" s="67" t="str">
        <f>IF($B22="","",VLOOKUP($B22,engagements!$A$3:$H$71,5))</f>
        <v xml:space="preserve">KREBS </v>
      </c>
      <c r="G22" s="67" t="str">
        <f>IF($B22="","",VLOOKUP($B22,engagements!$A$3:$H$71,6))</f>
        <v>Dorian</v>
      </c>
      <c r="H22" s="341" t="str">
        <f>IF($B22="","",VLOOKUP($B22,engagements!$A$3:$H$71,7))</f>
        <v>Luxembourg</v>
      </c>
      <c r="I22" s="200" t="str">
        <f>IF($B22="","",VLOOKUP($B22,engagements!$A$3:$H$71,8))</f>
        <v>1991</v>
      </c>
      <c r="J22" s="190">
        <v>80.900000000000006</v>
      </c>
      <c r="K22" s="58">
        <v>85</v>
      </c>
      <c r="L22" s="58">
        <v>90</v>
      </c>
      <c r="M22" s="58">
        <v>-93</v>
      </c>
      <c r="N22" s="201">
        <f t="shared" si="0"/>
        <v>90</v>
      </c>
      <c r="O22" s="58">
        <v>100</v>
      </c>
      <c r="P22" s="58">
        <v>107</v>
      </c>
      <c r="Q22" s="58">
        <v>110</v>
      </c>
      <c r="R22" s="201">
        <f t="shared" si="1"/>
        <v>110</v>
      </c>
      <c r="S22" s="61">
        <f t="shared" si="2"/>
        <v>200</v>
      </c>
      <c r="T22" s="390">
        <f t="shared" ref="T22:T40" si="3">IF(J22="","",IF(A22="H",10^(0.794358141*LOG(J22/174.393)^2)*S22,IF(A22="F",10^(0.89726074 * LOG(J22/148.026)^2)*S22,"")))</f>
        <v>245.1449588067108</v>
      </c>
    </row>
    <row r="23" spans="1:20" s="65" customFormat="1" ht="21" thickBot="1">
      <c r="A23" s="51" t="s">
        <v>99</v>
      </c>
      <c r="B23" s="220">
        <v>17</v>
      </c>
      <c r="C23" s="52"/>
      <c r="D23" s="67"/>
      <c r="E23" s="67" t="str">
        <f>IF($B23="","",VLOOKUP($B23,engagements!$A$3:$H$71,4))</f>
        <v>FRA</v>
      </c>
      <c r="F23" s="67" t="str">
        <f>IF($B23="","",VLOOKUP($B23,engagements!$A$3:$H$71,5))</f>
        <v xml:space="preserve">BUYSSCHAERT </v>
      </c>
      <c r="G23" s="67" t="str">
        <f>IF($B23="","",VLOOKUP($B23,engagements!$A$3:$H$71,6))</f>
        <v>Eliott</v>
      </c>
      <c r="H23" s="341" t="str">
        <f>IF($B23="","",VLOOKUP($B23,engagements!$A$3:$H$71,7))</f>
        <v>CHCD COMINES</v>
      </c>
      <c r="I23" s="200" t="str">
        <f>IF($B23="","",VLOOKUP($B23,engagements!$A$3:$H$71,8))</f>
        <v>2000</v>
      </c>
      <c r="J23" s="190">
        <v>65.8</v>
      </c>
      <c r="K23" s="58">
        <v>82</v>
      </c>
      <c r="L23" s="58">
        <v>86</v>
      </c>
      <c r="M23" s="58">
        <v>90</v>
      </c>
      <c r="N23" s="201">
        <f t="shared" si="0"/>
        <v>90</v>
      </c>
      <c r="O23" s="58">
        <v>100</v>
      </c>
      <c r="P23" s="58">
        <v>105</v>
      </c>
      <c r="Q23" s="58">
        <v>-110</v>
      </c>
      <c r="R23" s="201">
        <f t="shared" si="1"/>
        <v>105</v>
      </c>
      <c r="S23" s="61">
        <f t="shared" si="2"/>
        <v>195</v>
      </c>
      <c r="T23" s="390">
        <f t="shared" si="3"/>
        <v>270.62762147600989</v>
      </c>
    </row>
    <row r="24" spans="1:20" s="62" customFormat="1" ht="21" thickBot="1">
      <c r="A24" s="51" t="s">
        <v>99</v>
      </c>
      <c r="B24" s="220">
        <v>18</v>
      </c>
      <c r="C24" s="52"/>
      <c r="D24" s="67"/>
      <c r="E24" s="67" t="str">
        <f>IF($B24="","",VLOOKUP($B24,engagements!$A$3:$H$71,4))</f>
        <v>FRA</v>
      </c>
      <c r="F24" s="67" t="str">
        <f>IF($B24="","",VLOOKUP($B24,engagements!$A$3:$H$71,5))</f>
        <v>DELEPLACE</v>
      </c>
      <c r="G24" s="67" t="str">
        <f>IF($B24="","",VLOOKUP($B24,engagements!$A$3:$H$71,6))</f>
        <v>Nicolas</v>
      </c>
      <c r="H24" s="341" t="str">
        <f>IF($B24="","",VLOOKUP($B24,engagements!$A$3:$H$71,7))</f>
        <v>Comité du Pas de Calais</v>
      </c>
      <c r="I24" s="200">
        <f>IF($B24="","",VLOOKUP($B24,engagements!$A$3:$H$71,8))</f>
        <v>1995</v>
      </c>
      <c r="J24" s="190">
        <v>74.900000000000006</v>
      </c>
      <c r="K24" s="58">
        <v>90</v>
      </c>
      <c r="L24" s="58">
        <v>95</v>
      </c>
      <c r="M24" s="58">
        <v>-100</v>
      </c>
      <c r="N24" s="201">
        <f t="shared" si="0"/>
        <v>95</v>
      </c>
      <c r="O24" s="58">
        <v>106</v>
      </c>
      <c r="P24" s="58">
        <v>110</v>
      </c>
      <c r="Q24" s="58">
        <v>-117</v>
      </c>
      <c r="R24" s="201">
        <f t="shared" si="1"/>
        <v>110</v>
      </c>
      <c r="S24" s="61">
        <f t="shared" si="2"/>
        <v>205</v>
      </c>
      <c r="T24" s="390">
        <f t="shared" si="3"/>
        <v>262.2845475370475</v>
      </c>
    </row>
    <row r="25" spans="1:20" s="62" customFormat="1" ht="21" thickBot="1">
      <c r="A25" s="51" t="s">
        <v>99</v>
      </c>
      <c r="B25" s="220">
        <v>20</v>
      </c>
      <c r="C25" s="52"/>
      <c r="D25" s="67"/>
      <c r="E25" s="67" t="str">
        <f>IF($B25="","",VLOOKUP($B25,engagements!$A$3:$H$71,4))</f>
        <v>GER</v>
      </c>
      <c r="F25" s="67" t="str">
        <f>IF($B25="","",VLOOKUP($B25,engagements!$A$3:$H$71,5))</f>
        <v>HOFFMANN</v>
      </c>
      <c r="G25" s="67" t="str">
        <f>IF($B25="","",VLOOKUP($B25,engagements!$A$3:$H$71,6))</f>
        <v>Lukas</v>
      </c>
      <c r="H25" s="341" t="str">
        <f>IF($B25="","",VLOOKUP($B25,engagements!$A$3:$H$71,7))</f>
        <v>OHRDRUF Allemagne</v>
      </c>
      <c r="I25" s="200">
        <f>IF($B25="","",VLOOKUP($B25,engagements!$A$3:$H$71,8))</f>
        <v>1999</v>
      </c>
      <c r="J25" s="190">
        <v>87.3</v>
      </c>
      <c r="K25" s="58">
        <v>88</v>
      </c>
      <c r="L25" s="58">
        <v>92</v>
      </c>
      <c r="M25" s="58">
        <v>96</v>
      </c>
      <c r="N25" s="201">
        <f t="shared" si="0"/>
        <v>96</v>
      </c>
      <c r="O25" s="58">
        <v>-110</v>
      </c>
      <c r="P25" s="58">
        <v>110</v>
      </c>
      <c r="Q25" s="58">
        <v>115</v>
      </c>
      <c r="R25" s="201">
        <f t="shared" si="1"/>
        <v>115</v>
      </c>
      <c r="S25" s="61">
        <f t="shared" si="2"/>
        <v>211</v>
      </c>
      <c r="T25" s="390">
        <f t="shared" si="3"/>
        <v>248.89734399290924</v>
      </c>
    </row>
    <row r="26" spans="1:20" s="62" customFormat="1" ht="21" thickBot="1">
      <c r="A26" s="51" t="s">
        <v>99</v>
      </c>
      <c r="B26" s="220">
        <v>21</v>
      </c>
      <c r="C26" s="52"/>
      <c r="D26" s="67"/>
      <c r="E26" s="67" t="str">
        <f>IF($B26="","",VLOOKUP($B26,engagements!$A$3:$H$71,4))</f>
        <v>FRA</v>
      </c>
      <c r="F26" s="67" t="str">
        <f>IF($B26="","",VLOOKUP($B26,engagements!$A$3:$H$71,5))</f>
        <v xml:space="preserve">FONTENELLE </v>
      </c>
      <c r="G26" s="67" t="str">
        <f>IF($B26="","",VLOOKUP($B26,engagements!$A$3:$H$71,6))</f>
        <v>Ludovic</v>
      </c>
      <c r="H26" s="341" t="str">
        <f>IF($B26="","",VLOOKUP($B26,engagements!$A$3:$H$71,7))</f>
        <v>CHCD COMINES</v>
      </c>
      <c r="I26" s="200" t="str">
        <f>IF($B26="","",VLOOKUP($B26,engagements!$A$3:$H$71,8))</f>
        <v>1979</v>
      </c>
      <c r="J26" s="190">
        <v>71.900000000000006</v>
      </c>
      <c r="K26" s="58">
        <v>95</v>
      </c>
      <c r="L26" s="58">
        <v>100</v>
      </c>
      <c r="M26" s="58">
        <v>102</v>
      </c>
      <c r="N26" s="201">
        <f t="shared" si="0"/>
        <v>102</v>
      </c>
      <c r="O26" s="58">
        <v>110</v>
      </c>
      <c r="P26" s="58">
        <v>-113</v>
      </c>
      <c r="Q26" s="58">
        <v>-113</v>
      </c>
      <c r="R26" s="201">
        <f t="shared" si="1"/>
        <v>110</v>
      </c>
      <c r="S26" s="61">
        <f t="shared" si="2"/>
        <v>212</v>
      </c>
      <c r="T26" s="390">
        <f t="shared" si="3"/>
        <v>277.94405789388412</v>
      </c>
    </row>
    <row r="27" spans="1:20" s="62" customFormat="1" ht="21" thickBot="1">
      <c r="A27" s="51" t="s">
        <v>99</v>
      </c>
      <c r="B27" s="220">
        <v>23</v>
      </c>
      <c r="C27" s="52"/>
      <c r="D27" s="67"/>
      <c r="E27" s="67" t="str">
        <f>IF($B27="","",VLOOKUP($B27,engagements!$A$3:$H$71,4))</f>
        <v>BEL</v>
      </c>
      <c r="F27" s="67" t="str">
        <f>IF($B27="","",VLOOKUP($B27,engagements!$A$3:$H$71,5))</f>
        <v>DJAVATKHANOV</v>
      </c>
      <c r="G27" s="67" t="str">
        <f>IF($B27="","",VLOOKUP($B27,engagements!$A$3:$H$71,6))</f>
        <v>Ymran</v>
      </c>
      <c r="H27" s="341" t="str">
        <f>IF($B27="","",VLOOKUP($B27,engagements!$A$3:$H$71,7))</f>
        <v>BELGIQUE</v>
      </c>
      <c r="I27" s="200">
        <f>IF($B27="","",VLOOKUP($B27,engagements!$A$3:$H$71,8))</f>
        <v>1994</v>
      </c>
      <c r="J27" s="56">
        <v>82.1</v>
      </c>
      <c r="K27" s="58">
        <v>87</v>
      </c>
      <c r="L27" s="58">
        <v>91</v>
      </c>
      <c r="M27" s="58">
        <v>-95</v>
      </c>
      <c r="N27" s="201">
        <f t="shared" si="0"/>
        <v>91</v>
      </c>
      <c r="O27" s="58">
        <v>109</v>
      </c>
      <c r="P27" s="58">
        <v>114</v>
      </c>
      <c r="Q27" s="58">
        <v>-118</v>
      </c>
      <c r="R27" s="201">
        <f t="shared" si="1"/>
        <v>114</v>
      </c>
      <c r="S27" s="61">
        <f t="shared" si="2"/>
        <v>205</v>
      </c>
      <c r="T27" s="390">
        <f t="shared" si="3"/>
        <v>249.33909724539558</v>
      </c>
    </row>
    <row r="28" spans="1:20" s="62" customFormat="1" ht="21" thickBot="1">
      <c r="A28" s="51" t="s">
        <v>99</v>
      </c>
      <c r="B28" s="220">
        <v>24</v>
      </c>
      <c r="C28" s="52"/>
      <c r="D28" s="67"/>
      <c r="E28" s="67" t="str">
        <f>IF($B28="","",VLOOKUP($B28,engagements!$A$3:$H$71,4))</f>
        <v>GER</v>
      </c>
      <c r="F28" s="67" t="str">
        <f>IF($B28="","",VLOOKUP($B28,engagements!$A$3:$H$71,5))</f>
        <v xml:space="preserve">KÔPPE </v>
      </c>
      <c r="G28" s="67" t="str">
        <f>IF($B28="","",VLOOKUP($B28,engagements!$A$3:$H$71,6))</f>
        <v>Meiko</v>
      </c>
      <c r="H28" s="341" t="str">
        <f>IF($B28="","",VLOOKUP($B28,engagements!$A$3:$H$71,7))</f>
        <v>BIENDORF Allemagne</v>
      </c>
      <c r="I28" s="200" t="str">
        <f>IF($B28="","",VLOOKUP($B28,engagements!$A$3:$H$71,8))</f>
        <v>1982</v>
      </c>
      <c r="J28" s="56">
        <v>85.7</v>
      </c>
      <c r="K28" s="58">
        <v>80</v>
      </c>
      <c r="L28" s="58">
        <v>85</v>
      </c>
      <c r="M28" s="58">
        <v>-90</v>
      </c>
      <c r="N28" s="201">
        <f t="shared" si="0"/>
        <v>85</v>
      </c>
      <c r="O28" s="58">
        <v>110</v>
      </c>
      <c r="P28" s="58">
        <v>-115</v>
      </c>
      <c r="Q28" s="205" t="s">
        <v>31</v>
      </c>
      <c r="R28" s="201">
        <f t="shared" si="1"/>
        <v>110</v>
      </c>
      <c r="S28" s="61">
        <f t="shared" si="2"/>
        <v>195</v>
      </c>
      <c r="T28" s="390">
        <f t="shared" si="3"/>
        <v>232.09142854147555</v>
      </c>
    </row>
    <row r="29" spans="1:20" s="62" customFormat="1" ht="21" thickBot="1">
      <c r="A29" s="51" t="s">
        <v>99</v>
      </c>
      <c r="B29" s="220">
        <v>25</v>
      </c>
      <c r="C29" s="184"/>
      <c r="D29" s="67"/>
      <c r="E29" s="67" t="str">
        <f>IF($B29="","",VLOOKUP($B29,engagements!$A$3:$H$71,4))</f>
        <v>GBR</v>
      </c>
      <c r="F29" s="67" t="str">
        <f>IF($B29="","",VLOOKUP($B29,engagements!$A$3:$H$71,5))</f>
        <v xml:space="preserve">THOMPSON </v>
      </c>
      <c r="G29" s="67" t="str">
        <f>IF($B29="","",VLOOKUP($B29,engagements!$A$3:$H$71,6))</f>
        <v>James</v>
      </c>
      <c r="H29" s="341" t="str">
        <f>IF($B29="","",VLOOKUP($B29,engagements!$A$3:$H$71,7))</f>
        <v>ST BIRINUS Angleterre</v>
      </c>
      <c r="I29" s="200" t="str">
        <f>IF($B29="","",VLOOKUP($B29,engagements!$A$3:$H$71,8))</f>
        <v>1972</v>
      </c>
      <c r="J29" s="56">
        <v>89.1</v>
      </c>
      <c r="K29" s="58">
        <v>80</v>
      </c>
      <c r="L29" s="58">
        <v>85</v>
      </c>
      <c r="M29" s="58">
        <v>90</v>
      </c>
      <c r="N29" s="201">
        <f t="shared" si="0"/>
        <v>90</v>
      </c>
      <c r="O29" s="58">
        <v>110</v>
      </c>
      <c r="P29" s="205">
        <v>-115</v>
      </c>
      <c r="Q29" s="205">
        <v>115</v>
      </c>
      <c r="R29" s="201">
        <f t="shared" si="1"/>
        <v>115</v>
      </c>
      <c r="S29" s="61">
        <f t="shared" si="2"/>
        <v>205</v>
      </c>
      <c r="T29" s="390">
        <f t="shared" si="3"/>
        <v>239.50929210152108</v>
      </c>
    </row>
    <row r="30" spans="1:20" s="62" customFormat="1" ht="21" thickBot="1">
      <c r="A30" s="51" t="s">
        <v>99</v>
      </c>
      <c r="B30" s="220">
        <v>26</v>
      </c>
      <c r="C30" s="52"/>
      <c r="D30" s="67"/>
      <c r="E30" s="67" t="str">
        <f>IF($B30="","",VLOOKUP($B30,engagements!$A$3:$H$71,4))</f>
        <v>BEL</v>
      </c>
      <c r="F30" s="67" t="str">
        <f>IF($B30="","",VLOOKUP($B30,engagements!$A$3:$H$71,5))</f>
        <v xml:space="preserve">LOUETTE </v>
      </c>
      <c r="G30" s="67" t="str">
        <f>IF($B30="","",VLOOKUP($B30,engagements!$A$3:$H$71,6))</f>
        <v>Alexis</v>
      </c>
      <c r="H30" s="341" t="str">
        <f>IF($B30="","",VLOOKUP($B30,engagements!$A$3:$H$71,7))</f>
        <v>BELGIQUE</v>
      </c>
      <c r="I30" s="200" t="str">
        <f>IF($B30="","",VLOOKUP($B30,engagements!$A$3:$H$71,8))</f>
        <v>1993</v>
      </c>
      <c r="J30" s="56">
        <v>82.1</v>
      </c>
      <c r="K30" s="58">
        <v>100</v>
      </c>
      <c r="L30" s="58">
        <v>-104</v>
      </c>
      <c r="M30" s="58">
        <v>-104</v>
      </c>
      <c r="N30" s="201">
        <f t="shared" si="0"/>
        <v>100</v>
      </c>
      <c r="O30" s="58">
        <v>120</v>
      </c>
      <c r="P30" s="58">
        <v>-126</v>
      </c>
      <c r="Q30" s="58">
        <v>-126</v>
      </c>
      <c r="R30" s="201">
        <f t="shared" si="1"/>
        <v>120</v>
      </c>
      <c r="S30" s="61">
        <f>IF(OR(N30=0,R30=0),0,N30+R30)</f>
        <v>220</v>
      </c>
      <c r="T30" s="390">
        <f t="shared" si="3"/>
        <v>267.58342143408305</v>
      </c>
    </row>
    <row r="31" spans="1:20" s="62" customFormat="1" ht="21" thickBot="1">
      <c r="A31" s="51" t="s">
        <v>99</v>
      </c>
      <c r="B31" s="220">
        <v>27</v>
      </c>
      <c r="C31" s="52"/>
      <c r="D31" s="67"/>
      <c r="E31" s="67" t="str">
        <f>IF($B31="","",VLOOKUP($B31,engagements!$A$3:$H$59,4))</f>
        <v>GBR</v>
      </c>
      <c r="F31" s="67" t="str">
        <f>IF($B31="","",VLOOKUP($B31,engagements!$A$3:$H$59,5))</f>
        <v xml:space="preserve">RUSS </v>
      </c>
      <c r="G31" s="67" t="str">
        <f>IF($B31="","",VLOOKUP($B31,engagements!$A$3:$H$59,6))</f>
        <v>Christopher</v>
      </c>
      <c r="H31" s="341" t="str">
        <f>IF($B31="","",VLOOKUP($B31,engagements!$A$3:$H$59,7))</f>
        <v>OXFORD Angleterre</v>
      </c>
      <c r="I31" s="200" t="str">
        <f>IF($B31="","",VLOOKUP($B31,engagements!$A$3:$H$59,8))</f>
        <v>1996</v>
      </c>
      <c r="J31" s="56">
        <v>79.3</v>
      </c>
      <c r="K31" s="58">
        <v>110</v>
      </c>
      <c r="L31" s="58">
        <v>-115</v>
      </c>
      <c r="M31" s="58">
        <v>-115</v>
      </c>
      <c r="N31" s="201">
        <f t="shared" si="0"/>
        <v>110</v>
      </c>
      <c r="O31" s="58">
        <v>130</v>
      </c>
      <c r="P31" s="58">
        <v>-135</v>
      </c>
      <c r="Q31" s="58">
        <v>-135</v>
      </c>
      <c r="R31" s="201">
        <f t="shared" si="1"/>
        <v>130</v>
      </c>
      <c r="S31" s="61">
        <f t="shared" ref="S31:S34" si="4">IF(OR(N31=0,R31=0),0,N31+R31)</f>
        <v>240</v>
      </c>
      <c r="T31" s="390">
        <f>IF(J31="","",IF(A31="H",10^(0.794358141*LOG(J31/174.393)^2)*S31,IF(A31="F",10^(0.89726074 * LOG(J31/148.026)^2)*S31,"")))</f>
        <v>297.345670466976</v>
      </c>
    </row>
    <row r="32" spans="1:20" s="62" customFormat="1" ht="21" thickBot="1">
      <c r="A32" s="51" t="s">
        <v>99</v>
      </c>
      <c r="B32" s="220">
        <v>28</v>
      </c>
      <c r="C32" s="52"/>
      <c r="D32" s="67"/>
      <c r="E32" s="67" t="str">
        <f>IF($B32="","",VLOOKUP($B32,engagements!$A$3:$H$59,4))</f>
        <v>BEL</v>
      </c>
      <c r="F32" s="67" t="str">
        <f>IF($B32="","",VLOOKUP($B32,engagements!$A$3:$H$59,5))</f>
        <v>VIVEGNIS</v>
      </c>
      <c r="G32" s="67" t="str">
        <f>IF($B32="","",VLOOKUP($B32,engagements!$A$3:$H$59,6))</f>
        <v>David</v>
      </c>
      <c r="H32" s="341" t="str">
        <f>IF($B32="","",VLOOKUP($B32,engagements!$A$3:$H$59,7))</f>
        <v>BELGIQUE</v>
      </c>
      <c r="I32" s="200" t="str">
        <f>IF($B32="","",VLOOKUP($B32,engagements!$A$3:$H$59,8))</f>
        <v>1990</v>
      </c>
      <c r="J32" s="56">
        <v>87.3</v>
      </c>
      <c r="K32" s="58">
        <v>90</v>
      </c>
      <c r="L32" s="58">
        <v>95</v>
      </c>
      <c r="M32" s="58">
        <v>-100</v>
      </c>
      <c r="N32" s="201">
        <f t="shared" si="0"/>
        <v>95</v>
      </c>
      <c r="O32" s="58">
        <v>115</v>
      </c>
      <c r="P32" s="58">
        <v>121</v>
      </c>
      <c r="Q32" s="58">
        <v>126</v>
      </c>
      <c r="R32" s="201">
        <f t="shared" si="1"/>
        <v>126</v>
      </c>
      <c r="S32" s="61">
        <f t="shared" si="4"/>
        <v>221</v>
      </c>
      <c r="T32" s="390">
        <f t="shared" si="3"/>
        <v>260.69342664660161</v>
      </c>
    </row>
    <row r="33" spans="1:20" s="62" customFormat="1" ht="21" thickBot="1">
      <c r="A33" s="51" t="s">
        <v>99</v>
      </c>
      <c r="B33" s="220">
        <v>28.1</v>
      </c>
      <c r="C33" s="52"/>
      <c r="D33" s="67"/>
      <c r="E33" s="67" t="str">
        <f>IF($B33="","",VLOOKUP($B33,engagements!$A$3:$H$59,4))</f>
        <v>LUX</v>
      </c>
      <c r="F33" s="67" t="str">
        <f>IF($B33="","",VLOOKUP($B33,engagements!$A$3:$H$59,5))</f>
        <v xml:space="preserve">DOS SANTOS </v>
      </c>
      <c r="G33" s="67" t="str">
        <f>IF($B33="","",VLOOKUP($B33,engagements!$A$3:$H$59,6))</f>
        <v>Philippe</v>
      </c>
      <c r="H33" s="341" t="str">
        <f>IF($B33="","",VLOOKUP($B33,engagements!$A$3:$H$59,7))</f>
        <v>Luxembourg</v>
      </c>
      <c r="I33" s="200" t="str">
        <f>IF($B33="","",VLOOKUP($B33,engagements!$A$3:$H$59,8))</f>
        <v>1982</v>
      </c>
      <c r="J33" s="56">
        <v>77.7</v>
      </c>
      <c r="K33" s="58">
        <v>92</v>
      </c>
      <c r="L33" s="58">
        <v>-97</v>
      </c>
      <c r="M33" s="58">
        <v>97</v>
      </c>
      <c r="N33" s="201">
        <f t="shared" si="0"/>
        <v>97</v>
      </c>
      <c r="O33" s="58">
        <v>120</v>
      </c>
      <c r="P33" s="58">
        <v>-125</v>
      </c>
      <c r="Q33" s="58">
        <v>-125</v>
      </c>
      <c r="R33" s="201">
        <f t="shared" si="1"/>
        <v>120</v>
      </c>
      <c r="S33" s="61">
        <f t="shared" si="4"/>
        <v>217</v>
      </c>
      <c r="T33" s="390">
        <f t="shared" si="3"/>
        <v>271.88528429947553</v>
      </c>
    </row>
    <row r="34" spans="1:20" s="62" customFormat="1" ht="21" thickBot="1">
      <c r="A34" s="51" t="s">
        <v>99</v>
      </c>
      <c r="B34" s="220"/>
      <c r="C34" s="52"/>
      <c r="D34" s="67"/>
      <c r="E34" s="67" t="str">
        <f>IF($B34="","",VLOOKUP($B34,engagements!$A$3:$H$59,4))</f>
        <v/>
      </c>
      <c r="F34" s="67" t="str">
        <f>IF($B34="","",VLOOKUP($B34,engagements!$A$3:$H$59,5))</f>
        <v/>
      </c>
      <c r="G34" s="67" t="str">
        <f>IF($B34="","",VLOOKUP($B34,engagements!$A$3:$H$59,6))</f>
        <v/>
      </c>
      <c r="H34" s="341" t="str">
        <f>IF($B34="","",VLOOKUP($B34,engagements!$A$3:$H$59,7))</f>
        <v/>
      </c>
      <c r="I34" s="200" t="str">
        <f>IF($B34="","",VLOOKUP($B34,engagements!$A$3:$H$59,8))</f>
        <v/>
      </c>
      <c r="J34" s="56"/>
      <c r="K34" s="58"/>
      <c r="L34" s="58"/>
      <c r="M34" s="58"/>
      <c r="N34" s="201"/>
      <c r="O34" s="58"/>
      <c r="P34" s="58"/>
      <c r="Q34" s="58"/>
      <c r="R34" s="201"/>
      <c r="S34" s="61"/>
      <c r="T34" s="390" t="str">
        <f t="shared" si="3"/>
        <v/>
      </c>
    </row>
    <row r="35" spans="1:20" s="62" customFormat="1" ht="21" thickBot="1">
      <c r="A35" s="51" t="s">
        <v>99</v>
      </c>
      <c r="B35" s="220"/>
      <c r="C35" s="52"/>
      <c r="D35" s="67"/>
      <c r="E35" s="67" t="str">
        <f>IF($B35="","",VLOOKUP($B35,engagements!$A$3:$H$59,4))</f>
        <v/>
      </c>
      <c r="F35" s="67" t="str">
        <f>IF($B35="","",VLOOKUP($B35,engagements!$A$3:$H$59,5))</f>
        <v/>
      </c>
      <c r="G35" s="67" t="str">
        <f>IF($B35="","",VLOOKUP($B35,engagements!$A$3:$H$59,6))</f>
        <v/>
      </c>
      <c r="H35" s="341" t="str">
        <f>IF($B35="","",VLOOKUP($B35,engagements!$A$3:$H$59,7))</f>
        <v/>
      </c>
      <c r="I35" s="200" t="str">
        <f>IF($B35="","",VLOOKUP($B35,engagements!$A$3:$H$59,8))</f>
        <v/>
      </c>
      <c r="J35" s="56"/>
      <c r="K35" s="58"/>
      <c r="L35" s="58"/>
      <c r="M35" s="58"/>
      <c r="N35" s="201"/>
      <c r="O35" s="58"/>
      <c r="P35" s="58"/>
      <c r="Q35" s="58"/>
      <c r="R35" s="201"/>
      <c r="S35" s="61"/>
      <c r="T35" s="221" t="str">
        <f t="shared" si="3"/>
        <v/>
      </c>
    </row>
    <row r="36" spans="1:20" s="62" customFormat="1" ht="21" thickBot="1">
      <c r="A36" s="51" t="s">
        <v>99</v>
      </c>
      <c r="B36" s="220"/>
      <c r="C36" s="52"/>
      <c r="D36" s="67"/>
      <c r="E36" s="67" t="str">
        <f>IF($B36="","",VLOOKUP($B36,engagements!$A$3:$H$59,4))</f>
        <v/>
      </c>
      <c r="F36" s="67" t="str">
        <f>IF($B36="","",VLOOKUP($B36,engagements!$A$3:$H$59,5))</f>
        <v/>
      </c>
      <c r="G36" s="67" t="str">
        <f>IF($B36="","",VLOOKUP($B36,engagements!$A$3:$H$59,6))</f>
        <v/>
      </c>
      <c r="H36" s="67" t="str">
        <f>IF($B36="","",VLOOKUP($B36,engagements!$A$3:$H$59,7))</f>
        <v/>
      </c>
      <c r="I36" s="193" t="str">
        <f>IF($B36="","",VLOOKUP($B36,engagements!$A$3:$H$59,8))</f>
        <v/>
      </c>
      <c r="J36" s="203"/>
      <c r="K36" s="204"/>
      <c r="L36" s="204"/>
      <c r="M36" s="204"/>
      <c r="N36" s="59"/>
      <c r="O36" s="204"/>
      <c r="P36" s="204"/>
      <c r="Q36" s="204"/>
      <c r="R36" s="60"/>
      <c r="S36" s="61"/>
      <c r="T36" s="221" t="str">
        <f t="shared" si="3"/>
        <v/>
      </c>
    </row>
    <row r="37" spans="1:20" s="62" customFormat="1" ht="21" thickBot="1">
      <c r="A37" s="51" t="s">
        <v>99</v>
      </c>
      <c r="B37" s="220"/>
      <c r="C37" s="52"/>
      <c r="D37" s="67" t="str">
        <f>IF($B37="","",VLOOKUP($B37,engagements!$A$3:$H$59,3))</f>
        <v/>
      </c>
      <c r="E37" s="67" t="str">
        <f>IF($B37="","",VLOOKUP($B37,engagements!$A$3:$H$59,4))</f>
        <v/>
      </c>
      <c r="F37" s="67" t="str">
        <f>IF($B37="","",VLOOKUP($B37,engagements!$A$3:$H$59,5))</f>
        <v/>
      </c>
      <c r="G37" s="67" t="str">
        <f>IF($B37="","",VLOOKUP($B37,engagements!$A$3:$H$59,6))</f>
        <v/>
      </c>
      <c r="H37" s="67" t="str">
        <f>IF($B37="","",VLOOKUP($B37,engagements!$A$3:$H$59,7))</f>
        <v/>
      </c>
      <c r="I37" s="193" t="str">
        <f>IF($B37="","",VLOOKUP($B37,engagements!$A$3:$H$59,8))</f>
        <v/>
      </c>
      <c r="J37" s="56"/>
      <c r="K37" s="57"/>
      <c r="L37" s="57"/>
      <c r="M37" s="57"/>
      <c r="N37" s="59"/>
      <c r="O37" s="57"/>
      <c r="P37" s="57"/>
      <c r="Q37" s="57"/>
      <c r="R37" s="60"/>
      <c r="S37" s="61"/>
      <c r="T37" s="221" t="str">
        <f t="shared" si="3"/>
        <v/>
      </c>
    </row>
    <row r="38" spans="1:20" s="62" customFormat="1" ht="21" thickBot="1">
      <c r="A38" s="51"/>
      <c r="B38" s="220"/>
      <c r="C38" s="184"/>
      <c r="D38" s="67" t="str">
        <f>IF($B38="","",VLOOKUP($B38,engagements!$A$3:$H$59,3))</f>
        <v/>
      </c>
      <c r="E38" s="67" t="str">
        <f>IF($B38="","",VLOOKUP($B38,engagements!$A$3:$H$59,4))</f>
        <v/>
      </c>
      <c r="F38" s="67" t="str">
        <f>IF($B38="","",VLOOKUP($B38,engagements!$A$3:$H$59,5))</f>
        <v/>
      </c>
      <c r="G38" s="67" t="str">
        <f>IF($B38="","",VLOOKUP($B38,engagements!$A$3:$H$59,6))</f>
        <v/>
      </c>
      <c r="H38" s="67" t="str">
        <f>IF($B38="","",VLOOKUP($B38,engagements!$A$3:$H$59,7))</f>
        <v/>
      </c>
      <c r="I38" s="193" t="str">
        <f>IF($B38="","",VLOOKUP($B38,engagements!$A$3:$H$59,8))</f>
        <v/>
      </c>
      <c r="J38" s="56"/>
      <c r="K38" s="57"/>
      <c r="L38" s="57"/>
      <c r="M38" s="57"/>
      <c r="N38" s="59"/>
      <c r="O38" s="57"/>
      <c r="P38" s="57"/>
      <c r="Q38" s="57"/>
      <c r="R38" s="60"/>
      <c r="S38" s="61"/>
      <c r="T38" s="221" t="str">
        <f t="shared" si="3"/>
        <v/>
      </c>
    </row>
    <row r="39" spans="1:20" s="62" customFormat="1" ht="21" thickBot="1">
      <c r="A39" s="51"/>
      <c r="B39" s="220"/>
      <c r="C39" s="52"/>
      <c r="D39" s="67" t="str">
        <f>IF($B39="","",VLOOKUP($B39,engagements!$A$3:$H$59,3))</f>
        <v/>
      </c>
      <c r="E39" s="67" t="str">
        <f>IF($B39="","",VLOOKUP($B39,engagements!$A$3:$H$59,4))</f>
        <v/>
      </c>
      <c r="F39" s="67" t="str">
        <f>IF($B39="","",VLOOKUP($B39,engagements!$A$3:$H$59,5))</f>
        <v/>
      </c>
      <c r="G39" s="67" t="str">
        <f>IF($B39="","",VLOOKUP($B39,engagements!$A$3:$H$59,6))</f>
        <v/>
      </c>
      <c r="H39" s="67" t="str">
        <f>IF($B39="","",VLOOKUP($B39,engagements!$A$3:$H$59,7))</f>
        <v/>
      </c>
      <c r="I39" s="193" t="str">
        <f>IF($B39="","",VLOOKUP($B39,engagements!$A$3:$H$59,8))</f>
        <v/>
      </c>
      <c r="J39" s="56"/>
      <c r="K39" s="57"/>
      <c r="L39" s="57"/>
      <c r="M39" s="57"/>
      <c r="N39" s="59"/>
      <c r="O39" s="57"/>
      <c r="P39" s="57"/>
      <c r="Q39" s="57"/>
      <c r="R39" s="60"/>
      <c r="S39" s="61"/>
      <c r="T39" s="221" t="str">
        <f t="shared" si="3"/>
        <v/>
      </c>
    </row>
    <row r="40" spans="1:20" s="62" customFormat="1" ht="21" thickBot="1">
      <c r="A40" s="51"/>
      <c r="B40" s="220"/>
      <c r="C40" s="52"/>
      <c r="D40" s="67"/>
      <c r="E40" s="53"/>
      <c r="F40" s="54"/>
      <c r="G40" s="54"/>
      <c r="H40" s="66"/>
      <c r="I40" s="55"/>
      <c r="J40" s="56"/>
      <c r="K40" s="57"/>
      <c r="L40" s="57"/>
      <c r="M40" s="57"/>
      <c r="N40" s="59"/>
      <c r="O40" s="57"/>
      <c r="P40" s="57"/>
      <c r="Q40" s="57"/>
      <c r="R40" s="60"/>
      <c r="S40" s="61"/>
      <c r="T40" s="221" t="str">
        <f t="shared" si="3"/>
        <v/>
      </c>
    </row>
    <row r="41" spans="1:20" s="62" customFormat="1" ht="21" thickBot="1">
      <c r="A41" s="51"/>
      <c r="B41" s="222"/>
      <c r="C41" s="52"/>
      <c r="D41" s="68"/>
      <c r="E41" s="64"/>
      <c r="F41" s="183"/>
      <c r="G41" s="183"/>
      <c r="H41" s="185"/>
      <c r="I41" s="55"/>
      <c r="J41" s="56"/>
      <c r="K41" s="57"/>
      <c r="L41" s="57"/>
      <c r="M41" s="57"/>
      <c r="N41" s="59"/>
      <c r="O41" s="57"/>
      <c r="P41" s="57"/>
      <c r="Q41" s="57"/>
      <c r="R41" s="60"/>
      <c r="S41" s="61"/>
      <c r="T41" s="221"/>
    </row>
    <row r="42" spans="1:20" s="62" customFormat="1" ht="21" thickBot="1">
      <c r="A42" s="51"/>
      <c r="B42" s="220"/>
      <c r="C42" s="52"/>
      <c r="D42" s="69"/>
      <c r="E42" s="64"/>
      <c r="F42" s="283" t="s">
        <v>154</v>
      </c>
      <c r="G42" s="54"/>
      <c r="H42" s="188"/>
      <c r="I42" s="55"/>
      <c r="J42" s="56"/>
      <c r="K42" s="57"/>
      <c r="L42" s="57"/>
      <c r="M42" s="57"/>
      <c r="N42" s="59"/>
      <c r="O42" s="57"/>
      <c r="P42" s="57"/>
      <c r="Q42" s="57"/>
      <c r="R42" s="60"/>
      <c r="S42" s="61"/>
      <c r="T42" s="221"/>
    </row>
    <row r="43" spans="1:20" s="62" customFormat="1" ht="21" thickBot="1">
      <c r="A43" s="51"/>
      <c r="B43" s="223"/>
      <c r="C43" s="73"/>
      <c r="D43" s="74"/>
      <c r="E43" s="75"/>
      <c r="F43" s="76"/>
      <c r="G43" s="76"/>
      <c r="H43" s="77"/>
      <c r="I43" s="55"/>
      <c r="J43" s="78"/>
      <c r="K43" s="79"/>
      <c r="L43" s="79"/>
      <c r="M43" s="79"/>
      <c r="N43" s="80"/>
      <c r="O43" s="79"/>
      <c r="P43" s="79"/>
      <c r="Q43" s="79"/>
      <c r="R43" s="81"/>
      <c r="S43" s="82"/>
      <c r="T43" s="221"/>
    </row>
    <row r="44" spans="1:20" s="62" customFormat="1" ht="11.25" customHeight="1" thickTop="1">
      <c r="A44" s="83"/>
      <c r="B44" s="84"/>
      <c r="C44" s="85"/>
      <c r="D44" s="86"/>
      <c r="E44" s="87"/>
      <c r="F44" s="88"/>
      <c r="G44" s="88"/>
      <c r="H44" s="89"/>
      <c r="I44" s="90"/>
      <c r="J44" s="90"/>
      <c r="K44" s="91"/>
      <c r="L44" s="91"/>
      <c r="M44" s="92"/>
      <c r="N44" s="92"/>
      <c r="O44" s="92"/>
      <c r="P44" s="93"/>
      <c r="Q44" s="92"/>
      <c r="R44" s="92"/>
      <c r="S44" s="92"/>
      <c r="T44" s="224"/>
    </row>
    <row r="45" spans="1:20" s="62" customFormat="1" ht="19.5">
      <c r="A45" s="83"/>
      <c r="B45" s="94"/>
      <c r="C45" s="83"/>
      <c r="D45" s="5"/>
      <c r="E45" s="95"/>
      <c r="F45" s="96"/>
      <c r="G45" s="97"/>
      <c r="H45" s="97"/>
      <c r="I45" s="98"/>
      <c r="J45" s="99"/>
      <c r="K45" s="100"/>
      <c r="L45" s="101" t="s">
        <v>54</v>
      </c>
      <c r="M45" s="101" t="s">
        <v>54</v>
      </c>
      <c r="T45" s="225"/>
    </row>
    <row r="46" spans="1:20" s="62" customFormat="1" ht="15.75">
      <c r="A46" s="83"/>
      <c r="B46" s="94"/>
      <c r="C46" s="83"/>
      <c r="D46" s="5"/>
      <c r="E46" s="360" t="s">
        <v>152</v>
      </c>
      <c r="F46" s="360"/>
      <c r="G46" s="360"/>
      <c r="H46" s="103"/>
      <c r="I46" s="104"/>
      <c r="J46" s="105"/>
      <c r="K46" s="360" t="s">
        <v>55</v>
      </c>
      <c r="L46" s="360"/>
      <c r="M46" s="360"/>
      <c r="N46" s="364"/>
      <c r="O46" s="364"/>
      <c r="P46" s="364"/>
      <c r="Q46" s="364"/>
      <c r="T46" s="225"/>
    </row>
    <row r="47" spans="1:20" s="62" customFormat="1" ht="15.75">
      <c r="A47" s="83"/>
      <c r="B47" s="94"/>
      <c r="C47" s="83"/>
      <c r="D47" s="5"/>
      <c r="E47" s="102"/>
      <c r="F47" s="102"/>
      <c r="G47" s="102"/>
      <c r="H47" s="103"/>
      <c r="I47" s="104"/>
      <c r="J47" s="105"/>
      <c r="K47" s="106"/>
      <c r="L47" s="107"/>
      <c r="M47" s="107"/>
      <c r="T47" s="225"/>
    </row>
    <row r="48" spans="1:20" s="62" customFormat="1" ht="8.25" customHeight="1" thickBot="1">
      <c r="A48" s="83"/>
      <c r="B48" s="94"/>
      <c r="C48" s="83"/>
      <c r="D48" s="108"/>
      <c r="E48" s="102"/>
      <c r="F48" s="102"/>
      <c r="G48" s="102"/>
      <c r="H48" s="103"/>
      <c r="I48" s="104"/>
      <c r="J48" s="105"/>
      <c r="K48" s="106"/>
      <c r="L48" s="107"/>
      <c r="M48" s="107"/>
      <c r="T48" s="225"/>
    </row>
    <row r="49" spans="1:20" s="62" customFormat="1" ht="15.75">
      <c r="A49" s="83"/>
      <c r="B49" s="94"/>
      <c r="C49" s="83"/>
      <c r="D49" s="109"/>
      <c r="E49" s="110"/>
      <c r="F49" s="111"/>
      <c r="G49" s="112"/>
      <c r="H49" s="112"/>
      <c r="I49" s="113"/>
      <c r="J49" s="114"/>
      <c r="K49" s="115"/>
      <c r="L49" s="116"/>
      <c r="M49" s="116"/>
      <c r="N49" s="117"/>
      <c r="O49" s="117"/>
      <c r="P49" s="117"/>
      <c r="Q49" s="117"/>
      <c r="R49" s="117"/>
      <c r="S49" s="117"/>
      <c r="T49" s="226"/>
    </row>
    <row r="50" spans="1:20" s="62" customFormat="1" ht="15.75">
      <c r="A50" s="83"/>
      <c r="B50" s="94"/>
      <c r="C50" s="83"/>
      <c r="D50" s="109"/>
      <c r="E50" s="359" t="s">
        <v>300</v>
      </c>
      <c r="F50" s="360"/>
      <c r="G50" s="360"/>
      <c r="H50" s="360"/>
      <c r="I50" s="360"/>
      <c r="J50" s="360"/>
      <c r="K50" s="360"/>
      <c r="L50" s="360"/>
      <c r="M50" s="360"/>
      <c r="N50" s="360"/>
      <c r="O50" s="119"/>
      <c r="P50" s="119"/>
      <c r="Q50" s="120"/>
      <c r="R50" s="119" t="s">
        <v>56</v>
      </c>
      <c r="T50" s="227"/>
    </row>
    <row r="51" spans="1:20" s="62" customFormat="1" ht="15">
      <c r="A51" s="83"/>
      <c r="B51" s="94"/>
      <c r="C51" s="83"/>
      <c r="D51" s="109"/>
      <c r="E51" s="121"/>
      <c r="F51" s="122"/>
      <c r="G51" s="103"/>
      <c r="H51" s="103"/>
      <c r="I51" s="104"/>
      <c r="J51" s="105"/>
      <c r="K51" s="106"/>
      <c r="L51" s="107"/>
      <c r="M51" s="107"/>
      <c r="T51" s="225"/>
    </row>
    <row r="52" spans="1:20" s="62" customFormat="1" ht="15.75">
      <c r="A52" s="83"/>
      <c r="B52" s="94"/>
      <c r="C52" s="83"/>
      <c r="D52" s="109"/>
      <c r="E52" s="118"/>
      <c r="F52" s="108"/>
      <c r="G52" s="103"/>
      <c r="H52" s="103"/>
      <c r="I52" s="104"/>
      <c r="J52" s="105"/>
      <c r="K52" s="106"/>
      <c r="L52" s="107"/>
      <c r="M52" s="107"/>
      <c r="T52" s="225"/>
    </row>
    <row r="53" spans="1:20" s="62" customFormat="1" ht="15.75">
      <c r="A53" s="83"/>
      <c r="B53" s="94"/>
      <c r="C53" s="83"/>
      <c r="D53" s="109"/>
      <c r="E53" s="118" t="s">
        <v>57</v>
      </c>
      <c r="F53" s="122"/>
      <c r="G53" s="103"/>
      <c r="H53" s="103"/>
      <c r="I53" s="104"/>
      <c r="J53" s="105"/>
      <c r="K53" s="106"/>
      <c r="L53" s="107"/>
      <c r="M53" s="107"/>
      <c r="T53" s="225"/>
    </row>
    <row r="54" spans="1:20" s="62" customFormat="1" ht="15">
      <c r="A54" s="83"/>
      <c r="B54" s="94"/>
      <c r="C54" s="83"/>
      <c r="D54" s="109"/>
      <c r="E54" s="121"/>
      <c r="F54" s="122"/>
      <c r="G54" s="103"/>
      <c r="H54" s="103"/>
      <c r="I54" s="104"/>
      <c r="J54" s="105"/>
      <c r="K54" s="106"/>
      <c r="L54" s="107"/>
      <c r="M54" s="107"/>
      <c r="T54" s="225"/>
    </row>
    <row r="55" spans="1:20" s="62" customFormat="1" ht="15.75" thickBot="1">
      <c r="A55" s="83"/>
      <c r="B55" s="94"/>
      <c r="C55" s="83"/>
      <c r="D55" s="109"/>
      <c r="E55" s="123"/>
      <c r="F55" s="125"/>
      <c r="G55" s="126"/>
      <c r="H55" s="126"/>
      <c r="I55" s="127"/>
      <c r="J55" s="124"/>
      <c r="K55" s="128"/>
      <c r="L55" s="129"/>
      <c r="M55" s="129"/>
      <c r="N55" s="130"/>
      <c r="O55" s="130"/>
      <c r="P55" s="130"/>
      <c r="Q55" s="130"/>
      <c r="R55" s="130"/>
      <c r="S55" s="130"/>
      <c r="T55" s="228"/>
    </row>
    <row r="56" spans="1:20" s="62" customFormat="1" ht="9.75" customHeight="1">
      <c r="A56" s="83"/>
      <c r="B56" s="94"/>
      <c r="C56" s="83"/>
      <c r="D56" s="109"/>
      <c r="E56" s="5"/>
      <c r="F56" s="122"/>
      <c r="G56" s="103"/>
      <c r="H56" s="103"/>
      <c r="I56" s="104"/>
      <c r="J56" s="105"/>
      <c r="K56" s="106"/>
      <c r="L56" s="107"/>
      <c r="M56" s="107"/>
      <c r="T56" s="225"/>
    </row>
    <row r="57" spans="1:20" s="62" customFormat="1" ht="15.75">
      <c r="A57" s="83"/>
      <c r="B57" s="94"/>
      <c r="C57" s="83"/>
      <c r="D57" s="109"/>
      <c r="E57" s="241" t="s">
        <v>58</v>
      </c>
      <c r="F57" s="238"/>
      <c r="I57" s="239"/>
      <c r="J57" s="239"/>
      <c r="K57" s="239"/>
      <c r="L57" s="101" t="s">
        <v>54</v>
      </c>
      <c r="M57" s="101" t="s">
        <v>54</v>
      </c>
      <c r="T57" s="225"/>
    </row>
    <row r="58" spans="1:20" s="62" customFormat="1" ht="12" customHeight="1" thickBot="1">
      <c r="A58" s="83"/>
      <c r="B58" s="134"/>
      <c r="C58" s="135"/>
      <c r="D58" s="136"/>
      <c r="E58" s="137"/>
      <c r="F58" s="138"/>
      <c r="G58" s="139"/>
      <c r="H58" s="139"/>
      <c r="I58" s="140"/>
      <c r="J58" s="141"/>
      <c r="K58" s="142"/>
      <c r="L58" s="143" t="s">
        <v>54</v>
      </c>
      <c r="M58" s="143" t="s">
        <v>54</v>
      </c>
      <c r="N58" s="130"/>
      <c r="O58" s="130"/>
      <c r="P58" s="130"/>
      <c r="Q58" s="130"/>
      <c r="R58" s="130"/>
      <c r="S58" s="130"/>
      <c r="T58" s="228"/>
    </row>
    <row r="59" spans="1:20" s="62" customFormat="1">
      <c r="A59" s="83"/>
      <c r="B59" s="83"/>
      <c r="C59" s="83"/>
      <c r="D59" s="109"/>
      <c r="H59" s="144"/>
      <c r="I59" s="145"/>
    </row>
    <row r="60" spans="1:20" s="62" customFormat="1">
      <c r="A60" s="83"/>
      <c r="B60" s="83"/>
      <c r="C60" s="83"/>
      <c r="D60" s="109"/>
      <c r="H60" s="144"/>
      <c r="I60" s="145"/>
    </row>
    <row r="61" spans="1:20" s="62" customFormat="1">
      <c r="A61" s="83"/>
      <c r="B61" s="83"/>
      <c r="C61" s="83"/>
      <c r="D61" s="109"/>
      <c r="H61" s="144"/>
      <c r="I61" s="145"/>
    </row>
    <row r="62" spans="1:20" s="62" customFormat="1">
      <c r="A62" s="83"/>
      <c r="B62" s="83"/>
      <c r="C62" s="83"/>
      <c r="D62" s="109"/>
      <c r="H62" s="144"/>
      <c r="I62" s="145"/>
    </row>
    <row r="63" spans="1:20" s="62" customFormat="1">
      <c r="A63" s="83"/>
      <c r="B63" s="83"/>
      <c r="C63" s="83"/>
      <c r="D63" s="109"/>
      <c r="H63" s="144"/>
      <c r="I63" s="145"/>
    </row>
    <row r="64" spans="1:20" s="62" customFormat="1">
      <c r="A64" s="83"/>
      <c r="B64" s="83"/>
      <c r="C64" s="83"/>
      <c r="D64" s="109"/>
      <c r="H64" s="144"/>
      <c r="I64" s="145"/>
    </row>
    <row r="65" spans="1:9" s="62" customFormat="1">
      <c r="A65" s="83"/>
      <c r="B65" s="83"/>
      <c r="C65" s="83"/>
      <c r="D65" s="109"/>
      <c r="H65" s="144"/>
      <c r="I65" s="145"/>
    </row>
    <row r="66" spans="1:9" s="62" customFormat="1">
      <c r="A66" s="83"/>
      <c r="B66" s="83"/>
      <c r="C66" s="83"/>
      <c r="D66" s="109"/>
      <c r="H66" s="144"/>
      <c r="I66" s="145"/>
    </row>
    <row r="67" spans="1:9" s="62" customFormat="1">
      <c r="A67" s="83"/>
      <c r="B67" s="83"/>
      <c r="C67" s="83"/>
      <c r="D67" s="109"/>
      <c r="H67" s="144"/>
      <c r="I67" s="145"/>
    </row>
    <row r="68" spans="1:9" s="62" customFormat="1">
      <c r="A68" s="83"/>
      <c r="B68" s="83"/>
      <c r="C68" s="83"/>
      <c r="D68" s="109"/>
      <c r="H68" s="144"/>
      <c r="I68" s="145"/>
    </row>
    <row r="69" spans="1:9" s="62" customFormat="1">
      <c r="A69" s="83"/>
      <c r="B69" s="83"/>
      <c r="C69" s="83"/>
      <c r="D69" s="109"/>
      <c r="H69" s="144"/>
      <c r="I69" s="145"/>
    </row>
    <row r="70" spans="1:9" s="62" customFormat="1">
      <c r="A70" s="83"/>
      <c r="B70" s="83"/>
      <c r="C70" s="83"/>
      <c r="D70" s="109"/>
      <c r="H70" s="144"/>
      <c r="I70" s="145"/>
    </row>
    <row r="71" spans="1:9" s="62" customFormat="1">
      <c r="A71" s="83"/>
      <c r="B71" s="83"/>
      <c r="C71" s="83"/>
      <c r="D71" s="109"/>
      <c r="H71" s="144"/>
      <c r="I71" s="145"/>
    </row>
    <row r="72" spans="1:9" s="62" customFormat="1">
      <c r="A72" s="83"/>
      <c r="B72" s="83"/>
      <c r="C72" s="83"/>
      <c r="D72" s="109"/>
      <c r="H72" s="144"/>
      <c r="I72" s="145"/>
    </row>
    <row r="73" spans="1:9" s="62" customFormat="1">
      <c r="A73" s="83"/>
      <c r="B73" s="83"/>
      <c r="C73" s="83"/>
      <c r="D73" s="109"/>
      <c r="H73" s="144"/>
      <c r="I73" s="145"/>
    </row>
    <row r="74" spans="1:9" s="62" customFormat="1">
      <c r="A74" s="83"/>
      <c r="B74" s="83"/>
      <c r="C74" s="83"/>
      <c r="D74" s="109"/>
      <c r="H74" s="144"/>
      <c r="I74" s="145"/>
    </row>
    <row r="75" spans="1:9" s="62" customFormat="1">
      <c r="A75" s="83"/>
      <c r="B75" s="83"/>
      <c r="C75" s="83"/>
      <c r="D75" s="109"/>
      <c r="H75" s="144"/>
      <c r="I75" s="145"/>
    </row>
    <row r="76" spans="1:9" s="62" customFormat="1">
      <c r="A76" s="83"/>
      <c r="B76" s="83"/>
      <c r="C76" s="83"/>
      <c r="D76" s="109"/>
      <c r="H76" s="144"/>
      <c r="I76" s="145"/>
    </row>
    <row r="77" spans="1:9" s="62" customFormat="1">
      <c r="A77" s="83"/>
      <c r="B77" s="83"/>
      <c r="C77" s="83"/>
      <c r="D77" s="109"/>
      <c r="H77" s="144"/>
      <c r="I77" s="145"/>
    </row>
    <row r="78" spans="1:9" s="62" customFormat="1">
      <c r="A78" s="83"/>
      <c r="B78" s="83"/>
      <c r="C78" s="83"/>
      <c r="D78" s="109"/>
      <c r="H78" s="144"/>
      <c r="I78" s="145"/>
    </row>
    <row r="79" spans="1:9" s="62" customFormat="1">
      <c r="A79" s="83"/>
      <c r="B79" s="83"/>
      <c r="C79" s="83"/>
      <c r="D79" s="109"/>
      <c r="H79" s="144"/>
      <c r="I79" s="145"/>
    </row>
    <row r="80" spans="1:9" s="62" customFormat="1">
      <c r="A80" s="83"/>
      <c r="B80" s="83"/>
      <c r="C80" s="83"/>
      <c r="D80" s="109"/>
      <c r="H80" s="144"/>
      <c r="I80" s="145"/>
    </row>
    <row r="81" spans="1:9" s="62" customFormat="1">
      <c r="A81" s="83"/>
      <c r="B81" s="83"/>
      <c r="C81" s="83"/>
      <c r="D81" s="109"/>
      <c r="H81" s="144"/>
      <c r="I81" s="145"/>
    </row>
    <row r="82" spans="1:9" s="62" customFormat="1">
      <c r="A82" s="83"/>
      <c r="B82" s="83"/>
      <c r="C82" s="83"/>
      <c r="D82" s="109"/>
      <c r="H82" s="144"/>
      <c r="I82" s="145"/>
    </row>
    <row r="83" spans="1:9" s="62" customFormat="1">
      <c r="A83" s="83"/>
      <c r="B83" s="83"/>
      <c r="C83" s="83"/>
      <c r="D83" s="109"/>
      <c r="H83" s="144"/>
      <c r="I83" s="145"/>
    </row>
    <row r="84" spans="1:9" s="62" customFormat="1">
      <c r="A84" s="83"/>
      <c r="B84" s="83"/>
      <c r="C84" s="83"/>
      <c r="D84" s="109"/>
      <c r="H84" s="144"/>
      <c r="I84" s="145"/>
    </row>
    <row r="85" spans="1:9" s="62" customFormat="1">
      <c r="A85" s="83"/>
      <c r="B85" s="83"/>
      <c r="C85" s="83"/>
      <c r="D85" s="109"/>
      <c r="H85" s="144"/>
      <c r="I85" s="145"/>
    </row>
    <row r="86" spans="1:9" s="62" customFormat="1">
      <c r="A86" s="83"/>
      <c r="B86" s="83"/>
      <c r="C86" s="83"/>
      <c r="D86" s="109"/>
      <c r="H86" s="144"/>
      <c r="I86" s="145"/>
    </row>
    <row r="87" spans="1:9" s="62" customFormat="1">
      <c r="A87" s="83"/>
      <c r="B87" s="83"/>
      <c r="C87" s="83"/>
      <c r="D87" s="109"/>
      <c r="H87" s="144"/>
      <c r="I87" s="145"/>
    </row>
    <row r="88" spans="1:9" s="62" customFormat="1">
      <c r="A88" s="83"/>
      <c r="B88" s="83"/>
      <c r="C88" s="83"/>
      <c r="D88" s="109"/>
      <c r="H88" s="144"/>
      <c r="I88" s="145"/>
    </row>
    <row r="89" spans="1:9" s="62" customFormat="1">
      <c r="A89" s="83"/>
      <c r="B89" s="83"/>
      <c r="C89" s="83"/>
      <c r="D89" s="109"/>
      <c r="H89" s="144"/>
      <c r="I89" s="145"/>
    </row>
    <row r="90" spans="1:9" s="62" customFormat="1">
      <c r="A90" s="83"/>
      <c r="B90" s="83"/>
      <c r="C90" s="83"/>
      <c r="D90" s="109"/>
      <c r="H90" s="144"/>
      <c r="I90" s="145"/>
    </row>
    <row r="91" spans="1:9" s="62" customFormat="1">
      <c r="A91" s="83"/>
      <c r="B91" s="83"/>
      <c r="C91" s="83"/>
      <c r="D91" s="109"/>
      <c r="H91" s="144"/>
      <c r="I91" s="145"/>
    </row>
    <row r="92" spans="1:9" s="62" customFormat="1">
      <c r="A92" s="83"/>
      <c r="B92" s="83"/>
      <c r="C92" s="83"/>
      <c r="D92" s="109"/>
      <c r="H92" s="144"/>
      <c r="I92" s="145"/>
    </row>
    <row r="93" spans="1:9" s="62" customFormat="1">
      <c r="A93" s="83"/>
      <c r="B93" s="83"/>
      <c r="C93" s="83"/>
      <c r="D93" s="109"/>
      <c r="H93" s="144"/>
      <c r="I93" s="145"/>
    </row>
    <row r="94" spans="1:9" s="62" customFormat="1">
      <c r="A94" s="83"/>
      <c r="B94" s="83"/>
      <c r="C94" s="83"/>
      <c r="D94" s="109"/>
      <c r="H94" s="144"/>
      <c r="I94" s="145"/>
    </row>
    <row r="95" spans="1:9" s="62" customFormat="1">
      <c r="A95" s="83"/>
      <c r="B95" s="83"/>
      <c r="C95" s="83"/>
      <c r="D95" s="109"/>
      <c r="H95" s="144"/>
      <c r="I95" s="145"/>
    </row>
    <row r="96" spans="1:9" s="62" customFormat="1">
      <c r="A96" s="83"/>
      <c r="B96" s="83"/>
      <c r="C96" s="83"/>
      <c r="D96" s="109"/>
      <c r="H96" s="144"/>
      <c r="I96" s="145"/>
    </row>
    <row r="97" spans="1:9" s="62" customFormat="1">
      <c r="A97" s="83"/>
      <c r="B97" s="83"/>
      <c r="C97" s="83"/>
      <c r="D97" s="109"/>
      <c r="H97" s="144"/>
      <c r="I97" s="145"/>
    </row>
    <row r="98" spans="1:9" s="62" customFormat="1">
      <c r="A98" s="83"/>
      <c r="B98" s="83"/>
      <c r="C98" s="83"/>
      <c r="D98" s="109"/>
      <c r="H98" s="144"/>
      <c r="I98" s="145"/>
    </row>
    <row r="99" spans="1:9" s="62" customFormat="1">
      <c r="A99" s="83"/>
      <c r="B99" s="83"/>
      <c r="C99" s="83"/>
      <c r="D99" s="109"/>
      <c r="H99" s="144"/>
      <c r="I99" s="145"/>
    </row>
    <row r="100" spans="1:9" s="62" customFormat="1">
      <c r="A100" s="83"/>
      <c r="B100" s="83"/>
      <c r="C100" s="83"/>
      <c r="D100" s="109"/>
      <c r="H100" s="144"/>
      <c r="I100" s="145"/>
    </row>
    <row r="101" spans="1:9" s="62" customFormat="1">
      <c r="A101" s="83"/>
      <c r="B101" s="83"/>
      <c r="C101" s="83"/>
      <c r="D101" s="109"/>
      <c r="H101" s="144"/>
      <c r="I101" s="145"/>
    </row>
    <row r="102" spans="1:9" s="62" customFormat="1">
      <c r="A102" s="83"/>
      <c r="B102" s="83"/>
      <c r="C102" s="83"/>
      <c r="D102" s="109"/>
      <c r="H102" s="144"/>
      <c r="I102" s="145"/>
    </row>
    <row r="103" spans="1:9" s="62" customFormat="1">
      <c r="A103" s="83"/>
      <c r="B103" s="83"/>
      <c r="C103" s="83"/>
      <c r="D103" s="109"/>
      <c r="H103" s="144"/>
      <c r="I103" s="145"/>
    </row>
    <row r="104" spans="1:9" s="62" customFormat="1">
      <c r="A104" s="83"/>
      <c r="B104" s="83"/>
      <c r="C104" s="83"/>
      <c r="D104" s="109"/>
      <c r="H104" s="144"/>
      <c r="I104" s="145"/>
    </row>
    <row r="105" spans="1:9" s="62" customFormat="1">
      <c r="A105" s="83"/>
      <c r="B105" s="83"/>
      <c r="C105" s="83"/>
      <c r="D105" s="109"/>
      <c r="H105" s="144"/>
      <c r="I105" s="145"/>
    </row>
    <row r="106" spans="1:9" s="62" customFormat="1">
      <c r="A106" s="83"/>
      <c r="B106" s="83"/>
      <c r="C106" s="83"/>
      <c r="D106" s="109"/>
      <c r="H106" s="144"/>
      <c r="I106" s="145"/>
    </row>
    <row r="107" spans="1:9" s="62" customFormat="1">
      <c r="A107" s="83"/>
      <c r="B107" s="83"/>
      <c r="C107" s="83"/>
      <c r="D107" s="109"/>
      <c r="H107" s="144"/>
      <c r="I107" s="145"/>
    </row>
    <row r="108" spans="1:9" s="62" customFormat="1">
      <c r="A108" s="83"/>
      <c r="B108" s="83"/>
      <c r="C108" s="83"/>
      <c r="D108" s="109"/>
      <c r="H108" s="144"/>
      <c r="I108" s="145"/>
    </row>
    <row r="109" spans="1:9" s="62" customFormat="1">
      <c r="A109" s="83"/>
      <c r="B109" s="83"/>
      <c r="C109" s="83"/>
      <c r="D109" s="109"/>
      <c r="H109" s="144"/>
      <c r="I109" s="145"/>
    </row>
    <row r="110" spans="1:9" s="62" customFormat="1">
      <c r="A110" s="83"/>
      <c r="B110" s="83"/>
      <c r="C110" s="83"/>
      <c r="D110" s="109"/>
      <c r="H110" s="144"/>
      <c r="I110" s="145"/>
    </row>
    <row r="111" spans="1:9" s="62" customFormat="1">
      <c r="A111" s="83"/>
      <c r="B111" s="83"/>
      <c r="C111" s="83"/>
      <c r="D111" s="109"/>
      <c r="H111" s="144"/>
      <c r="I111" s="145"/>
    </row>
    <row r="112" spans="1:9" s="62" customFormat="1">
      <c r="A112" s="83"/>
      <c r="B112" s="83"/>
      <c r="C112" s="83"/>
      <c r="D112" s="109"/>
      <c r="H112" s="144"/>
      <c r="I112" s="145"/>
    </row>
    <row r="113" spans="1:9" s="62" customFormat="1">
      <c r="A113" s="83"/>
      <c r="B113" s="83"/>
      <c r="C113" s="83"/>
      <c r="D113" s="109"/>
      <c r="H113" s="144"/>
      <c r="I113" s="145"/>
    </row>
    <row r="114" spans="1:9" s="62" customFormat="1">
      <c r="A114" s="83"/>
      <c r="B114" s="83"/>
      <c r="C114" s="83"/>
      <c r="D114" s="109"/>
      <c r="H114" s="144"/>
      <c r="I114" s="145"/>
    </row>
    <row r="115" spans="1:9" s="62" customFormat="1">
      <c r="A115" s="83"/>
      <c r="B115" s="83"/>
      <c r="C115" s="83"/>
      <c r="D115" s="109"/>
      <c r="H115" s="144"/>
      <c r="I115" s="145"/>
    </row>
    <row r="116" spans="1:9" s="62" customFormat="1">
      <c r="A116" s="83"/>
      <c r="B116" s="83"/>
      <c r="C116" s="83"/>
      <c r="D116" s="109"/>
      <c r="H116" s="144"/>
      <c r="I116" s="145"/>
    </row>
    <row r="117" spans="1:9" s="62" customFormat="1">
      <c r="A117" s="83"/>
      <c r="B117" s="83"/>
      <c r="C117" s="83"/>
      <c r="D117" s="109"/>
      <c r="H117" s="144"/>
      <c r="I117" s="145"/>
    </row>
    <row r="118" spans="1:9" s="62" customFormat="1">
      <c r="A118" s="83"/>
      <c r="B118" s="83"/>
      <c r="C118" s="83"/>
      <c r="D118" s="109"/>
      <c r="H118" s="144"/>
      <c r="I118" s="145"/>
    </row>
    <row r="119" spans="1:9" s="62" customFormat="1">
      <c r="A119" s="83"/>
      <c r="B119" s="83"/>
      <c r="C119" s="83"/>
      <c r="D119" s="109"/>
      <c r="H119" s="144"/>
      <c r="I119" s="145"/>
    </row>
    <row r="120" spans="1:9" s="62" customFormat="1">
      <c r="A120" s="83"/>
      <c r="B120" s="83"/>
      <c r="C120" s="83"/>
      <c r="D120" s="109"/>
      <c r="H120" s="144"/>
      <c r="I120" s="145"/>
    </row>
    <row r="121" spans="1:9" s="62" customFormat="1">
      <c r="A121" s="83"/>
      <c r="B121" s="83"/>
      <c r="C121" s="83"/>
      <c r="D121" s="109"/>
      <c r="H121" s="144"/>
      <c r="I121" s="145"/>
    </row>
    <row r="122" spans="1:9" s="62" customFormat="1">
      <c r="A122" s="83"/>
      <c r="B122" s="83"/>
      <c r="C122" s="83"/>
      <c r="D122" s="109"/>
      <c r="H122" s="144"/>
      <c r="I122" s="145"/>
    </row>
    <row r="123" spans="1:9" s="62" customFormat="1">
      <c r="A123" s="83"/>
      <c r="B123" s="83"/>
      <c r="C123" s="83"/>
      <c r="D123" s="109"/>
      <c r="H123" s="144"/>
      <c r="I123" s="145"/>
    </row>
    <row r="124" spans="1:9" s="62" customFormat="1">
      <c r="A124" s="83"/>
      <c r="B124" s="83"/>
      <c r="C124" s="83"/>
      <c r="D124" s="109"/>
      <c r="H124" s="144"/>
      <c r="I124" s="145"/>
    </row>
    <row r="125" spans="1:9" s="62" customFormat="1">
      <c r="A125" s="83"/>
      <c r="B125" s="83"/>
      <c r="C125" s="83"/>
      <c r="D125" s="109"/>
      <c r="H125" s="144"/>
      <c r="I125" s="145"/>
    </row>
    <row r="126" spans="1:9" s="62" customFormat="1">
      <c r="A126" s="83"/>
      <c r="B126" s="83"/>
      <c r="C126" s="83"/>
      <c r="D126" s="109"/>
      <c r="H126" s="144"/>
      <c r="I126" s="145"/>
    </row>
    <row r="127" spans="1:9" s="62" customFormat="1">
      <c r="A127" s="83"/>
      <c r="B127" s="83"/>
      <c r="C127" s="83"/>
      <c r="D127" s="109"/>
      <c r="H127" s="144"/>
      <c r="I127" s="145"/>
    </row>
    <row r="128" spans="1:9" s="62" customFormat="1">
      <c r="A128" s="83"/>
      <c r="B128" s="83"/>
      <c r="C128" s="83"/>
      <c r="D128" s="109"/>
      <c r="H128" s="144"/>
      <c r="I128" s="145"/>
    </row>
    <row r="129" spans="1:9" s="62" customFormat="1">
      <c r="A129" s="83"/>
      <c r="B129" s="83"/>
      <c r="C129" s="83"/>
      <c r="D129" s="109"/>
      <c r="H129" s="144"/>
      <c r="I129" s="145"/>
    </row>
    <row r="130" spans="1:9" s="62" customFormat="1">
      <c r="A130" s="83"/>
      <c r="B130" s="83"/>
      <c r="C130" s="83"/>
      <c r="D130" s="109"/>
      <c r="H130" s="144"/>
      <c r="I130" s="145"/>
    </row>
    <row r="131" spans="1:9" s="62" customFormat="1">
      <c r="A131" s="83"/>
      <c r="B131" s="83"/>
      <c r="C131" s="83"/>
      <c r="D131" s="109"/>
      <c r="H131" s="144"/>
      <c r="I131" s="145"/>
    </row>
    <row r="132" spans="1:9" s="62" customFormat="1">
      <c r="A132" s="83"/>
      <c r="B132" s="83"/>
      <c r="C132" s="83"/>
      <c r="D132" s="109"/>
      <c r="H132" s="144"/>
      <c r="I132" s="145"/>
    </row>
    <row r="133" spans="1:9" s="62" customFormat="1">
      <c r="A133" s="83"/>
      <c r="B133" s="83"/>
      <c r="C133" s="83"/>
      <c r="D133" s="109"/>
      <c r="H133" s="144"/>
      <c r="I133" s="145"/>
    </row>
    <row r="134" spans="1:9" s="62" customFormat="1">
      <c r="A134" s="83"/>
      <c r="B134" s="83"/>
      <c r="C134" s="83"/>
      <c r="D134" s="109"/>
      <c r="H134" s="144"/>
      <c r="I134" s="145"/>
    </row>
    <row r="135" spans="1:9" s="62" customFormat="1">
      <c r="A135" s="83"/>
      <c r="B135" s="83"/>
      <c r="C135" s="83"/>
      <c r="D135" s="109"/>
      <c r="H135" s="144"/>
      <c r="I135" s="145"/>
    </row>
    <row r="136" spans="1:9" s="62" customFormat="1">
      <c r="A136" s="83"/>
      <c r="B136" s="83"/>
      <c r="C136" s="83"/>
      <c r="D136" s="109"/>
      <c r="H136" s="144"/>
      <c r="I136" s="145"/>
    </row>
    <row r="137" spans="1:9" s="62" customFormat="1">
      <c r="A137" s="83"/>
      <c r="B137" s="83"/>
      <c r="C137" s="83"/>
      <c r="D137" s="109"/>
      <c r="H137" s="144"/>
      <c r="I137" s="145"/>
    </row>
    <row r="138" spans="1:9" s="62" customFormat="1">
      <c r="A138" s="83"/>
      <c r="B138" s="83"/>
      <c r="C138" s="83"/>
      <c r="D138" s="109"/>
      <c r="H138" s="144"/>
      <c r="I138" s="145"/>
    </row>
    <row r="139" spans="1:9" s="62" customFormat="1">
      <c r="A139" s="83"/>
      <c r="B139" s="83"/>
      <c r="C139" s="83"/>
      <c r="D139" s="109"/>
      <c r="H139" s="144"/>
      <c r="I139" s="145"/>
    </row>
    <row r="140" spans="1:9" s="62" customFormat="1">
      <c r="A140" s="83"/>
      <c r="B140" s="83"/>
      <c r="C140" s="83"/>
      <c r="D140" s="109"/>
      <c r="H140" s="144"/>
      <c r="I140" s="145"/>
    </row>
    <row r="141" spans="1:9" s="62" customFormat="1">
      <c r="A141" s="83"/>
      <c r="B141" s="83"/>
      <c r="C141" s="83"/>
      <c r="D141" s="109"/>
      <c r="H141" s="144"/>
      <c r="I141" s="145"/>
    </row>
    <row r="142" spans="1:9" s="62" customFormat="1">
      <c r="A142" s="83"/>
      <c r="B142" s="83"/>
      <c r="C142" s="83"/>
      <c r="D142" s="109"/>
      <c r="H142" s="144"/>
      <c r="I142" s="145"/>
    </row>
    <row r="143" spans="1:9" s="62" customFormat="1">
      <c r="A143" s="83"/>
      <c r="B143" s="83"/>
      <c r="C143" s="83"/>
      <c r="D143" s="109"/>
      <c r="H143" s="144"/>
      <c r="I143" s="145"/>
    </row>
    <row r="144" spans="1:9" s="62" customFormat="1">
      <c r="A144" s="83"/>
      <c r="B144" s="83"/>
      <c r="C144" s="83"/>
      <c r="D144" s="109"/>
      <c r="H144" s="144"/>
      <c r="I144" s="145"/>
    </row>
    <row r="145" spans="1:9" s="62" customFormat="1">
      <c r="A145" s="83"/>
      <c r="B145" s="83"/>
      <c r="C145" s="83"/>
      <c r="D145" s="109"/>
      <c r="H145" s="144"/>
      <c r="I145" s="145"/>
    </row>
    <row r="146" spans="1:9" s="62" customFormat="1">
      <c r="A146" s="83"/>
      <c r="B146" s="83"/>
      <c r="C146" s="83"/>
      <c r="D146" s="109"/>
      <c r="H146" s="144"/>
      <c r="I146" s="145"/>
    </row>
    <row r="147" spans="1:9" s="62" customFormat="1">
      <c r="A147" s="83"/>
      <c r="B147" s="83"/>
      <c r="C147" s="83"/>
      <c r="D147" s="109"/>
      <c r="H147" s="144"/>
      <c r="I147" s="145"/>
    </row>
    <row r="148" spans="1:9" s="62" customFormat="1">
      <c r="A148" s="83"/>
      <c r="B148" s="83"/>
      <c r="C148" s="83"/>
      <c r="D148" s="109"/>
      <c r="H148" s="144"/>
      <c r="I148" s="145"/>
    </row>
    <row r="149" spans="1:9" s="62" customFormat="1">
      <c r="A149" s="83"/>
      <c r="B149" s="83"/>
      <c r="C149" s="83"/>
      <c r="D149" s="109"/>
      <c r="H149" s="144"/>
      <c r="I149" s="145"/>
    </row>
    <row r="150" spans="1:9" s="62" customFormat="1">
      <c r="A150" s="83"/>
      <c r="B150" s="83"/>
      <c r="C150" s="83"/>
      <c r="D150" s="109"/>
      <c r="H150" s="144"/>
      <c r="I150" s="145"/>
    </row>
    <row r="151" spans="1:9" s="62" customFormat="1">
      <c r="A151" s="83"/>
      <c r="B151" s="83"/>
      <c r="C151" s="83"/>
      <c r="D151" s="109"/>
      <c r="H151" s="144"/>
      <c r="I151" s="145"/>
    </row>
    <row r="152" spans="1:9" s="62" customFormat="1">
      <c r="A152" s="83"/>
      <c r="B152" s="83"/>
      <c r="C152" s="83"/>
      <c r="D152" s="109"/>
      <c r="H152" s="144"/>
      <c r="I152" s="145"/>
    </row>
    <row r="153" spans="1:9" s="62" customFormat="1">
      <c r="A153" s="83"/>
      <c r="B153" s="83"/>
      <c r="C153" s="83"/>
      <c r="D153" s="109"/>
      <c r="H153" s="144"/>
      <c r="I153" s="145"/>
    </row>
    <row r="154" spans="1:9" s="62" customFormat="1">
      <c r="A154" s="83"/>
      <c r="B154" s="83"/>
      <c r="C154" s="83"/>
      <c r="D154" s="109"/>
      <c r="H154" s="144"/>
      <c r="I154" s="145"/>
    </row>
    <row r="155" spans="1:9" s="62" customFormat="1">
      <c r="A155" s="83"/>
      <c r="B155" s="83"/>
      <c r="C155" s="83"/>
      <c r="D155" s="109"/>
      <c r="H155" s="144"/>
      <c r="I155" s="145"/>
    </row>
    <row r="156" spans="1:9" s="62" customFormat="1">
      <c r="A156" s="83"/>
      <c r="B156" s="83"/>
      <c r="C156" s="83"/>
      <c r="D156" s="109"/>
      <c r="H156" s="144"/>
      <c r="I156" s="145"/>
    </row>
    <row r="157" spans="1:9" s="62" customFormat="1">
      <c r="A157" s="83"/>
      <c r="B157" s="83"/>
      <c r="C157" s="83"/>
      <c r="D157" s="109"/>
      <c r="H157" s="144"/>
      <c r="I157" s="145"/>
    </row>
    <row r="158" spans="1:9" s="62" customFormat="1">
      <c r="A158" s="83"/>
      <c r="B158" s="83"/>
      <c r="C158" s="83"/>
      <c r="D158" s="109"/>
      <c r="H158" s="144"/>
      <c r="I158" s="145"/>
    </row>
    <row r="159" spans="1:9" s="62" customFormat="1">
      <c r="A159" s="83"/>
      <c r="B159" s="83"/>
      <c r="C159" s="83"/>
      <c r="D159" s="109"/>
      <c r="H159" s="144"/>
      <c r="I159" s="145"/>
    </row>
    <row r="160" spans="1:9" s="62" customFormat="1">
      <c r="A160" s="83"/>
      <c r="B160" s="83"/>
      <c r="C160" s="83"/>
      <c r="D160" s="109"/>
      <c r="H160" s="144"/>
      <c r="I160" s="145"/>
    </row>
    <row r="161" spans="1:9" s="62" customFormat="1">
      <c r="A161" s="83"/>
      <c r="B161" s="83"/>
      <c r="C161" s="83"/>
      <c r="D161" s="109"/>
      <c r="H161" s="144"/>
      <c r="I161" s="145"/>
    </row>
    <row r="162" spans="1:9" s="62" customFormat="1">
      <c r="A162" s="83"/>
      <c r="B162" s="83"/>
      <c r="C162" s="83"/>
      <c r="D162" s="109"/>
      <c r="H162" s="144"/>
      <c r="I162" s="145"/>
    </row>
    <row r="163" spans="1:9" s="62" customFormat="1">
      <c r="A163" s="83"/>
      <c r="B163" s="83"/>
      <c r="C163" s="83"/>
      <c r="D163" s="109"/>
      <c r="H163" s="144"/>
      <c r="I163" s="145"/>
    </row>
    <row r="164" spans="1:9" s="62" customFormat="1">
      <c r="A164" s="83"/>
      <c r="B164" s="83"/>
      <c r="C164" s="83"/>
      <c r="D164" s="109"/>
      <c r="H164" s="144"/>
      <c r="I164" s="145"/>
    </row>
    <row r="165" spans="1:9" s="62" customFormat="1">
      <c r="A165" s="83"/>
      <c r="B165" s="83"/>
      <c r="C165" s="83"/>
      <c r="D165" s="109"/>
      <c r="H165" s="144"/>
      <c r="I165" s="145"/>
    </row>
    <row r="166" spans="1:9" s="62" customFormat="1">
      <c r="A166" s="83"/>
      <c r="B166" s="83"/>
      <c r="C166" s="83"/>
      <c r="D166" s="109"/>
      <c r="H166" s="144"/>
      <c r="I166" s="145"/>
    </row>
    <row r="167" spans="1:9" s="62" customFormat="1">
      <c r="A167" s="83"/>
      <c r="B167" s="83"/>
      <c r="C167" s="83"/>
      <c r="D167" s="109"/>
      <c r="H167" s="144"/>
      <c r="I167" s="145"/>
    </row>
    <row r="168" spans="1:9" s="62" customFormat="1">
      <c r="A168" s="83"/>
      <c r="B168" s="83"/>
      <c r="C168" s="83"/>
      <c r="D168" s="109"/>
      <c r="H168" s="144"/>
      <c r="I168" s="145"/>
    </row>
    <row r="169" spans="1:9" s="62" customFormat="1">
      <c r="A169" s="83"/>
      <c r="B169" s="83"/>
      <c r="C169" s="83"/>
      <c r="D169" s="109"/>
      <c r="H169" s="144"/>
      <c r="I169" s="145"/>
    </row>
    <row r="170" spans="1:9" s="62" customFormat="1">
      <c r="A170" s="83"/>
      <c r="B170" s="83"/>
      <c r="C170" s="83"/>
      <c r="D170" s="109"/>
      <c r="H170" s="144"/>
      <c r="I170" s="145"/>
    </row>
    <row r="171" spans="1:9" s="62" customFormat="1">
      <c r="A171" s="83"/>
      <c r="B171" s="83"/>
      <c r="C171" s="83"/>
      <c r="D171" s="109"/>
      <c r="H171" s="144"/>
      <c r="I171" s="145"/>
    </row>
    <row r="172" spans="1:9" s="62" customFormat="1">
      <c r="A172" s="83"/>
      <c r="B172" s="83"/>
      <c r="C172" s="83"/>
      <c r="D172" s="109"/>
      <c r="H172" s="144"/>
      <c r="I172" s="145"/>
    </row>
    <row r="173" spans="1:9" s="62" customFormat="1">
      <c r="A173" s="83"/>
      <c r="B173" s="83"/>
      <c r="C173" s="83"/>
      <c r="D173" s="109"/>
      <c r="H173" s="144"/>
      <c r="I173" s="145"/>
    </row>
    <row r="174" spans="1:9" s="62" customFormat="1">
      <c r="A174" s="83"/>
      <c r="B174" s="83"/>
      <c r="C174" s="83"/>
      <c r="D174" s="109"/>
      <c r="H174" s="144"/>
      <c r="I174" s="145"/>
    </row>
    <row r="175" spans="1:9" s="62" customFormat="1">
      <c r="A175" s="83"/>
      <c r="B175" s="83"/>
      <c r="C175" s="83"/>
      <c r="D175" s="109"/>
      <c r="H175" s="144"/>
      <c r="I175" s="145"/>
    </row>
    <row r="176" spans="1:9" s="62" customFormat="1">
      <c r="A176" s="83"/>
      <c r="B176" s="83"/>
      <c r="C176" s="83"/>
      <c r="D176" s="109"/>
      <c r="H176" s="144"/>
      <c r="I176" s="145"/>
    </row>
    <row r="177" spans="1:9" s="62" customFormat="1">
      <c r="A177" s="83"/>
      <c r="B177" s="83"/>
      <c r="C177" s="83"/>
      <c r="D177" s="109"/>
      <c r="H177" s="144"/>
      <c r="I177" s="145"/>
    </row>
    <row r="178" spans="1:9" s="62" customFormat="1">
      <c r="A178" s="83"/>
      <c r="B178" s="83"/>
      <c r="C178" s="83"/>
      <c r="D178" s="109"/>
      <c r="H178" s="144"/>
      <c r="I178" s="145"/>
    </row>
    <row r="179" spans="1:9" s="62" customFormat="1">
      <c r="A179" s="83"/>
      <c r="B179" s="83"/>
      <c r="C179" s="83"/>
      <c r="D179" s="109"/>
      <c r="H179" s="144"/>
      <c r="I179" s="145"/>
    </row>
    <row r="180" spans="1:9" s="62" customFormat="1">
      <c r="A180" s="83"/>
      <c r="B180" s="83"/>
      <c r="C180" s="83"/>
      <c r="D180" s="109"/>
      <c r="H180" s="144"/>
      <c r="I180" s="145"/>
    </row>
    <row r="181" spans="1:9" s="62" customFormat="1">
      <c r="A181" s="83"/>
      <c r="B181" s="83"/>
      <c r="C181" s="83"/>
      <c r="D181" s="109"/>
      <c r="H181" s="144"/>
      <c r="I181" s="145"/>
    </row>
    <row r="182" spans="1:9" s="62" customFormat="1">
      <c r="A182" s="83"/>
      <c r="B182" s="83"/>
      <c r="C182" s="83"/>
      <c r="D182" s="109"/>
      <c r="H182" s="144"/>
      <c r="I182" s="145"/>
    </row>
    <row r="183" spans="1:9" s="62" customFormat="1">
      <c r="A183" s="83"/>
      <c r="B183" s="83"/>
      <c r="C183" s="83"/>
      <c r="D183" s="109"/>
      <c r="H183" s="144"/>
      <c r="I183" s="145"/>
    </row>
    <row r="184" spans="1:9" s="62" customFormat="1">
      <c r="A184" s="83"/>
      <c r="B184" s="83"/>
      <c r="C184" s="83"/>
      <c r="D184" s="109"/>
      <c r="H184" s="144"/>
      <c r="I184" s="145"/>
    </row>
    <row r="185" spans="1:9" s="62" customFormat="1">
      <c r="A185" s="83"/>
      <c r="B185" s="83"/>
      <c r="C185" s="83"/>
      <c r="D185" s="109"/>
      <c r="H185" s="144"/>
      <c r="I185" s="145"/>
    </row>
    <row r="186" spans="1:9" s="62" customFormat="1">
      <c r="A186" s="83"/>
      <c r="B186" s="83"/>
      <c r="C186" s="83"/>
      <c r="D186" s="109"/>
      <c r="H186" s="144"/>
      <c r="I186" s="145"/>
    </row>
    <row r="187" spans="1:9" s="62" customFormat="1">
      <c r="A187" s="83"/>
      <c r="B187" s="83"/>
      <c r="C187" s="83"/>
      <c r="D187" s="109"/>
      <c r="H187" s="144"/>
      <c r="I187" s="145"/>
    </row>
    <row r="188" spans="1:9" s="62" customFormat="1">
      <c r="A188" s="83"/>
      <c r="B188" s="83"/>
      <c r="C188" s="83"/>
      <c r="D188" s="109"/>
      <c r="H188" s="144"/>
      <c r="I188" s="145"/>
    </row>
    <row r="189" spans="1:9" s="62" customFormat="1">
      <c r="A189" s="83"/>
      <c r="B189" s="83"/>
      <c r="C189" s="83"/>
      <c r="D189" s="109"/>
      <c r="H189" s="144"/>
      <c r="I189" s="145"/>
    </row>
    <row r="190" spans="1:9" s="62" customFormat="1">
      <c r="A190" s="83"/>
      <c r="B190" s="83"/>
      <c r="C190" s="83"/>
      <c r="D190" s="109"/>
      <c r="H190" s="144"/>
      <c r="I190" s="145"/>
    </row>
    <row r="191" spans="1:9" s="62" customFormat="1">
      <c r="A191" s="83"/>
      <c r="B191" s="83"/>
      <c r="C191" s="83"/>
      <c r="D191" s="109"/>
      <c r="H191" s="144"/>
      <c r="I191" s="145"/>
    </row>
    <row r="192" spans="1:9" s="62" customFormat="1">
      <c r="A192" s="83"/>
      <c r="B192" s="83"/>
      <c r="C192" s="83"/>
      <c r="D192" s="109"/>
      <c r="H192" s="144"/>
      <c r="I192" s="145"/>
    </row>
    <row r="193" spans="1:9" s="62" customFormat="1">
      <c r="A193" s="83"/>
      <c r="B193" s="83"/>
      <c r="C193" s="83"/>
      <c r="D193" s="109"/>
      <c r="H193" s="144"/>
      <c r="I193" s="145"/>
    </row>
    <row r="194" spans="1:9" s="62" customFormat="1">
      <c r="A194" s="83"/>
      <c r="B194" s="83"/>
      <c r="C194" s="83"/>
      <c r="D194" s="109"/>
      <c r="H194" s="144"/>
      <c r="I194" s="145"/>
    </row>
    <row r="195" spans="1:9" s="62" customFormat="1">
      <c r="A195" s="83"/>
      <c r="B195" s="83"/>
      <c r="C195" s="83"/>
      <c r="D195" s="109"/>
      <c r="H195" s="144"/>
      <c r="I195" s="145"/>
    </row>
    <row r="196" spans="1:9" s="62" customFormat="1">
      <c r="A196" s="83"/>
      <c r="B196" s="83"/>
      <c r="C196" s="83"/>
      <c r="D196" s="109"/>
      <c r="H196" s="144"/>
      <c r="I196" s="145"/>
    </row>
    <row r="197" spans="1:9" s="62" customFormat="1">
      <c r="A197" s="83"/>
      <c r="B197" s="83"/>
      <c r="C197" s="83"/>
      <c r="D197" s="109"/>
      <c r="H197" s="144"/>
      <c r="I197" s="145"/>
    </row>
    <row r="198" spans="1:9" s="62" customFormat="1">
      <c r="A198" s="83"/>
      <c r="B198" s="83"/>
      <c r="C198" s="83"/>
      <c r="D198" s="109"/>
      <c r="H198" s="144"/>
      <c r="I198" s="145"/>
    </row>
    <row r="199" spans="1:9" s="62" customFormat="1">
      <c r="A199" s="83"/>
      <c r="B199" s="83"/>
      <c r="C199" s="83"/>
      <c r="D199" s="109"/>
      <c r="H199" s="144"/>
      <c r="I199" s="145"/>
    </row>
    <row r="200" spans="1:9" s="62" customFormat="1">
      <c r="A200" s="83"/>
      <c r="B200" s="83"/>
      <c r="C200" s="83"/>
      <c r="D200" s="109"/>
      <c r="H200" s="144"/>
      <c r="I200" s="145"/>
    </row>
    <row r="201" spans="1:9" s="62" customFormat="1">
      <c r="A201" s="83"/>
      <c r="B201" s="83"/>
      <c r="C201" s="83"/>
      <c r="D201" s="109"/>
      <c r="H201" s="144"/>
      <c r="I201" s="145"/>
    </row>
    <row r="202" spans="1:9" s="62" customFormat="1">
      <c r="A202" s="83"/>
      <c r="B202" s="83"/>
      <c r="C202" s="83"/>
      <c r="D202" s="109"/>
      <c r="H202" s="144"/>
      <c r="I202" s="145"/>
    </row>
    <row r="203" spans="1:9" s="62" customFormat="1">
      <c r="A203" s="83"/>
      <c r="B203" s="83"/>
      <c r="C203" s="83"/>
      <c r="D203" s="109"/>
      <c r="H203" s="144"/>
      <c r="I203" s="145"/>
    </row>
    <row r="204" spans="1:9" s="62" customFormat="1">
      <c r="A204" s="83"/>
      <c r="B204" s="83"/>
      <c r="C204" s="83"/>
      <c r="D204" s="109"/>
      <c r="H204" s="144"/>
      <c r="I204" s="145"/>
    </row>
    <row r="205" spans="1:9" s="62" customFormat="1">
      <c r="A205" s="83"/>
      <c r="B205" s="83"/>
      <c r="C205" s="83"/>
      <c r="D205" s="109"/>
      <c r="H205" s="144"/>
      <c r="I205" s="145"/>
    </row>
    <row r="206" spans="1:9" s="62" customFormat="1">
      <c r="A206" s="83"/>
      <c r="B206" s="83"/>
      <c r="C206" s="83"/>
      <c r="D206" s="109"/>
      <c r="H206" s="144"/>
      <c r="I206" s="145"/>
    </row>
    <row r="207" spans="1:9" s="62" customFormat="1">
      <c r="A207" s="83"/>
      <c r="B207" s="83"/>
      <c r="C207" s="83"/>
      <c r="D207" s="109"/>
      <c r="H207" s="144"/>
      <c r="I207" s="145"/>
    </row>
    <row r="208" spans="1:9" s="62" customFormat="1">
      <c r="A208" s="83"/>
      <c r="B208" s="83"/>
      <c r="C208" s="83"/>
      <c r="D208" s="109"/>
      <c r="H208" s="144"/>
      <c r="I208" s="145"/>
    </row>
    <row r="209" spans="1:9" s="62" customFormat="1">
      <c r="A209" s="83"/>
      <c r="B209" s="83"/>
      <c r="C209" s="83"/>
      <c r="D209" s="109"/>
      <c r="H209" s="144"/>
      <c r="I209" s="145"/>
    </row>
    <row r="210" spans="1:9" s="62" customFormat="1">
      <c r="A210" s="83"/>
      <c r="B210" s="83"/>
      <c r="C210" s="83"/>
      <c r="D210" s="109"/>
      <c r="H210" s="144"/>
      <c r="I210" s="145"/>
    </row>
    <row r="211" spans="1:9" s="62" customFormat="1">
      <c r="A211" s="83"/>
      <c r="B211" s="83"/>
      <c r="C211" s="83"/>
      <c r="D211" s="109"/>
      <c r="H211" s="144"/>
      <c r="I211" s="145"/>
    </row>
    <row r="212" spans="1:9" s="62" customFormat="1">
      <c r="A212" s="83"/>
      <c r="B212" s="83"/>
      <c r="C212" s="83"/>
      <c r="D212" s="109"/>
      <c r="H212" s="144"/>
      <c r="I212" s="145"/>
    </row>
    <row r="213" spans="1:9" s="62" customFormat="1">
      <c r="A213" s="83"/>
      <c r="B213" s="83"/>
      <c r="C213" s="83"/>
      <c r="D213" s="109"/>
      <c r="H213" s="144"/>
      <c r="I213" s="145"/>
    </row>
    <row r="214" spans="1:9" s="62" customFormat="1">
      <c r="A214" s="83"/>
      <c r="B214" s="83"/>
      <c r="C214" s="83"/>
      <c r="D214" s="109"/>
      <c r="H214" s="144"/>
      <c r="I214" s="145"/>
    </row>
    <row r="215" spans="1:9" s="62" customFormat="1">
      <c r="A215" s="83"/>
      <c r="B215" s="83"/>
      <c r="C215" s="83"/>
      <c r="D215" s="109"/>
      <c r="H215" s="144"/>
      <c r="I215" s="145"/>
    </row>
    <row r="216" spans="1:9" s="62" customFormat="1">
      <c r="A216" s="83"/>
      <c r="B216" s="83"/>
      <c r="C216" s="83"/>
      <c r="D216" s="109"/>
      <c r="H216" s="144"/>
      <c r="I216" s="145"/>
    </row>
    <row r="217" spans="1:9" s="62" customFormat="1">
      <c r="A217" s="83"/>
      <c r="B217" s="83"/>
      <c r="C217" s="83"/>
      <c r="D217" s="109"/>
      <c r="H217" s="144"/>
      <c r="I217" s="145"/>
    </row>
    <row r="218" spans="1:9" s="62" customFormat="1">
      <c r="A218" s="83"/>
      <c r="B218" s="83"/>
      <c r="C218" s="83"/>
      <c r="D218" s="109"/>
      <c r="H218" s="144"/>
      <c r="I218" s="145"/>
    </row>
    <row r="219" spans="1:9" s="62" customFormat="1">
      <c r="A219" s="83"/>
      <c r="B219" s="83"/>
      <c r="C219" s="83"/>
      <c r="D219" s="109"/>
      <c r="H219" s="144"/>
      <c r="I219" s="145"/>
    </row>
    <row r="220" spans="1:9" s="62" customFormat="1">
      <c r="A220" s="83"/>
      <c r="B220" s="83"/>
      <c r="C220" s="83"/>
      <c r="D220" s="109"/>
      <c r="H220" s="144"/>
      <c r="I220" s="145"/>
    </row>
    <row r="221" spans="1:9" s="62" customFormat="1">
      <c r="A221" s="83"/>
      <c r="B221" s="83"/>
      <c r="C221" s="83"/>
      <c r="D221" s="109"/>
      <c r="H221" s="144"/>
      <c r="I221" s="145"/>
    </row>
    <row r="222" spans="1:9" s="62" customFormat="1">
      <c r="A222" s="83"/>
      <c r="B222" s="83"/>
      <c r="C222" s="83"/>
      <c r="D222" s="109"/>
      <c r="H222" s="144"/>
      <c r="I222" s="145"/>
    </row>
    <row r="223" spans="1:9" s="62" customFormat="1">
      <c r="A223" s="83"/>
      <c r="B223" s="83"/>
      <c r="C223" s="83"/>
      <c r="D223" s="109"/>
      <c r="H223" s="144"/>
      <c r="I223" s="145"/>
    </row>
    <row r="224" spans="1:9" s="62" customFormat="1">
      <c r="A224" s="83"/>
      <c r="B224" s="83"/>
      <c r="C224" s="83"/>
      <c r="D224" s="109"/>
      <c r="H224" s="144"/>
      <c r="I224" s="145"/>
    </row>
    <row r="225" spans="1:9" s="62" customFormat="1">
      <c r="A225" s="83"/>
      <c r="B225" s="83"/>
      <c r="C225" s="83"/>
      <c r="D225" s="109"/>
      <c r="H225" s="144"/>
      <c r="I225" s="145"/>
    </row>
    <row r="226" spans="1:9" s="62" customFormat="1">
      <c r="A226" s="83"/>
      <c r="B226" s="83"/>
      <c r="C226" s="83"/>
      <c r="D226" s="109"/>
      <c r="H226" s="144"/>
      <c r="I226" s="145"/>
    </row>
    <row r="227" spans="1:9" s="62" customFormat="1">
      <c r="A227" s="83"/>
      <c r="B227" s="83"/>
      <c r="C227" s="83"/>
      <c r="D227" s="109"/>
      <c r="H227" s="144"/>
      <c r="I227" s="145"/>
    </row>
    <row r="228" spans="1:9" s="62" customFormat="1">
      <c r="A228" s="83"/>
      <c r="B228" s="83"/>
      <c r="C228" s="83"/>
      <c r="D228" s="109"/>
      <c r="H228" s="144"/>
      <c r="I228" s="145"/>
    </row>
    <row r="229" spans="1:9" s="62" customFormat="1">
      <c r="A229" s="83"/>
      <c r="B229" s="83"/>
      <c r="C229" s="83"/>
      <c r="D229" s="109"/>
      <c r="H229" s="144"/>
      <c r="I229" s="145"/>
    </row>
    <row r="230" spans="1:9" s="62" customFormat="1">
      <c r="A230" s="83"/>
      <c r="B230" s="83"/>
      <c r="C230" s="83"/>
      <c r="D230" s="109"/>
      <c r="H230" s="144"/>
      <c r="I230" s="145"/>
    </row>
    <row r="231" spans="1:9" s="62" customFormat="1">
      <c r="A231" s="83"/>
      <c r="B231" s="83"/>
      <c r="C231" s="83"/>
      <c r="D231" s="109"/>
      <c r="H231" s="144"/>
      <c r="I231" s="145"/>
    </row>
    <row r="232" spans="1:9" s="62" customFormat="1">
      <c r="A232" s="83"/>
      <c r="B232" s="83"/>
      <c r="C232" s="83"/>
      <c r="D232" s="109"/>
      <c r="H232" s="144"/>
      <c r="I232" s="145"/>
    </row>
    <row r="233" spans="1:9" s="62" customFormat="1">
      <c r="A233" s="83"/>
      <c r="B233" s="83"/>
      <c r="C233" s="83"/>
      <c r="D233" s="109"/>
      <c r="H233" s="144"/>
      <c r="I233" s="145"/>
    </row>
    <row r="234" spans="1:9" s="62" customFormat="1">
      <c r="A234" s="83"/>
      <c r="B234" s="83"/>
      <c r="C234" s="83"/>
      <c r="D234" s="109"/>
      <c r="H234" s="144"/>
      <c r="I234" s="145"/>
    </row>
    <row r="235" spans="1:9" s="62" customFormat="1">
      <c r="A235" s="83"/>
      <c r="B235" s="83"/>
      <c r="C235" s="83"/>
      <c r="D235" s="109"/>
      <c r="H235" s="144"/>
      <c r="I235" s="145"/>
    </row>
    <row r="236" spans="1:9" s="62" customFormat="1">
      <c r="A236" s="83"/>
      <c r="B236" s="83"/>
      <c r="C236" s="83"/>
      <c r="D236" s="109"/>
      <c r="H236" s="144"/>
      <c r="I236" s="145"/>
    </row>
    <row r="237" spans="1:9" s="62" customFormat="1">
      <c r="A237" s="83"/>
      <c r="B237" s="83"/>
      <c r="C237" s="83"/>
      <c r="D237" s="109"/>
      <c r="H237" s="144"/>
      <c r="I237" s="145"/>
    </row>
    <row r="238" spans="1:9" s="62" customFormat="1">
      <c r="A238" s="83"/>
      <c r="B238" s="83"/>
      <c r="C238" s="83"/>
      <c r="D238" s="109"/>
      <c r="H238" s="144"/>
      <c r="I238" s="145"/>
    </row>
    <row r="239" spans="1:9" s="62" customFormat="1">
      <c r="A239" s="83"/>
      <c r="B239" s="83"/>
      <c r="C239" s="83"/>
      <c r="D239" s="109"/>
      <c r="H239" s="144"/>
      <c r="I239" s="145"/>
    </row>
    <row r="240" spans="1:9" s="62" customFormat="1">
      <c r="A240" s="83"/>
      <c r="B240" s="83"/>
      <c r="C240" s="83"/>
      <c r="D240" s="109"/>
      <c r="H240" s="144"/>
      <c r="I240" s="145"/>
    </row>
    <row r="241" spans="1:9" s="62" customFormat="1">
      <c r="A241" s="83"/>
      <c r="B241" s="83"/>
      <c r="C241" s="83"/>
      <c r="D241" s="109"/>
      <c r="H241" s="144"/>
      <c r="I241" s="145"/>
    </row>
    <row r="242" spans="1:9" s="62" customFormat="1">
      <c r="A242" s="83"/>
      <c r="B242" s="83"/>
      <c r="C242" s="83"/>
      <c r="D242" s="109"/>
      <c r="H242" s="144"/>
      <c r="I242" s="145"/>
    </row>
    <row r="243" spans="1:9" s="62" customFormat="1">
      <c r="A243" s="83"/>
      <c r="B243" s="83"/>
      <c r="C243" s="83"/>
      <c r="D243" s="109"/>
      <c r="H243" s="144"/>
      <c r="I243" s="145"/>
    </row>
    <row r="244" spans="1:9" s="62" customFormat="1">
      <c r="A244" s="83"/>
      <c r="B244" s="83"/>
      <c r="C244" s="83"/>
      <c r="D244" s="109"/>
      <c r="H244" s="144"/>
      <c r="I244" s="145"/>
    </row>
    <row r="245" spans="1:9" s="62" customFormat="1">
      <c r="A245" s="83"/>
      <c r="B245" s="83"/>
      <c r="C245" s="83"/>
      <c r="D245" s="109"/>
      <c r="H245" s="144"/>
      <c r="I245" s="145"/>
    </row>
    <row r="246" spans="1:9" s="62" customFormat="1">
      <c r="A246" s="83"/>
      <c r="B246" s="83"/>
      <c r="C246" s="83"/>
      <c r="D246" s="109"/>
      <c r="H246" s="144"/>
      <c r="I246" s="145"/>
    </row>
    <row r="247" spans="1:9" s="62" customFormat="1">
      <c r="A247" s="83"/>
      <c r="B247" s="83"/>
      <c r="C247" s="83"/>
      <c r="D247" s="109"/>
      <c r="H247" s="144"/>
      <c r="I247" s="145"/>
    </row>
    <row r="248" spans="1:9" s="62" customFormat="1">
      <c r="A248" s="83"/>
      <c r="B248" s="83"/>
      <c r="C248" s="83"/>
      <c r="D248" s="109"/>
      <c r="H248" s="144"/>
      <c r="I248" s="145"/>
    </row>
    <row r="249" spans="1:9" s="62" customFormat="1">
      <c r="A249" s="83"/>
      <c r="B249" s="83"/>
      <c r="C249" s="83"/>
      <c r="D249" s="109"/>
      <c r="H249" s="144"/>
      <c r="I249" s="145"/>
    </row>
    <row r="250" spans="1:9" s="62" customFormat="1">
      <c r="A250" s="83"/>
      <c r="B250" s="83"/>
      <c r="C250" s="83"/>
      <c r="D250" s="109"/>
      <c r="H250" s="144"/>
      <c r="I250" s="145"/>
    </row>
    <row r="251" spans="1:9" s="62" customFormat="1">
      <c r="A251" s="83"/>
      <c r="B251" s="83"/>
      <c r="C251" s="83"/>
      <c r="D251" s="109"/>
      <c r="H251" s="144"/>
      <c r="I251" s="145"/>
    </row>
    <row r="252" spans="1:9" s="62" customFormat="1">
      <c r="A252" s="83"/>
      <c r="B252" s="83"/>
      <c r="C252" s="83"/>
      <c r="D252" s="109"/>
      <c r="H252" s="144"/>
      <c r="I252" s="145"/>
    </row>
    <row r="253" spans="1:9" s="62" customFormat="1">
      <c r="A253" s="83"/>
      <c r="B253" s="83"/>
      <c r="C253" s="83"/>
      <c r="D253" s="109"/>
      <c r="H253" s="144"/>
      <c r="I253" s="145"/>
    </row>
    <row r="254" spans="1:9" s="62" customFormat="1">
      <c r="A254" s="83"/>
      <c r="B254" s="83"/>
      <c r="C254" s="83"/>
      <c r="D254" s="109"/>
      <c r="H254" s="144"/>
      <c r="I254" s="145"/>
    </row>
    <row r="255" spans="1:9" s="62" customFormat="1">
      <c r="A255" s="83"/>
      <c r="B255" s="83"/>
      <c r="C255" s="83"/>
      <c r="D255" s="109"/>
      <c r="H255" s="144"/>
      <c r="I255" s="145"/>
    </row>
    <row r="256" spans="1:9" s="62" customFormat="1">
      <c r="A256" s="83"/>
      <c r="B256" s="83"/>
      <c r="C256" s="83"/>
      <c r="D256" s="109"/>
      <c r="H256" s="144"/>
      <c r="I256" s="145"/>
    </row>
    <row r="257" spans="1:9" s="62" customFormat="1">
      <c r="A257" s="83"/>
      <c r="B257" s="83"/>
      <c r="C257" s="83"/>
      <c r="D257" s="109"/>
      <c r="H257" s="144"/>
      <c r="I257" s="145"/>
    </row>
    <row r="258" spans="1:9" s="62" customFormat="1">
      <c r="A258" s="83"/>
      <c r="B258" s="83"/>
      <c r="C258" s="83"/>
      <c r="D258" s="109"/>
      <c r="H258" s="144"/>
      <c r="I258" s="145"/>
    </row>
    <row r="259" spans="1:9" s="62" customFormat="1">
      <c r="A259" s="83"/>
      <c r="B259" s="83"/>
      <c r="C259" s="83"/>
      <c r="D259" s="109"/>
      <c r="H259" s="144"/>
      <c r="I259" s="145"/>
    </row>
    <row r="260" spans="1:9" s="62" customFormat="1">
      <c r="A260" s="83"/>
      <c r="B260" s="83"/>
      <c r="C260" s="83"/>
      <c r="D260" s="109"/>
      <c r="H260" s="144"/>
      <c r="I260" s="145"/>
    </row>
    <row r="261" spans="1:9" s="62" customFormat="1">
      <c r="A261" s="83"/>
      <c r="B261" s="83"/>
      <c r="C261" s="83"/>
      <c r="D261" s="109"/>
      <c r="H261" s="144"/>
      <c r="I261" s="145"/>
    </row>
    <row r="262" spans="1:9" s="62" customFormat="1">
      <c r="A262" s="83"/>
      <c r="B262" s="83"/>
      <c r="C262" s="83"/>
      <c r="D262" s="109"/>
      <c r="H262" s="144"/>
      <c r="I262" s="145"/>
    </row>
    <row r="263" spans="1:9" s="62" customFormat="1">
      <c r="A263" s="83"/>
      <c r="B263" s="83"/>
      <c r="C263" s="83"/>
      <c r="D263" s="109"/>
      <c r="H263" s="144"/>
      <c r="I263" s="145"/>
    </row>
    <row r="264" spans="1:9" s="62" customFormat="1">
      <c r="A264" s="83"/>
      <c r="B264" s="83"/>
      <c r="C264" s="83"/>
      <c r="D264" s="109"/>
      <c r="H264" s="144"/>
      <c r="I264" s="145"/>
    </row>
    <row r="265" spans="1:9" s="62" customFormat="1">
      <c r="A265" s="83"/>
      <c r="B265" s="83"/>
      <c r="C265" s="83"/>
      <c r="D265" s="109"/>
      <c r="H265" s="144"/>
      <c r="I265" s="145"/>
    </row>
    <row r="266" spans="1:9" s="62" customFormat="1">
      <c r="A266" s="83"/>
      <c r="B266" s="83"/>
      <c r="C266" s="83"/>
      <c r="D266" s="109"/>
      <c r="H266" s="144"/>
      <c r="I266" s="145"/>
    </row>
    <row r="267" spans="1:9" s="62" customFormat="1">
      <c r="A267" s="83"/>
      <c r="B267" s="83"/>
      <c r="C267" s="83"/>
      <c r="D267" s="109"/>
      <c r="H267" s="144"/>
      <c r="I267" s="145"/>
    </row>
    <row r="268" spans="1:9" s="62" customFormat="1">
      <c r="A268" s="83"/>
      <c r="B268" s="83"/>
      <c r="C268" s="83"/>
      <c r="D268" s="109"/>
      <c r="H268" s="144"/>
      <c r="I268" s="145"/>
    </row>
    <row r="269" spans="1:9" s="62" customFormat="1">
      <c r="A269" s="83"/>
      <c r="B269" s="83"/>
      <c r="C269" s="83"/>
      <c r="D269" s="109"/>
      <c r="H269" s="144"/>
      <c r="I269" s="145"/>
    </row>
    <row r="270" spans="1:9" s="62" customFormat="1">
      <c r="A270" s="83"/>
      <c r="B270" s="83"/>
      <c r="C270" s="83"/>
      <c r="D270" s="109"/>
      <c r="H270" s="144"/>
      <c r="I270" s="145"/>
    </row>
    <row r="271" spans="1:9" s="62" customFormat="1">
      <c r="A271" s="83"/>
      <c r="B271" s="83"/>
      <c r="C271" s="83"/>
      <c r="D271" s="109"/>
      <c r="H271" s="144"/>
      <c r="I271" s="145"/>
    </row>
    <row r="272" spans="1:9" s="62" customFormat="1">
      <c r="A272" s="83"/>
      <c r="B272" s="83"/>
      <c r="C272" s="83"/>
      <c r="D272" s="109"/>
      <c r="H272" s="144"/>
      <c r="I272" s="145"/>
    </row>
    <row r="273" spans="1:9" s="62" customFormat="1">
      <c r="A273" s="83"/>
      <c r="B273" s="83"/>
      <c r="C273" s="83"/>
      <c r="D273" s="109"/>
      <c r="H273" s="144"/>
      <c r="I273" s="145"/>
    </row>
    <row r="274" spans="1:9" s="62" customFormat="1">
      <c r="A274" s="83"/>
      <c r="B274" s="83"/>
      <c r="C274" s="83"/>
      <c r="D274" s="109"/>
      <c r="H274" s="144"/>
      <c r="I274" s="145"/>
    </row>
    <row r="275" spans="1:9" s="62" customFormat="1">
      <c r="A275" s="83"/>
      <c r="B275" s="83"/>
      <c r="C275" s="83"/>
      <c r="D275" s="109"/>
      <c r="H275" s="144"/>
      <c r="I275" s="145"/>
    </row>
    <row r="276" spans="1:9" s="62" customFormat="1">
      <c r="A276" s="83"/>
      <c r="B276" s="83"/>
      <c r="C276" s="83"/>
      <c r="D276" s="109"/>
      <c r="H276" s="144"/>
      <c r="I276" s="145"/>
    </row>
    <row r="277" spans="1:9" s="62" customFormat="1">
      <c r="A277" s="83"/>
      <c r="B277" s="83"/>
      <c r="C277" s="83"/>
      <c r="D277" s="109"/>
      <c r="H277" s="144"/>
      <c r="I277" s="145"/>
    </row>
    <row r="278" spans="1:9" s="62" customFormat="1">
      <c r="A278" s="83"/>
      <c r="B278" s="83"/>
      <c r="C278" s="83"/>
      <c r="D278" s="109"/>
      <c r="H278" s="144"/>
      <c r="I278" s="145"/>
    </row>
    <row r="279" spans="1:9" s="62" customFormat="1">
      <c r="A279" s="83"/>
      <c r="B279" s="83"/>
      <c r="C279" s="83"/>
      <c r="D279" s="109"/>
      <c r="H279" s="144"/>
      <c r="I279" s="145"/>
    </row>
    <row r="280" spans="1:9" s="62" customFormat="1">
      <c r="A280" s="83"/>
      <c r="B280" s="83"/>
      <c r="C280" s="83"/>
      <c r="D280" s="109"/>
      <c r="H280" s="144"/>
      <c r="I280" s="145"/>
    </row>
    <row r="281" spans="1:9" s="62" customFormat="1">
      <c r="A281" s="83"/>
      <c r="B281" s="83"/>
      <c r="C281" s="83"/>
      <c r="D281" s="109"/>
      <c r="H281" s="144"/>
      <c r="I281" s="145"/>
    </row>
    <row r="282" spans="1:9" s="62" customFormat="1">
      <c r="A282" s="83"/>
      <c r="B282" s="83"/>
      <c r="C282" s="83"/>
      <c r="D282" s="109"/>
      <c r="H282" s="144"/>
      <c r="I282" s="145"/>
    </row>
    <row r="283" spans="1:9" s="62" customFormat="1">
      <c r="A283" s="83"/>
      <c r="B283" s="83"/>
      <c r="C283" s="83"/>
      <c r="D283" s="109"/>
      <c r="H283" s="144"/>
      <c r="I283" s="145"/>
    </row>
    <row r="284" spans="1:9" s="62" customFormat="1">
      <c r="A284" s="83"/>
      <c r="B284" s="83"/>
      <c r="C284" s="83"/>
      <c r="D284" s="109"/>
      <c r="H284" s="144"/>
      <c r="I284" s="145"/>
    </row>
    <row r="285" spans="1:9" s="62" customFormat="1">
      <c r="A285" s="83"/>
      <c r="B285" s="83"/>
      <c r="C285" s="83"/>
      <c r="D285" s="109"/>
      <c r="H285" s="144"/>
      <c r="I285" s="145"/>
    </row>
    <row r="286" spans="1:9" s="62" customFormat="1">
      <c r="A286" s="83"/>
      <c r="B286" s="83"/>
      <c r="C286" s="83"/>
      <c r="D286" s="109"/>
      <c r="H286" s="144"/>
      <c r="I286" s="145"/>
    </row>
    <row r="287" spans="1:9" s="62" customFormat="1">
      <c r="A287" s="83"/>
      <c r="B287" s="83"/>
      <c r="C287" s="83"/>
      <c r="D287" s="109"/>
      <c r="H287" s="144"/>
      <c r="I287" s="145"/>
    </row>
    <row r="288" spans="1:9" s="62" customFormat="1">
      <c r="A288" s="83"/>
      <c r="B288" s="83"/>
      <c r="C288" s="83"/>
      <c r="D288" s="109"/>
      <c r="H288" s="144"/>
      <c r="I288" s="145"/>
    </row>
    <row r="289" spans="1:9" s="62" customFormat="1">
      <c r="A289" s="83"/>
      <c r="B289" s="83"/>
      <c r="C289" s="83"/>
      <c r="D289" s="109"/>
      <c r="H289" s="144"/>
      <c r="I289" s="145"/>
    </row>
    <row r="290" spans="1:9" s="62" customFormat="1">
      <c r="A290" s="83"/>
      <c r="B290" s="83"/>
      <c r="C290" s="83"/>
      <c r="D290" s="109"/>
      <c r="H290" s="144"/>
      <c r="I290" s="145"/>
    </row>
    <row r="291" spans="1:9" s="62" customFormat="1">
      <c r="A291" s="83"/>
      <c r="B291" s="83"/>
      <c r="C291" s="83"/>
      <c r="D291" s="109"/>
      <c r="H291" s="144"/>
      <c r="I291" s="145"/>
    </row>
    <row r="292" spans="1:9" s="62" customFormat="1">
      <c r="A292" s="83"/>
      <c r="B292" s="83"/>
      <c r="C292" s="83"/>
      <c r="D292" s="109"/>
      <c r="H292" s="144"/>
      <c r="I292" s="145"/>
    </row>
    <row r="293" spans="1:9" s="62" customFormat="1">
      <c r="A293" s="83"/>
      <c r="B293" s="83"/>
      <c r="C293" s="83"/>
      <c r="D293" s="109"/>
      <c r="H293" s="144"/>
      <c r="I293" s="145"/>
    </row>
    <row r="294" spans="1:9" s="62" customFormat="1">
      <c r="A294" s="83"/>
      <c r="B294" s="83"/>
      <c r="C294" s="83"/>
      <c r="D294" s="109"/>
      <c r="H294" s="144"/>
      <c r="I294" s="145"/>
    </row>
    <row r="295" spans="1:9" s="62" customFormat="1">
      <c r="A295" s="83"/>
      <c r="B295" s="83"/>
      <c r="C295" s="83"/>
      <c r="D295" s="109"/>
      <c r="H295" s="144"/>
      <c r="I295" s="145"/>
    </row>
    <row r="296" spans="1:9" s="62" customFormat="1">
      <c r="A296" s="83"/>
      <c r="B296" s="83"/>
      <c r="C296" s="83"/>
      <c r="D296" s="109"/>
      <c r="H296" s="144"/>
      <c r="I296" s="145"/>
    </row>
    <row r="297" spans="1:9" s="62" customFormat="1">
      <c r="A297" s="83"/>
      <c r="B297" s="83"/>
      <c r="C297" s="83"/>
      <c r="D297" s="109"/>
      <c r="H297" s="144"/>
      <c r="I297" s="145"/>
    </row>
    <row r="298" spans="1:9" s="62" customFormat="1">
      <c r="A298" s="83"/>
      <c r="B298" s="83"/>
      <c r="C298" s="83"/>
      <c r="D298" s="109"/>
      <c r="H298" s="144"/>
      <c r="I298" s="145"/>
    </row>
    <row r="299" spans="1:9" s="62" customFormat="1">
      <c r="A299" s="83"/>
      <c r="B299" s="83"/>
      <c r="C299" s="83"/>
      <c r="D299" s="109"/>
      <c r="H299" s="144"/>
      <c r="I299" s="145"/>
    </row>
    <row r="300" spans="1:9" s="62" customFormat="1">
      <c r="A300" s="83"/>
      <c r="B300" s="83"/>
      <c r="C300" s="83"/>
      <c r="D300" s="109"/>
      <c r="H300" s="144"/>
      <c r="I300" s="145"/>
    </row>
    <row r="301" spans="1:9" s="62" customFormat="1">
      <c r="A301" s="83"/>
      <c r="B301" s="83"/>
      <c r="C301" s="83"/>
      <c r="D301" s="109"/>
      <c r="H301" s="144"/>
      <c r="I301" s="145"/>
    </row>
    <row r="302" spans="1:9" s="62" customFormat="1">
      <c r="A302" s="83"/>
      <c r="B302" s="83"/>
      <c r="C302" s="83"/>
      <c r="D302" s="109"/>
      <c r="H302" s="144"/>
      <c r="I302" s="145"/>
    </row>
    <row r="303" spans="1:9" s="62" customFormat="1">
      <c r="A303" s="83"/>
      <c r="B303" s="83"/>
      <c r="C303" s="83"/>
      <c r="D303" s="109"/>
      <c r="H303" s="144"/>
      <c r="I303" s="145"/>
    </row>
    <row r="304" spans="1:9" s="62" customFormat="1">
      <c r="A304" s="83"/>
      <c r="B304" s="83"/>
      <c r="C304" s="83"/>
      <c r="D304" s="109"/>
      <c r="H304" s="144"/>
      <c r="I304" s="145"/>
    </row>
    <row r="305" spans="1:9" s="62" customFormat="1">
      <c r="A305" s="83"/>
      <c r="B305" s="83"/>
      <c r="C305" s="83"/>
      <c r="D305" s="109"/>
      <c r="H305" s="144"/>
      <c r="I305" s="145"/>
    </row>
    <row r="306" spans="1:9" s="62" customFormat="1">
      <c r="A306" s="83"/>
      <c r="B306" s="83"/>
      <c r="C306" s="83"/>
      <c r="D306" s="109"/>
      <c r="H306" s="144"/>
      <c r="I306" s="145"/>
    </row>
    <row r="307" spans="1:9" s="62" customFormat="1">
      <c r="A307" s="83"/>
      <c r="B307" s="83"/>
      <c r="C307" s="83"/>
      <c r="D307" s="109"/>
      <c r="H307" s="144"/>
      <c r="I307" s="145"/>
    </row>
    <row r="308" spans="1:9" s="62" customFormat="1">
      <c r="A308" s="83"/>
      <c r="B308" s="83"/>
      <c r="C308" s="83"/>
      <c r="D308" s="109"/>
      <c r="H308" s="144"/>
      <c r="I308" s="145"/>
    </row>
    <row r="309" spans="1:9" s="62" customFormat="1">
      <c r="A309" s="83"/>
      <c r="B309" s="83"/>
      <c r="C309" s="83"/>
      <c r="D309" s="109"/>
      <c r="H309" s="144"/>
      <c r="I309" s="145"/>
    </row>
    <row r="310" spans="1:9" s="62" customFormat="1">
      <c r="A310" s="83"/>
      <c r="B310" s="83"/>
      <c r="C310" s="83"/>
      <c r="D310" s="109"/>
      <c r="H310" s="144"/>
      <c r="I310" s="145"/>
    </row>
    <row r="311" spans="1:9" s="62" customFormat="1">
      <c r="A311" s="83"/>
      <c r="B311" s="83"/>
      <c r="C311" s="83"/>
      <c r="D311" s="109"/>
      <c r="H311" s="144"/>
      <c r="I311" s="145"/>
    </row>
    <row r="312" spans="1:9" s="62" customFormat="1">
      <c r="A312" s="83"/>
      <c r="B312" s="83"/>
      <c r="C312" s="83"/>
      <c r="D312" s="109"/>
      <c r="H312" s="144"/>
      <c r="I312" s="145"/>
    </row>
    <row r="313" spans="1:9" s="62" customFormat="1">
      <c r="A313" s="83"/>
      <c r="B313" s="83"/>
      <c r="C313" s="83"/>
      <c r="D313" s="109"/>
      <c r="H313" s="144"/>
      <c r="I313" s="145"/>
    </row>
    <row r="314" spans="1:9" s="62" customFormat="1">
      <c r="A314" s="83"/>
      <c r="B314" s="83"/>
      <c r="C314" s="83"/>
      <c r="D314" s="109"/>
      <c r="H314" s="144"/>
      <c r="I314" s="145"/>
    </row>
    <row r="315" spans="1:9" s="62" customFormat="1">
      <c r="A315" s="83"/>
      <c r="B315" s="83"/>
      <c r="C315" s="83"/>
      <c r="D315" s="109"/>
      <c r="H315" s="144"/>
      <c r="I315" s="145"/>
    </row>
    <row r="316" spans="1:9" s="62" customFormat="1">
      <c r="A316" s="83"/>
      <c r="B316" s="83"/>
      <c r="C316" s="83"/>
      <c r="D316" s="109"/>
      <c r="H316" s="144"/>
      <c r="I316" s="145"/>
    </row>
    <row r="317" spans="1:9" s="62" customFormat="1">
      <c r="A317" s="83"/>
      <c r="B317" s="83"/>
      <c r="C317" s="83"/>
      <c r="D317" s="109"/>
      <c r="H317" s="144"/>
      <c r="I317" s="145"/>
    </row>
    <row r="318" spans="1:9" s="62" customFormat="1">
      <c r="A318" s="83"/>
      <c r="B318" s="83"/>
      <c r="C318" s="83"/>
      <c r="D318" s="109"/>
      <c r="H318" s="144"/>
      <c r="I318" s="145"/>
    </row>
    <row r="319" spans="1:9" s="62" customFormat="1">
      <c r="A319" s="83"/>
      <c r="B319" s="83"/>
      <c r="C319" s="83"/>
      <c r="D319" s="109"/>
      <c r="H319" s="144"/>
      <c r="I319" s="145"/>
    </row>
    <row r="320" spans="1:9" s="62" customFormat="1">
      <c r="A320" s="83"/>
      <c r="B320" s="83"/>
      <c r="C320" s="83"/>
      <c r="D320" s="109"/>
      <c r="H320" s="144"/>
      <c r="I320" s="145"/>
    </row>
    <row r="321" spans="1:9" s="62" customFormat="1">
      <c r="A321" s="83"/>
      <c r="B321" s="83"/>
      <c r="C321" s="83"/>
      <c r="D321" s="109"/>
      <c r="H321" s="144"/>
      <c r="I321" s="145"/>
    </row>
    <row r="322" spans="1:9" s="62" customFormat="1">
      <c r="A322" s="83"/>
      <c r="B322" s="83"/>
      <c r="C322" s="83"/>
      <c r="D322" s="109"/>
      <c r="H322" s="144"/>
      <c r="I322" s="145"/>
    </row>
    <row r="323" spans="1:9" s="62" customFormat="1">
      <c r="A323" s="83"/>
      <c r="B323" s="83"/>
      <c r="C323" s="83"/>
      <c r="D323" s="109"/>
      <c r="H323" s="144"/>
      <c r="I323" s="145"/>
    </row>
    <row r="324" spans="1:9" s="62" customFormat="1">
      <c r="A324" s="83"/>
      <c r="B324" s="83"/>
      <c r="C324" s="83"/>
      <c r="D324" s="109"/>
      <c r="H324" s="144"/>
      <c r="I324" s="145"/>
    </row>
    <row r="325" spans="1:9" s="62" customFormat="1">
      <c r="A325" s="83"/>
      <c r="B325" s="83"/>
      <c r="C325" s="83"/>
      <c r="D325" s="109"/>
      <c r="H325" s="144"/>
      <c r="I325" s="145"/>
    </row>
    <row r="326" spans="1:9" s="62" customFormat="1">
      <c r="A326" s="83"/>
      <c r="B326" s="83"/>
      <c r="C326" s="83"/>
      <c r="D326" s="109"/>
      <c r="H326" s="144"/>
      <c r="I326" s="145"/>
    </row>
    <row r="327" spans="1:9" s="62" customFormat="1">
      <c r="A327" s="83"/>
      <c r="B327" s="83"/>
      <c r="C327" s="83"/>
      <c r="D327" s="109"/>
      <c r="H327" s="144"/>
      <c r="I327" s="145"/>
    </row>
    <row r="328" spans="1:9" s="62" customFormat="1">
      <c r="A328" s="83"/>
      <c r="B328" s="83"/>
      <c r="C328" s="83"/>
      <c r="D328" s="109"/>
      <c r="H328" s="144"/>
      <c r="I328" s="145"/>
    </row>
    <row r="329" spans="1:9" s="62" customFormat="1">
      <c r="A329" s="83"/>
      <c r="B329" s="83"/>
      <c r="C329" s="83"/>
      <c r="D329" s="109"/>
      <c r="H329" s="144"/>
      <c r="I329" s="145"/>
    </row>
    <row r="330" spans="1:9" s="62" customFormat="1">
      <c r="A330" s="83"/>
      <c r="B330" s="83"/>
      <c r="C330" s="83"/>
      <c r="D330" s="109"/>
      <c r="H330" s="144"/>
      <c r="I330" s="145"/>
    </row>
    <row r="331" spans="1:9" s="62" customFormat="1">
      <c r="A331" s="83"/>
      <c r="B331" s="83"/>
      <c r="C331" s="83"/>
      <c r="D331" s="109"/>
      <c r="H331" s="144"/>
      <c r="I331" s="145"/>
    </row>
    <row r="332" spans="1:9" s="62" customFormat="1">
      <c r="A332" s="83"/>
      <c r="B332" s="83"/>
      <c r="C332" s="83"/>
      <c r="D332" s="109"/>
      <c r="H332" s="144"/>
      <c r="I332" s="145"/>
    </row>
    <row r="333" spans="1:9" s="62" customFormat="1">
      <c r="A333" s="83"/>
      <c r="B333" s="83"/>
      <c r="C333" s="83"/>
      <c r="D333" s="109"/>
      <c r="H333" s="144"/>
      <c r="I333" s="145"/>
    </row>
    <row r="334" spans="1:9" s="62" customFormat="1">
      <c r="A334" s="83"/>
      <c r="B334" s="83"/>
      <c r="C334" s="83"/>
      <c r="D334" s="109"/>
      <c r="H334" s="144"/>
      <c r="I334" s="145"/>
    </row>
    <row r="335" spans="1:9" s="62" customFormat="1">
      <c r="A335" s="83"/>
      <c r="B335" s="83"/>
      <c r="C335" s="83"/>
      <c r="D335" s="109"/>
      <c r="H335" s="144"/>
      <c r="I335" s="145"/>
    </row>
    <row r="336" spans="1:9" s="62" customFormat="1">
      <c r="A336" s="83"/>
      <c r="B336" s="83"/>
      <c r="C336" s="83"/>
      <c r="D336" s="109"/>
      <c r="H336" s="144"/>
      <c r="I336" s="145"/>
    </row>
    <row r="337" spans="1:9" s="62" customFormat="1">
      <c r="A337" s="83"/>
      <c r="B337" s="83"/>
      <c r="C337" s="83"/>
      <c r="D337" s="109"/>
      <c r="H337" s="144"/>
      <c r="I337" s="145"/>
    </row>
    <row r="338" spans="1:9" s="62" customFormat="1">
      <c r="A338" s="83"/>
      <c r="B338" s="83"/>
      <c r="C338" s="83"/>
      <c r="D338" s="109"/>
      <c r="H338" s="144"/>
      <c r="I338" s="145"/>
    </row>
    <row r="339" spans="1:9" s="62" customFormat="1">
      <c r="A339" s="83"/>
      <c r="B339" s="83"/>
      <c r="C339" s="83"/>
      <c r="D339" s="109"/>
      <c r="H339" s="144"/>
      <c r="I339" s="145"/>
    </row>
    <row r="340" spans="1:9" s="62" customFormat="1">
      <c r="A340" s="83"/>
      <c r="B340" s="83"/>
      <c r="C340" s="83"/>
      <c r="D340" s="109"/>
      <c r="H340" s="144"/>
      <c r="I340" s="145"/>
    </row>
    <row r="341" spans="1:9" s="62" customFormat="1">
      <c r="A341" s="83"/>
      <c r="B341" s="83"/>
      <c r="C341" s="83"/>
      <c r="D341" s="109"/>
      <c r="H341" s="144"/>
      <c r="I341" s="145"/>
    </row>
    <row r="342" spans="1:9" s="62" customFormat="1">
      <c r="A342" s="83"/>
      <c r="B342" s="83"/>
      <c r="C342" s="83"/>
      <c r="D342" s="109"/>
      <c r="H342" s="144"/>
      <c r="I342" s="145"/>
    </row>
    <row r="343" spans="1:9" s="62" customFormat="1">
      <c r="A343" s="83"/>
      <c r="B343" s="83"/>
      <c r="C343" s="83"/>
      <c r="D343" s="109"/>
      <c r="H343" s="144"/>
      <c r="I343" s="145"/>
    </row>
    <row r="344" spans="1:9" s="62" customFormat="1">
      <c r="A344" s="83"/>
      <c r="B344" s="83"/>
      <c r="C344" s="83"/>
      <c r="D344" s="109"/>
      <c r="H344" s="144"/>
      <c r="I344" s="145"/>
    </row>
    <row r="345" spans="1:9" s="62" customFormat="1">
      <c r="A345" s="83"/>
      <c r="B345" s="83"/>
      <c r="C345" s="83"/>
      <c r="D345" s="109"/>
      <c r="H345" s="144"/>
      <c r="I345" s="145"/>
    </row>
    <row r="346" spans="1:9" s="62" customFormat="1">
      <c r="A346" s="83"/>
      <c r="B346" s="83"/>
      <c r="C346" s="83"/>
      <c r="D346" s="109"/>
      <c r="H346" s="144"/>
      <c r="I346" s="145"/>
    </row>
    <row r="347" spans="1:9" s="62" customFormat="1">
      <c r="A347" s="83"/>
      <c r="B347" s="83"/>
      <c r="C347" s="83"/>
      <c r="D347" s="109"/>
      <c r="H347" s="144"/>
      <c r="I347" s="145"/>
    </row>
    <row r="348" spans="1:9" s="62" customFormat="1">
      <c r="A348" s="83"/>
      <c r="B348" s="83"/>
      <c r="C348" s="83"/>
      <c r="D348" s="109"/>
      <c r="H348" s="144"/>
      <c r="I348" s="145"/>
    </row>
    <row r="349" spans="1:9" s="62" customFormat="1">
      <c r="A349" s="83"/>
      <c r="B349" s="83"/>
      <c r="C349" s="83"/>
      <c r="D349" s="109"/>
      <c r="H349" s="144"/>
      <c r="I349" s="145"/>
    </row>
    <row r="350" spans="1:9" s="62" customFormat="1">
      <c r="A350" s="83"/>
      <c r="B350" s="83"/>
      <c r="C350" s="83"/>
      <c r="D350" s="109"/>
      <c r="H350" s="144"/>
      <c r="I350" s="145"/>
    </row>
    <row r="351" spans="1:9" s="62" customFormat="1">
      <c r="A351" s="83"/>
      <c r="B351" s="83"/>
      <c r="C351" s="83"/>
      <c r="D351" s="109"/>
      <c r="H351" s="144"/>
      <c r="I351" s="145"/>
    </row>
    <row r="352" spans="1:9" s="62" customFormat="1">
      <c r="A352" s="83"/>
      <c r="B352" s="83"/>
      <c r="C352" s="83"/>
      <c r="D352" s="109"/>
      <c r="H352" s="144"/>
      <c r="I352" s="145"/>
    </row>
    <row r="353" spans="1:9" s="62" customFormat="1">
      <c r="A353" s="83"/>
      <c r="B353" s="83"/>
      <c r="C353" s="83"/>
      <c r="D353" s="109"/>
      <c r="H353" s="144"/>
      <c r="I353" s="145"/>
    </row>
    <row r="354" spans="1:9" s="62" customFormat="1">
      <c r="A354" s="83"/>
      <c r="B354" s="83"/>
      <c r="C354" s="83"/>
      <c r="D354" s="109"/>
      <c r="H354" s="144"/>
      <c r="I354" s="145"/>
    </row>
    <row r="355" spans="1:9" s="62" customFormat="1">
      <c r="A355" s="83"/>
      <c r="B355" s="83"/>
      <c r="C355" s="83"/>
      <c r="D355" s="109"/>
      <c r="H355" s="144"/>
      <c r="I355" s="145"/>
    </row>
    <row r="356" spans="1:9" s="62" customFormat="1">
      <c r="A356" s="83"/>
      <c r="B356" s="83"/>
      <c r="C356" s="83"/>
      <c r="D356" s="109"/>
      <c r="H356" s="144"/>
      <c r="I356" s="145"/>
    </row>
    <row r="357" spans="1:9" s="62" customFormat="1">
      <c r="A357" s="83"/>
      <c r="B357" s="83"/>
      <c r="C357" s="83"/>
      <c r="D357" s="109"/>
      <c r="H357" s="144"/>
      <c r="I357" s="145"/>
    </row>
    <row r="358" spans="1:9" s="62" customFormat="1">
      <c r="A358" s="83"/>
      <c r="B358" s="83"/>
      <c r="C358" s="83"/>
      <c r="D358" s="109"/>
      <c r="H358" s="144"/>
      <c r="I358" s="145"/>
    </row>
    <row r="359" spans="1:9" s="62" customFormat="1">
      <c r="A359" s="83"/>
      <c r="B359" s="83"/>
      <c r="C359" s="83"/>
      <c r="D359" s="109"/>
      <c r="H359" s="144"/>
      <c r="I359" s="145"/>
    </row>
    <row r="360" spans="1:9" s="62" customFormat="1">
      <c r="A360" s="83"/>
      <c r="B360" s="83"/>
      <c r="C360" s="83"/>
      <c r="D360" s="109"/>
      <c r="H360" s="144"/>
      <c r="I360" s="145"/>
    </row>
    <row r="361" spans="1:9" s="62" customFormat="1">
      <c r="A361" s="83"/>
      <c r="B361" s="83"/>
      <c r="C361" s="83"/>
      <c r="D361" s="109"/>
      <c r="H361" s="144"/>
      <c r="I361" s="145"/>
    </row>
    <row r="362" spans="1:9" s="62" customFormat="1">
      <c r="A362" s="83"/>
      <c r="B362" s="83"/>
      <c r="C362" s="83"/>
      <c r="D362" s="109"/>
      <c r="H362" s="144"/>
      <c r="I362" s="145"/>
    </row>
    <row r="363" spans="1:9" s="62" customFormat="1">
      <c r="A363" s="83"/>
      <c r="B363" s="83"/>
      <c r="C363" s="83"/>
      <c r="D363" s="109"/>
      <c r="H363" s="144"/>
      <c r="I363" s="145"/>
    </row>
    <row r="364" spans="1:9" s="62" customFormat="1">
      <c r="A364" s="83"/>
      <c r="B364" s="83"/>
      <c r="C364" s="83"/>
      <c r="D364" s="109"/>
      <c r="H364" s="144"/>
      <c r="I364" s="145"/>
    </row>
    <row r="365" spans="1:9" s="62" customFormat="1">
      <c r="A365" s="83"/>
      <c r="B365" s="83"/>
      <c r="C365" s="83"/>
      <c r="D365" s="109"/>
      <c r="H365" s="144"/>
      <c r="I365" s="145"/>
    </row>
    <row r="366" spans="1:9" s="62" customFormat="1">
      <c r="A366" s="83"/>
      <c r="B366" s="83"/>
      <c r="C366" s="83"/>
      <c r="D366" s="109"/>
      <c r="H366" s="144"/>
      <c r="I366" s="145"/>
    </row>
    <row r="367" spans="1:9" s="62" customFormat="1">
      <c r="A367" s="83"/>
      <c r="B367" s="83"/>
      <c r="C367" s="83"/>
      <c r="D367" s="109"/>
      <c r="H367" s="144"/>
      <c r="I367" s="145"/>
    </row>
    <row r="368" spans="1:9" s="62" customFormat="1">
      <c r="A368" s="83"/>
      <c r="B368" s="83"/>
      <c r="C368" s="83"/>
      <c r="D368" s="109"/>
      <c r="H368" s="144"/>
      <c r="I368" s="145"/>
    </row>
    <row r="369" spans="1:9" s="62" customFormat="1">
      <c r="A369" s="83"/>
      <c r="B369" s="83"/>
      <c r="C369" s="83"/>
      <c r="D369" s="109"/>
      <c r="H369" s="144"/>
      <c r="I369" s="145"/>
    </row>
    <row r="370" spans="1:9" s="62" customFormat="1">
      <c r="A370" s="83"/>
      <c r="B370" s="83"/>
      <c r="C370" s="83"/>
      <c r="D370" s="109"/>
      <c r="H370" s="144"/>
      <c r="I370" s="145"/>
    </row>
    <row r="371" spans="1:9" s="62" customFormat="1">
      <c r="A371" s="83"/>
      <c r="B371" s="83"/>
      <c r="C371" s="83"/>
      <c r="D371" s="109"/>
      <c r="H371" s="144"/>
      <c r="I371" s="145"/>
    </row>
    <row r="372" spans="1:9" s="62" customFormat="1">
      <c r="A372" s="83"/>
      <c r="B372" s="83"/>
      <c r="C372" s="83"/>
      <c r="D372" s="109"/>
      <c r="H372" s="144"/>
      <c r="I372" s="145"/>
    </row>
    <row r="373" spans="1:9" s="62" customFormat="1">
      <c r="A373" s="83"/>
      <c r="B373" s="83"/>
      <c r="C373" s="83"/>
      <c r="D373" s="109"/>
      <c r="H373" s="144"/>
      <c r="I373" s="145"/>
    </row>
    <row r="374" spans="1:9" s="62" customFormat="1">
      <c r="A374" s="83"/>
      <c r="B374" s="83"/>
      <c r="C374" s="83"/>
      <c r="D374" s="109"/>
      <c r="H374" s="144"/>
      <c r="I374" s="145"/>
    </row>
    <row r="375" spans="1:9" s="62" customFormat="1">
      <c r="A375" s="83"/>
      <c r="B375" s="83"/>
      <c r="C375" s="83"/>
      <c r="D375" s="109"/>
      <c r="H375" s="144"/>
      <c r="I375" s="145"/>
    </row>
    <row r="376" spans="1:9" s="62" customFormat="1">
      <c r="A376" s="83"/>
      <c r="B376" s="83"/>
      <c r="C376" s="83"/>
      <c r="D376" s="109"/>
      <c r="H376" s="144"/>
      <c r="I376" s="145"/>
    </row>
    <row r="377" spans="1:9" s="62" customFormat="1">
      <c r="A377" s="83"/>
      <c r="B377" s="83"/>
      <c r="C377" s="83"/>
      <c r="D377" s="109"/>
      <c r="H377" s="144"/>
      <c r="I377" s="145"/>
    </row>
    <row r="378" spans="1:9" s="62" customFormat="1">
      <c r="A378" s="83"/>
      <c r="B378" s="83"/>
      <c r="C378" s="83"/>
      <c r="D378" s="109"/>
      <c r="H378" s="144"/>
      <c r="I378" s="145"/>
    </row>
    <row r="379" spans="1:9" s="62" customFormat="1">
      <c r="A379" s="83"/>
      <c r="B379" s="83"/>
      <c r="C379" s="83"/>
      <c r="D379" s="109"/>
      <c r="H379" s="144"/>
      <c r="I379" s="145"/>
    </row>
    <row r="380" spans="1:9" s="62" customFormat="1">
      <c r="A380" s="83"/>
      <c r="B380" s="83"/>
      <c r="C380" s="83"/>
      <c r="D380" s="109"/>
      <c r="H380" s="144"/>
      <c r="I380" s="145"/>
    </row>
    <row r="381" spans="1:9" s="62" customFormat="1">
      <c r="A381" s="83"/>
      <c r="B381" s="83"/>
      <c r="C381" s="83"/>
      <c r="D381" s="109"/>
      <c r="H381" s="144"/>
      <c r="I381" s="145"/>
    </row>
    <row r="382" spans="1:9" s="62" customFormat="1">
      <c r="A382" s="83"/>
      <c r="B382" s="83"/>
      <c r="C382" s="83"/>
      <c r="D382" s="109"/>
      <c r="H382" s="144"/>
      <c r="I382" s="145"/>
    </row>
    <row r="383" spans="1:9" s="62" customFormat="1">
      <c r="A383" s="83"/>
      <c r="B383" s="83"/>
      <c r="C383" s="83"/>
      <c r="D383" s="109"/>
      <c r="H383" s="144"/>
      <c r="I383" s="145"/>
    </row>
    <row r="384" spans="1:9" s="62" customFormat="1">
      <c r="A384" s="83"/>
      <c r="B384" s="83"/>
      <c r="C384" s="83"/>
      <c r="D384" s="109"/>
      <c r="H384" s="144"/>
      <c r="I384" s="145"/>
    </row>
    <row r="385" spans="1:9" s="62" customFormat="1">
      <c r="A385" s="83"/>
      <c r="B385" s="83"/>
      <c r="C385" s="83"/>
      <c r="D385" s="109"/>
      <c r="H385" s="144"/>
      <c r="I385" s="145"/>
    </row>
    <row r="386" spans="1:9" s="62" customFormat="1">
      <c r="A386" s="83"/>
      <c r="B386" s="83"/>
      <c r="C386" s="83"/>
      <c r="D386" s="109"/>
      <c r="H386" s="144"/>
      <c r="I386" s="145"/>
    </row>
    <row r="387" spans="1:9" s="62" customFormat="1">
      <c r="A387" s="83"/>
      <c r="B387" s="83"/>
      <c r="C387" s="83"/>
      <c r="D387" s="109"/>
      <c r="H387" s="144"/>
      <c r="I387" s="145"/>
    </row>
    <row r="388" spans="1:9" s="62" customFormat="1">
      <c r="A388" s="83"/>
      <c r="B388" s="83"/>
      <c r="C388" s="83"/>
      <c r="D388" s="109"/>
      <c r="H388" s="144"/>
      <c r="I388" s="145"/>
    </row>
    <row r="389" spans="1:9" s="62" customFormat="1">
      <c r="A389" s="83"/>
      <c r="B389" s="83"/>
      <c r="C389" s="83"/>
      <c r="D389" s="109"/>
      <c r="H389" s="144"/>
      <c r="I389" s="145"/>
    </row>
    <row r="390" spans="1:9" s="62" customFormat="1">
      <c r="A390" s="83"/>
      <c r="B390" s="83"/>
      <c r="C390" s="83"/>
      <c r="D390" s="109"/>
      <c r="H390" s="144"/>
      <c r="I390" s="145"/>
    </row>
    <row r="391" spans="1:9" s="62" customFormat="1">
      <c r="A391" s="83"/>
      <c r="B391" s="83"/>
      <c r="C391" s="83"/>
      <c r="D391" s="109"/>
      <c r="H391" s="144"/>
      <c r="I391" s="145"/>
    </row>
    <row r="392" spans="1:9" s="62" customFormat="1">
      <c r="A392" s="83"/>
      <c r="B392" s="83"/>
      <c r="C392" s="83"/>
      <c r="D392" s="109"/>
      <c r="H392" s="144"/>
      <c r="I392" s="145"/>
    </row>
    <row r="393" spans="1:9" s="62" customFormat="1">
      <c r="A393" s="83"/>
      <c r="B393" s="83"/>
      <c r="C393" s="83"/>
      <c r="D393" s="109"/>
      <c r="H393" s="144"/>
      <c r="I393" s="145"/>
    </row>
    <row r="394" spans="1:9" s="62" customFormat="1">
      <c r="A394" s="83"/>
      <c r="B394" s="83"/>
      <c r="C394" s="83"/>
      <c r="D394" s="109"/>
      <c r="H394" s="144"/>
      <c r="I394" s="145"/>
    </row>
    <row r="395" spans="1:9" s="62" customFormat="1">
      <c r="A395" s="83"/>
      <c r="B395" s="83"/>
      <c r="C395" s="83"/>
      <c r="D395" s="109"/>
      <c r="H395" s="144"/>
      <c r="I395" s="145"/>
    </row>
    <row r="396" spans="1:9" s="62" customFormat="1">
      <c r="A396" s="83"/>
      <c r="B396" s="83"/>
      <c r="C396" s="83"/>
      <c r="D396" s="109"/>
      <c r="H396" s="144"/>
      <c r="I396" s="145"/>
    </row>
    <row r="397" spans="1:9" s="62" customFormat="1">
      <c r="A397" s="83"/>
      <c r="B397" s="83"/>
      <c r="C397" s="83"/>
      <c r="D397" s="109"/>
      <c r="H397" s="144"/>
      <c r="I397" s="145"/>
    </row>
    <row r="398" spans="1:9" s="62" customFormat="1">
      <c r="A398" s="83"/>
      <c r="B398" s="83"/>
      <c r="C398" s="83"/>
      <c r="D398" s="109"/>
      <c r="H398" s="144"/>
      <c r="I398" s="145"/>
    </row>
    <row r="399" spans="1:9" s="62" customFormat="1">
      <c r="A399" s="83"/>
      <c r="B399" s="83"/>
      <c r="C399" s="83"/>
      <c r="D399" s="109"/>
      <c r="H399" s="144"/>
      <c r="I399" s="145"/>
    </row>
    <row r="400" spans="1:9" s="62" customFormat="1">
      <c r="A400" s="83"/>
      <c r="B400" s="83"/>
      <c r="C400" s="83"/>
      <c r="D400" s="109"/>
      <c r="H400" s="144"/>
      <c r="I400" s="145"/>
    </row>
    <row r="401" spans="1:9" s="62" customFormat="1">
      <c r="A401" s="83"/>
      <c r="B401" s="83"/>
      <c r="C401" s="83"/>
      <c r="D401" s="109"/>
      <c r="H401" s="144"/>
      <c r="I401" s="145"/>
    </row>
    <row r="402" spans="1:9" s="62" customFormat="1">
      <c r="A402" s="83"/>
      <c r="B402" s="83"/>
      <c r="C402" s="83"/>
      <c r="D402" s="109"/>
      <c r="H402" s="144"/>
      <c r="I402" s="145"/>
    </row>
    <row r="403" spans="1:9" s="62" customFormat="1">
      <c r="A403" s="83"/>
      <c r="B403" s="83"/>
      <c r="C403" s="83"/>
      <c r="D403" s="109"/>
      <c r="H403" s="144"/>
      <c r="I403" s="145"/>
    </row>
    <row r="404" spans="1:9" s="62" customFormat="1">
      <c r="A404" s="83"/>
      <c r="B404" s="83"/>
      <c r="C404" s="83"/>
      <c r="D404" s="109"/>
      <c r="H404" s="144"/>
      <c r="I404" s="145"/>
    </row>
    <row r="405" spans="1:9" s="62" customFormat="1">
      <c r="A405" s="83"/>
      <c r="B405" s="83"/>
      <c r="C405" s="83"/>
      <c r="D405" s="109"/>
      <c r="H405" s="144"/>
      <c r="I405" s="145"/>
    </row>
    <row r="406" spans="1:9" s="62" customFormat="1">
      <c r="A406" s="83"/>
      <c r="B406" s="83"/>
      <c r="C406" s="83"/>
      <c r="D406" s="109"/>
      <c r="H406" s="144"/>
      <c r="I406" s="145"/>
    </row>
    <row r="407" spans="1:9" s="62" customFormat="1">
      <c r="A407" s="83"/>
      <c r="B407" s="83"/>
      <c r="C407" s="83"/>
      <c r="D407" s="109"/>
      <c r="H407" s="144"/>
      <c r="I407" s="145"/>
    </row>
    <row r="408" spans="1:9" s="62" customFormat="1">
      <c r="A408" s="83"/>
      <c r="B408" s="83"/>
      <c r="C408" s="83"/>
      <c r="D408" s="109"/>
      <c r="H408" s="144"/>
      <c r="I408" s="145"/>
    </row>
    <row r="409" spans="1:9" s="62" customFormat="1">
      <c r="A409" s="83"/>
      <c r="B409" s="83"/>
      <c r="C409" s="83"/>
      <c r="D409" s="109"/>
      <c r="H409" s="144"/>
      <c r="I409" s="145"/>
    </row>
    <row r="410" spans="1:9" s="62" customFormat="1">
      <c r="A410" s="83"/>
      <c r="B410" s="83"/>
      <c r="C410" s="83"/>
      <c r="D410" s="109"/>
      <c r="H410" s="144"/>
      <c r="I410" s="145"/>
    </row>
    <row r="411" spans="1:9" s="62" customFormat="1">
      <c r="A411" s="83"/>
      <c r="B411" s="83"/>
      <c r="C411" s="83"/>
      <c r="D411" s="109"/>
      <c r="H411" s="144"/>
      <c r="I411" s="145"/>
    </row>
    <row r="412" spans="1:9" s="62" customFormat="1">
      <c r="A412" s="83"/>
      <c r="B412" s="83"/>
      <c r="C412" s="83"/>
      <c r="D412" s="109"/>
      <c r="H412" s="144"/>
      <c r="I412" s="145"/>
    </row>
    <row r="413" spans="1:9" s="62" customFormat="1">
      <c r="A413" s="83"/>
      <c r="B413" s="83"/>
      <c r="C413" s="83"/>
      <c r="D413" s="109"/>
      <c r="H413" s="144"/>
      <c r="I413" s="145"/>
    </row>
    <row r="414" spans="1:9" s="62" customFormat="1">
      <c r="A414" s="83"/>
      <c r="B414" s="83"/>
      <c r="C414" s="83"/>
      <c r="D414" s="109"/>
      <c r="H414" s="144"/>
      <c r="I414" s="145"/>
    </row>
    <row r="415" spans="1:9" s="62" customFormat="1">
      <c r="A415" s="83"/>
      <c r="B415" s="83"/>
      <c r="C415" s="83"/>
      <c r="D415" s="109"/>
      <c r="H415" s="144"/>
      <c r="I415" s="145"/>
    </row>
    <row r="416" spans="1:9" s="62" customFormat="1">
      <c r="A416" s="83"/>
      <c r="B416" s="83"/>
      <c r="C416" s="83"/>
      <c r="D416" s="109"/>
      <c r="H416" s="144"/>
      <c r="I416" s="145"/>
    </row>
    <row r="417" spans="1:9" s="62" customFormat="1">
      <c r="A417" s="83"/>
      <c r="B417" s="83"/>
      <c r="C417" s="83"/>
      <c r="D417" s="109"/>
      <c r="H417" s="144"/>
      <c r="I417" s="145"/>
    </row>
    <row r="418" spans="1:9" s="62" customFormat="1">
      <c r="A418" s="83"/>
      <c r="B418" s="83"/>
      <c r="C418" s="83"/>
      <c r="D418" s="109"/>
      <c r="H418" s="144"/>
      <c r="I418" s="145"/>
    </row>
    <row r="419" spans="1:9" s="62" customFormat="1">
      <c r="A419" s="83"/>
      <c r="B419" s="83"/>
      <c r="C419" s="83"/>
      <c r="D419" s="109"/>
      <c r="H419" s="144"/>
      <c r="I419" s="145"/>
    </row>
    <row r="420" spans="1:9" s="62" customFormat="1">
      <c r="A420" s="83"/>
      <c r="B420" s="83"/>
      <c r="C420" s="83"/>
      <c r="D420" s="109"/>
      <c r="H420" s="144"/>
      <c r="I420" s="145"/>
    </row>
    <row r="421" spans="1:9" s="62" customFormat="1">
      <c r="A421" s="83"/>
      <c r="B421" s="83"/>
      <c r="C421" s="83"/>
      <c r="D421" s="109"/>
      <c r="H421" s="144"/>
      <c r="I421" s="145"/>
    </row>
    <row r="422" spans="1:9" s="62" customFormat="1">
      <c r="A422" s="83"/>
      <c r="B422" s="83"/>
      <c r="C422" s="83"/>
      <c r="D422" s="109"/>
      <c r="H422" s="144"/>
      <c r="I422" s="145"/>
    </row>
    <row r="423" spans="1:9" s="62" customFormat="1">
      <c r="A423" s="83"/>
      <c r="B423" s="83"/>
      <c r="C423" s="83"/>
      <c r="D423" s="109"/>
      <c r="H423" s="144"/>
      <c r="I423" s="145"/>
    </row>
    <row r="424" spans="1:9" s="62" customFormat="1">
      <c r="A424" s="83"/>
      <c r="B424" s="83"/>
      <c r="C424" s="83"/>
      <c r="D424" s="109"/>
      <c r="H424" s="144"/>
      <c r="I424" s="145"/>
    </row>
    <row r="425" spans="1:9" s="62" customFormat="1">
      <c r="A425" s="83"/>
      <c r="B425" s="83"/>
      <c r="C425" s="83"/>
      <c r="D425" s="109"/>
      <c r="H425" s="144"/>
      <c r="I425" s="145"/>
    </row>
    <row r="426" spans="1:9" s="62" customFormat="1">
      <c r="A426" s="83"/>
      <c r="B426" s="83"/>
      <c r="C426" s="83"/>
      <c r="D426" s="109"/>
      <c r="H426" s="144"/>
      <c r="I426" s="145"/>
    </row>
    <row r="427" spans="1:9" s="62" customFormat="1">
      <c r="A427" s="83"/>
      <c r="B427" s="83"/>
      <c r="C427" s="83"/>
      <c r="D427" s="109"/>
      <c r="H427" s="144"/>
      <c r="I427" s="145"/>
    </row>
    <row r="428" spans="1:9" s="62" customFormat="1">
      <c r="A428" s="83"/>
      <c r="B428" s="83"/>
      <c r="C428" s="83"/>
      <c r="D428" s="109"/>
      <c r="H428" s="144"/>
      <c r="I428" s="145"/>
    </row>
    <row r="429" spans="1:9" s="62" customFormat="1">
      <c r="A429" s="83"/>
      <c r="B429" s="83"/>
      <c r="C429" s="83"/>
      <c r="D429" s="109"/>
      <c r="H429" s="144"/>
      <c r="I429" s="145"/>
    </row>
    <row r="430" spans="1:9" s="62" customFormat="1">
      <c r="A430" s="83"/>
      <c r="B430" s="83"/>
      <c r="C430" s="83"/>
      <c r="D430" s="109"/>
      <c r="H430" s="144"/>
      <c r="I430" s="145"/>
    </row>
    <row r="431" spans="1:9" s="62" customFormat="1">
      <c r="A431" s="83"/>
      <c r="B431" s="83"/>
      <c r="C431" s="83"/>
      <c r="D431" s="109"/>
      <c r="H431" s="144"/>
      <c r="I431" s="145"/>
    </row>
    <row r="432" spans="1:9" s="62" customFormat="1">
      <c r="A432" s="83"/>
      <c r="B432" s="83"/>
      <c r="C432" s="83"/>
      <c r="D432" s="109"/>
      <c r="H432" s="144"/>
      <c r="I432" s="145"/>
    </row>
    <row r="433" spans="1:9" s="62" customFormat="1">
      <c r="A433" s="83"/>
      <c r="B433" s="83"/>
      <c r="C433" s="83"/>
      <c r="D433" s="109"/>
      <c r="H433" s="144"/>
      <c r="I433" s="145"/>
    </row>
    <row r="434" spans="1:9" s="62" customFormat="1">
      <c r="A434" s="83"/>
      <c r="B434" s="83"/>
      <c r="C434" s="83"/>
      <c r="D434" s="109"/>
      <c r="H434" s="144"/>
      <c r="I434" s="145"/>
    </row>
    <row r="435" spans="1:9" s="62" customFormat="1">
      <c r="A435" s="83"/>
      <c r="B435" s="83"/>
      <c r="C435" s="83"/>
      <c r="D435" s="109"/>
      <c r="H435" s="144"/>
      <c r="I435" s="145"/>
    </row>
    <row r="436" spans="1:9" s="62" customFormat="1">
      <c r="A436" s="83"/>
      <c r="B436" s="83"/>
      <c r="C436" s="83"/>
      <c r="D436" s="109"/>
      <c r="H436" s="144"/>
      <c r="I436" s="145"/>
    </row>
    <row r="437" spans="1:9" s="62" customFormat="1">
      <c r="A437" s="83"/>
      <c r="B437" s="83"/>
      <c r="C437" s="83"/>
      <c r="D437" s="109"/>
      <c r="H437" s="144"/>
      <c r="I437" s="145"/>
    </row>
    <row r="438" spans="1:9" s="62" customFormat="1">
      <c r="A438" s="83"/>
      <c r="B438" s="83"/>
      <c r="C438" s="83"/>
      <c r="D438" s="109"/>
      <c r="H438" s="144"/>
      <c r="I438" s="145"/>
    </row>
    <row r="439" spans="1:9" s="62" customFormat="1">
      <c r="A439" s="83"/>
      <c r="B439" s="83"/>
      <c r="C439" s="83"/>
      <c r="D439" s="109"/>
      <c r="H439" s="144"/>
      <c r="I439" s="145"/>
    </row>
    <row r="440" spans="1:9" s="62" customFormat="1">
      <c r="A440" s="83"/>
      <c r="B440" s="83"/>
      <c r="C440" s="83"/>
      <c r="D440" s="109"/>
      <c r="H440" s="144"/>
      <c r="I440" s="145"/>
    </row>
    <row r="441" spans="1:9" s="62" customFormat="1">
      <c r="A441" s="83"/>
      <c r="B441" s="83"/>
      <c r="C441" s="83"/>
      <c r="D441" s="109"/>
      <c r="H441" s="144"/>
      <c r="I441" s="145"/>
    </row>
    <row r="442" spans="1:9" s="62" customFormat="1">
      <c r="A442" s="83"/>
      <c r="B442" s="83"/>
      <c r="C442" s="83"/>
      <c r="D442" s="109"/>
      <c r="H442" s="144"/>
      <c r="I442" s="145"/>
    </row>
    <row r="443" spans="1:9" s="62" customFormat="1">
      <c r="A443" s="83"/>
      <c r="B443" s="83"/>
      <c r="C443" s="83"/>
      <c r="D443" s="109"/>
      <c r="H443" s="144"/>
      <c r="I443" s="145"/>
    </row>
    <row r="444" spans="1:9" s="62" customFormat="1">
      <c r="A444" s="83"/>
      <c r="B444" s="83"/>
      <c r="C444" s="83"/>
      <c r="D444" s="109"/>
      <c r="H444" s="144"/>
      <c r="I444" s="145"/>
    </row>
    <row r="445" spans="1:9" s="62" customFormat="1">
      <c r="A445" s="83"/>
      <c r="B445" s="83"/>
      <c r="C445" s="83"/>
      <c r="D445" s="109"/>
      <c r="H445" s="144"/>
      <c r="I445" s="145"/>
    </row>
    <row r="446" spans="1:9" s="62" customFormat="1">
      <c r="A446" s="83"/>
      <c r="B446" s="83"/>
      <c r="C446" s="83"/>
      <c r="D446" s="109"/>
      <c r="H446" s="144"/>
      <c r="I446" s="145"/>
    </row>
    <row r="447" spans="1:9" s="62" customFormat="1">
      <c r="A447" s="83"/>
      <c r="B447" s="83"/>
      <c r="C447" s="83"/>
      <c r="D447" s="109"/>
      <c r="H447" s="144"/>
      <c r="I447" s="145"/>
    </row>
    <row r="448" spans="1:9" s="62" customFormat="1">
      <c r="A448" s="83"/>
      <c r="B448" s="83"/>
      <c r="C448" s="83"/>
      <c r="D448" s="109"/>
      <c r="H448" s="144"/>
      <c r="I448" s="145"/>
    </row>
    <row r="449" spans="1:9" s="62" customFormat="1">
      <c r="A449" s="83"/>
      <c r="B449" s="83"/>
      <c r="C449" s="83"/>
      <c r="D449" s="109"/>
      <c r="H449" s="144"/>
      <c r="I449" s="145"/>
    </row>
    <row r="450" spans="1:9" s="62" customFormat="1">
      <c r="A450" s="83"/>
      <c r="B450" s="83"/>
      <c r="C450" s="83"/>
      <c r="D450" s="109"/>
      <c r="H450" s="144"/>
      <c r="I450" s="145"/>
    </row>
    <row r="451" spans="1:9" s="62" customFormat="1">
      <c r="A451" s="83"/>
      <c r="B451" s="83"/>
      <c r="C451" s="83"/>
      <c r="D451" s="109"/>
      <c r="H451" s="144"/>
      <c r="I451" s="145"/>
    </row>
    <row r="452" spans="1:9" s="62" customFormat="1">
      <c r="A452" s="83"/>
      <c r="B452" s="83"/>
      <c r="C452" s="83"/>
      <c r="D452" s="109"/>
      <c r="H452" s="144"/>
      <c r="I452" s="145"/>
    </row>
    <row r="453" spans="1:9" s="62" customFormat="1">
      <c r="A453" s="83"/>
      <c r="B453" s="83"/>
      <c r="C453" s="83"/>
      <c r="D453" s="109"/>
      <c r="H453" s="144"/>
      <c r="I453" s="145"/>
    </row>
    <row r="454" spans="1:9" s="62" customFormat="1">
      <c r="A454" s="83"/>
      <c r="B454" s="83"/>
      <c r="C454" s="83"/>
      <c r="D454" s="109"/>
      <c r="H454" s="144"/>
      <c r="I454" s="145"/>
    </row>
    <row r="455" spans="1:9" s="62" customFormat="1">
      <c r="A455" s="83"/>
      <c r="B455" s="83"/>
      <c r="C455" s="83"/>
      <c r="D455" s="109"/>
      <c r="H455" s="144"/>
      <c r="I455" s="145"/>
    </row>
    <row r="456" spans="1:9" s="62" customFormat="1">
      <c r="A456" s="83"/>
      <c r="B456" s="83"/>
      <c r="C456" s="83"/>
      <c r="D456" s="109"/>
      <c r="H456" s="144"/>
      <c r="I456" s="145"/>
    </row>
    <row r="457" spans="1:9" s="62" customFormat="1">
      <c r="A457" s="83"/>
      <c r="B457" s="83"/>
      <c r="C457" s="83"/>
      <c r="D457" s="109"/>
      <c r="H457" s="144"/>
      <c r="I457" s="145"/>
    </row>
    <row r="458" spans="1:9" s="62" customFormat="1">
      <c r="A458" s="83"/>
      <c r="B458" s="83"/>
      <c r="C458" s="83"/>
      <c r="D458" s="109"/>
      <c r="H458" s="144"/>
      <c r="I458" s="145"/>
    </row>
    <row r="459" spans="1:9" s="62" customFormat="1">
      <c r="A459" s="83"/>
      <c r="B459" s="83"/>
      <c r="C459" s="83"/>
      <c r="D459" s="109"/>
      <c r="H459" s="144"/>
      <c r="I459" s="145"/>
    </row>
    <row r="460" spans="1:9" s="62" customFormat="1">
      <c r="A460" s="83"/>
      <c r="B460" s="83"/>
      <c r="C460" s="83"/>
      <c r="D460" s="109"/>
      <c r="H460" s="144"/>
      <c r="I460" s="145"/>
    </row>
    <row r="461" spans="1:9" s="62" customFormat="1">
      <c r="A461" s="83"/>
      <c r="B461" s="83"/>
      <c r="C461" s="83"/>
      <c r="D461" s="109"/>
      <c r="H461" s="144"/>
      <c r="I461" s="145"/>
    </row>
    <row r="462" spans="1:9" s="62" customFormat="1">
      <c r="A462" s="83"/>
      <c r="B462" s="83"/>
      <c r="C462" s="83"/>
      <c r="D462" s="109"/>
      <c r="H462" s="144"/>
      <c r="I462" s="145"/>
    </row>
    <row r="463" spans="1:9" s="62" customFormat="1">
      <c r="A463" s="83"/>
      <c r="B463" s="83"/>
      <c r="C463" s="83"/>
      <c r="D463" s="109"/>
      <c r="H463" s="144"/>
      <c r="I463" s="145"/>
    </row>
    <row r="464" spans="1:9" s="62" customFormat="1">
      <c r="A464" s="83"/>
      <c r="B464" s="83"/>
      <c r="C464" s="83"/>
      <c r="D464" s="109"/>
      <c r="H464" s="144"/>
      <c r="I464" s="145"/>
    </row>
    <row r="465" spans="1:9" s="62" customFormat="1">
      <c r="A465" s="83"/>
      <c r="B465" s="83"/>
      <c r="C465" s="83"/>
      <c r="D465" s="109"/>
      <c r="H465" s="144"/>
      <c r="I465" s="145"/>
    </row>
    <row r="466" spans="1:9" s="62" customFormat="1">
      <c r="A466" s="83"/>
      <c r="B466" s="83"/>
      <c r="C466" s="83"/>
      <c r="D466" s="109"/>
      <c r="H466" s="144"/>
      <c r="I466" s="145"/>
    </row>
    <row r="467" spans="1:9" s="62" customFormat="1">
      <c r="A467" s="83"/>
      <c r="B467" s="83"/>
      <c r="C467" s="83"/>
      <c r="D467" s="109"/>
      <c r="H467" s="144"/>
      <c r="I467" s="145"/>
    </row>
    <row r="468" spans="1:9" s="62" customFormat="1">
      <c r="A468" s="83"/>
      <c r="B468" s="83"/>
      <c r="C468" s="83"/>
      <c r="D468" s="109"/>
      <c r="H468" s="144"/>
      <c r="I468" s="145"/>
    </row>
    <row r="469" spans="1:9" s="62" customFormat="1">
      <c r="A469" s="83"/>
      <c r="B469" s="83"/>
      <c r="C469" s="83"/>
      <c r="D469" s="109"/>
      <c r="H469" s="144"/>
      <c r="I469" s="145"/>
    </row>
    <row r="470" spans="1:9" s="62" customFormat="1">
      <c r="A470" s="83"/>
      <c r="B470" s="83"/>
      <c r="C470" s="83"/>
      <c r="D470" s="109"/>
      <c r="H470" s="144"/>
      <c r="I470" s="145"/>
    </row>
    <row r="471" spans="1:9" s="62" customFormat="1">
      <c r="A471" s="83"/>
      <c r="B471" s="83"/>
      <c r="C471" s="83"/>
      <c r="D471" s="109"/>
      <c r="H471" s="144"/>
      <c r="I471" s="145"/>
    </row>
    <row r="472" spans="1:9" s="62" customFormat="1">
      <c r="A472" s="83"/>
      <c r="B472" s="83"/>
      <c r="C472" s="83"/>
      <c r="D472" s="109"/>
      <c r="H472" s="144"/>
      <c r="I472" s="145"/>
    </row>
    <row r="473" spans="1:9" s="62" customFormat="1">
      <c r="A473" s="83"/>
      <c r="B473" s="83"/>
      <c r="C473" s="83"/>
      <c r="D473" s="109"/>
      <c r="H473" s="144"/>
      <c r="I473" s="145"/>
    </row>
    <row r="474" spans="1:9" s="62" customFormat="1">
      <c r="A474" s="83"/>
      <c r="B474" s="83"/>
      <c r="C474" s="83"/>
      <c r="D474" s="109"/>
      <c r="H474" s="144"/>
      <c r="I474" s="145"/>
    </row>
    <row r="475" spans="1:9" s="62" customFormat="1">
      <c r="A475" s="83"/>
      <c r="B475" s="83"/>
      <c r="C475" s="83"/>
      <c r="D475" s="109"/>
      <c r="H475" s="144"/>
      <c r="I475" s="145"/>
    </row>
    <row r="476" spans="1:9" s="62" customFormat="1">
      <c r="A476" s="83"/>
      <c r="B476" s="83"/>
      <c r="C476" s="83"/>
      <c r="D476" s="109"/>
      <c r="H476" s="144"/>
      <c r="I476" s="145"/>
    </row>
    <row r="477" spans="1:9" s="62" customFormat="1">
      <c r="A477" s="83"/>
      <c r="B477" s="83"/>
      <c r="C477" s="83"/>
      <c r="D477" s="109"/>
      <c r="H477" s="144"/>
      <c r="I477" s="145"/>
    </row>
    <row r="478" spans="1:9" s="62" customFormat="1">
      <c r="A478" s="83"/>
      <c r="B478" s="83"/>
      <c r="C478" s="83"/>
      <c r="D478" s="109"/>
      <c r="H478" s="144"/>
      <c r="I478" s="145"/>
    </row>
    <row r="479" spans="1:9" s="62" customFormat="1">
      <c r="A479" s="83"/>
      <c r="B479" s="83"/>
      <c r="C479" s="83"/>
      <c r="D479" s="109"/>
      <c r="H479" s="144"/>
      <c r="I479" s="145"/>
    </row>
    <row r="480" spans="1:9" s="62" customFormat="1">
      <c r="A480" s="83"/>
      <c r="B480" s="83"/>
      <c r="C480" s="83"/>
      <c r="D480" s="109"/>
      <c r="H480" s="144"/>
      <c r="I480" s="145"/>
    </row>
    <row r="481" spans="1:9" s="62" customFormat="1">
      <c r="A481" s="83"/>
      <c r="B481" s="83"/>
      <c r="C481" s="83"/>
      <c r="D481" s="109"/>
      <c r="H481" s="144"/>
      <c r="I481" s="145"/>
    </row>
    <row r="482" spans="1:9" s="62" customFormat="1">
      <c r="A482" s="83"/>
      <c r="B482" s="83"/>
      <c r="C482" s="83"/>
      <c r="D482" s="109"/>
      <c r="H482" s="144"/>
      <c r="I482" s="145"/>
    </row>
    <row r="483" spans="1:9" s="62" customFormat="1">
      <c r="A483" s="83"/>
      <c r="B483" s="83"/>
      <c r="C483" s="83"/>
      <c r="D483" s="109"/>
      <c r="H483" s="144"/>
      <c r="I483" s="145"/>
    </row>
    <row r="484" spans="1:9" s="62" customFormat="1">
      <c r="A484" s="83"/>
      <c r="B484" s="83"/>
      <c r="C484" s="83"/>
      <c r="D484" s="109"/>
      <c r="H484" s="144"/>
      <c r="I484" s="145"/>
    </row>
    <row r="485" spans="1:9" s="62" customFormat="1">
      <c r="A485" s="83"/>
      <c r="B485" s="83"/>
      <c r="C485" s="83"/>
      <c r="D485" s="109"/>
      <c r="H485" s="144"/>
      <c r="I485" s="145"/>
    </row>
    <row r="486" spans="1:9" s="62" customFormat="1">
      <c r="A486" s="83"/>
      <c r="B486" s="83"/>
      <c r="C486" s="83"/>
      <c r="D486" s="109"/>
      <c r="H486" s="144"/>
      <c r="I486" s="145"/>
    </row>
    <row r="487" spans="1:9" s="62" customFormat="1">
      <c r="A487" s="83"/>
      <c r="B487" s="83"/>
      <c r="C487" s="83"/>
      <c r="D487" s="109"/>
      <c r="H487" s="144"/>
      <c r="I487" s="145"/>
    </row>
    <row r="488" spans="1:9" s="62" customFormat="1">
      <c r="A488" s="83"/>
      <c r="B488" s="83"/>
      <c r="C488" s="83"/>
      <c r="D488" s="109"/>
      <c r="H488" s="144"/>
      <c r="I488" s="145"/>
    </row>
    <row r="489" spans="1:9" s="62" customFormat="1">
      <c r="A489" s="83"/>
      <c r="B489" s="83"/>
      <c r="C489" s="83"/>
      <c r="D489" s="109"/>
      <c r="H489" s="144"/>
      <c r="I489" s="145"/>
    </row>
    <row r="490" spans="1:9" s="62" customFormat="1">
      <c r="A490" s="83"/>
      <c r="B490" s="83"/>
      <c r="C490" s="83"/>
      <c r="D490" s="109"/>
      <c r="H490" s="144"/>
      <c r="I490" s="145"/>
    </row>
    <row r="491" spans="1:9" s="62" customFormat="1">
      <c r="A491" s="83"/>
      <c r="B491" s="83"/>
      <c r="C491" s="83"/>
      <c r="D491" s="109"/>
      <c r="H491" s="144"/>
      <c r="I491" s="145"/>
    </row>
    <row r="492" spans="1:9" s="62" customFormat="1">
      <c r="A492" s="83"/>
      <c r="B492" s="83"/>
      <c r="C492" s="83"/>
      <c r="D492" s="109"/>
      <c r="H492" s="144"/>
      <c r="I492" s="145"/>
    </row>
    <row r="493" spans="1:9" s="62" customFormat="1">
      <c r="A493" s="83"/>
      <c r="B493" s="83"/>
      <c r="C493" s="83"/>
      <c r="D493" s="109"/>
      <c r="H493" s="144"/>
      <c r="I493" s="145"/>
    </row>
    <row r="494" spans="1:9" s="62" customFormat="1">
      <c r="A494" s="83"/>
      <c r="B494" s="83"/>
      <c r="C494" s="83"/>
      <c r="D494" s="109"/>
      <c r="H494" s="144"/>
      <c r="I494" s="145"/>
    </row>
    <row r="495" spans="1:9" s="62" customFormat="1">
      <c r="A495" s="83"/>
      <c r="B495" s="83"/>
      <c r="C495" s="83"/>
      <c r="D495" s="109"/>
      <c r="H495" s="144"/>
      <c r="I495" s="145"/>
    </row>
    <row r="496" spans="1:9" s="62" customFormat="1">
      <c r="A496" s="83"/>
      <c r="B496" s="83"/>
      <c r="C496" s="83"/>
      <c r="D496" s="109"/>
      <c r="H496" s="144"/>
      <c r="I496" s="145"/>
    </row>
    <row r="497" spans="1:9" s="62" customFormat="1">
      <c r="A497" s="83"/>
      <c r="B497" s="83"/>
      <c r="C497" s="83"/>
      <c r="D497" s="109"/>
      <c r="H497" s="144"/>
      <c r="I497" s="145"/>
    </row>
    <row r="498" spans="1:9" s="62" customFormat="1">
      <c r="A498" s="83"/>
      <c r="B498" s="83"/>
      <c r="C498" s="83"/>
      <c r="D498" s="109"/>
      <c r="H498" s="144"/>
      <c r="I498" s="145"/>
    </row>
    <row r="499" spans="1:9" s="62" customFormat="1">
      <c r="A499" s="83"/>
      <c r="B499" s="83"/>
      <c r="C499" s="83"/>
      <c r="D499" s="109"/>
      <c r="H499" s="144"/>
      <c r="I499" s="145"/>
    </row>
    <row r="500" spans="1:9" s="62" customFormat="1">
      <c r="A500" s="83"/>
      <c r="B500" s="83"/>
      <c r="C500" s="83"/>
      <c r="D500" s="109"/>
      <c r="H500" s="144"/>
      <c r="I500" s="145"/>
    </row>
    <row r="501" spans="1:9" s="62" customFormat="1">
      <c r="A501" s="83"/>
      <c r="B501" s="83"/>
      <c r="C501" s="83"/>
      <c r="D501" s="109"/>
      <c r="H501" s="144"/>
      <c r="I501" s="145"/>
    </row>
    <row r="502" spans="1:9" s="62" customFormat="1">
      <c r="A502" s="83"/>
      <c r="B502" s="83"/>
      <c r="C502" s="83"/>
      <c r="D502" s="109"/>
      <c r="H502" s="144"/>
      <c r="I502" s="145"/>
    </row>
    <row r="503" spans="1:9" s="62" customFormat="1">
      <c r="A503" s="83"/>
      <c r="B503" s="83"/>
      <c r="C503" s="83"/>
      <c r="D503" s="109"/>
      <c r="H503" s="144"/>
      <c r="I503" s="145"/>
    </row>
    <row r="504" spans="1:9" s="62" customFormat="1">
      <c r="A504" s="83"/>
      <c r="B504" s="83"/>
      <c r="C504" s="83"/>
      <c r="D504" s="109"/>
      <c r="H504" s="144"/>
      <c r="I504" s="145"/>
    </row>
    <row r="505" spans="1:9" s="62" customFormat="1">
      <c r="A505" s="83"/>
      <c r="B505" s="83"/>
      <c r="C505" s="83"/>
      <c r="D505" s="109"/>
      <c r="H505" s="144"/>
      <c r="I505" s="145"/>
    </row>
    <row r="506" spans="1:9" s="62" customFormat="1">
      <c r="A506" s="83"/>
      <c r="B506" s="83"/>
      <c r="C506" s="83"/>
      <c r="D506" s="109"/>
      <c r="H506" s="144"/>
      <c r="I506" s="145"/>
    </row>
    <row r="507" spans="1:9" s="62" customFormat="1">
      <c r="A507" s="83"/>
      <c r="B507" s="83"/>
      <c r="C507" s="83"/>
      <c r="D507" s="109"/>
      <c r="H507" s="144"/>
      <c r="I507" s="145"/>
    </row>
    <row r="508" spans="1:9" s="62" customFormat="1">
      <c r="A508" s="83"/>
      <c r="B508" s="83"/>
      <c r="C508" s="83"/>
      <c r="D508" s="109"/>
      <c r="H508" s="144"/>
      <c r="I508" s="145"/>
    </row>
    <row r="509" spans="1:9" s="62" customFormat="1">
      <c r="A509" s="83"/>
      <c r="B509" s="83"/>
      <c r="C509" s="83"/>
      <c r="D509" s="109"/>
      <c r="H509" s="144"/>
      <c r="I509" s="145"/>
    </row>
    <row r="510" spans="1:9" s="62" customFormat="1">
      <c r="A510" s="83"/>
      <c r="B510" s="83"/>
      <c r="C510" s="83"/>
      <c r="D510" s="109"/>
      <c r="H510" s="144"/>
      <c r="I510" s="145"/>
    </row>
    <row r="511" spans="1:9" s="62" customFormat="1">
      <c r="A511" s="83"/>
      <c r="B511" s="83"/>
      <c r="C511" s="83"/>
      <c r="D511" s="109"/>
      <c r="H511" s="144"/>
      <c r="I511" s="145"/>
    </row>
    <row r="512" spans="1:9" s="62" customFormat="1">
      <c r="A512" s="83"/>
      <c r="B512" s="83"/>
      <c r="C512" s="83"/>
      <c r="D512" s="109"/>
      <c r="H512" s="144"/>
      <c r="I512" s="145"/>
    </row>
    <row r="513" spans="1:9" s="62" customFormat="1">
      <c r="A513" s="83"/>
      <c r="B513" s="83"/>
      <c r="C513" s="83"/>
      <c r="D513" s="109"/>
      <c r="H513" s="144"/>
      <c r="I513" s="145"/>
    </row>
    <row r="514" spans="1:9" s="62" customFormat="1">
      <c r="A514" s="83"/>
      <c r="B514" s="83"/>
      <c r="C514" s="83"/>
      <c r="D514" s="109"/>
      <c r="H514" s="144"/>
      <c r="I514" s="145"/>
    </row>
    <row r="515" spans="1:9" s="62" customFormat="1">
      <c r="A515" s="83"/>
      <c r="B515" s="83"/>
      <c r="C515" s="83"/>
      <c r="D515" s="109"/>
      <c r="H515" s="144"/>
      <c r="I515" s="145"/>
    </row>
    <row r="516" spans="1:9" s="62" customFormat="1">
      <c r="A516" s="83"/>
      <c r="B516" s="83"/>
      <c r="C516" s="83"/>
      <c r="D516" s="109"/>
      <c r="H516" s="144"/>
      <c r="I516" s="145"/>
    </row>
    <row r="517" spans="1:9" s="62" customFormat="1">
      <c r="A517" s="83"/>
      <c r="B517" s="83"/>
      <c r="C517" s="83"/>
      <c r="D517" s="109"/>
      <c r="H517" s="144"/>
      <c r="I517" s="145"/>
    </row>
    <row r="518" spans="1:9" s="62" customFormat="1">
      <c r="A518" s="83"/>
      <c r="B518" s="83"/>
      <c r="C518" s="83"/>
      <c r="D518" s="109"/>
      <c r="H518" s="144"/>
      <c r="I518" s="145"/>
    </row>
    <row r="519" spans="1:9" s="62" customFormat="1">
      <c r="A519" s="83"/>
      <c r="B519" s="83"/>
      <c r="C519" s="83"/>
      <c r="D519" s="109"/>
      <c r="H519" s="144"/>
      <c r="I519" s="145"/>
    </row>
    <row r="520" spans="1:9" s="62" customFormat="1">
      <c r="A520" s="83"/>
      <c r="B520" s="83"/>
      <c r="C520" s="83"/>
      <c r="D520" s="109"/>
      <c r="H520" s="144"/>
      <c r="I520" s="145"/>
    </row>
    <row r="521" spans="1:9" s="62" customFormat="1">
      <c r="A521" s="83"/>
      <c r="B521" s="83"/>
      <c r="C521" s="83"/>
      <c r="D521" s="109"/>
      <c r="H521" s="144"/>
      <c r="I521" s="145"/>
    </row>
    <row r="522" spans="1:9" s="62" customFormat="1">
      <c r="A522" s="83"/>
      <c r="B522" s="83"/>
      <c r="C522" s="83"/>
      <c r="D522" s="109"/>
      <c r="H522" s="144"/>
      <c r="I522" s="145"/>
    </row>
    <row r="523" spans="1:9" s="62" customFormat="1">
      <c r="A523" s="83"/>
      <c r="B523" s="83"/>
      <c r="C523" s="83"/>
      <c r="D523" s="109"/>
      <c r="H523" s="144"/>
      <c r="I523" s="145"/>
    </row>
    <row r="524" spans="1:9" s="62" customFormat="1">
      <c r="A524" s="83"/>
      <c r="B524" s="83"/>
      <c r="C524" s="83"/>
      <c r="D524" s="109"/>
      <c r="H524" s="144"/>
      <c r="I524" s="145"/>
    </row>
    <row r="525" spans="1:9" s="62" customFormat="1">
      <c r="A525" s="83"/>
      <c r="B525" s="83"/>
      <c r="C525" s="83"/>
      <c r="D525" s="109"/>
      <c r="H525" s="144"/>
      <c r="I525" s="145"/>
    </row>
    <row r="526" spans="1:9" s="62" customFormat="1">
      <c r="A526" s="83"/>
      <c r="B526" s="83"/>
      <c r="C526" s="83"/>
      <c r="D526" s="109"/>
      <c r="H526" s="144"/>
      <c r="I526" s="145"/>
    </row>
    <row r="527" spans="1:9" s="62" customFormat="1">
      <c r="A527" s="83"/>
      <c r="B527" s="83"/>
      <c r="C527" s="83"/>
      <c r="D527" s="109"/>
      <c r="H527" s="144"/>
      <c r="I527" s="145"/>
    </row>
    <row r="528" spans="1:9" s="62" customFormat="1">
      <c r="A528" s="83"/>
      <c r="B528" s="83"/>
      <c r="C528" s="83"/>
      <c r="D528" s="109"/>
      <c r="H528" s="144"/>
      <c r="I528" s="145"/>
    </row>
    <row r="529" spans="1:9" s="62" customFormat="1">
      <c r="A529" s="83"/>
      <c r="B529" s="83"/>
      <c r="C529" s="83"/>
      <c r="D529" s="109"/>
      <c r="H529" s="144"/>
      <c r="I529" s="145"/>
    </row>
    <row r="530" spans="1:9" s="62" customFormat="1">
      <c r="A530" s="83"/>
      <c r="B530" s="83"/>
      <c r="C530" s="83"/>
      <c r="D530" s="109"/>
      <c r="H530" s="144"/>
      <c r="I530" s="145"/>
    </row>
    <row r="531" spans="1:9" s="62" customFormat="1">
      <c r="A531" s="83"/>
      <c r="B531" s="83"/>
      <c r="C531" s="83"/>
      <c r="D531" s="109"/>
      <c r="H531" s="144"/>
      <c r="I531" s="145"/>
    </row>
    <row r="532" spans="1:9" s="62" customFormat="1">
      <c r="A532" s="83"/>
      <c r="B532" s="83"/>
      <c r="C532" s="83"/>
      <c r="D532" s="109"/>
      <c r="H532" s="144"/>
      <c r="I532" s="145"/>
    </row>
    <row r="533" spans="1:9" s="62" customFormat="1">
      <c r="A533" s="83"/>
      <c r="B533" s="83"/>
      <c r="C533" s="83"/>
      <c r="D533" s="109"/>
      <c r="H533" s="144"/>
      <c r="I533" s="145"/>
    </row>
    <row r="534" spans="1:9" s="62" customFormat="1">
      <c r="A534" s="83"/>
      <c r="B534" s="83"/>
      <c r="C534" s="83"/>
      <c r="D534" s="109"/>
      <c r="H534" s="144"/>
      <c r="I534" s="145"/>
    </row>
    <row r="535" spans="1:9" s="62" customFormat="1">
      <c r="A535" s="83"/>
      <c r="B535" s="83"/>
      <c r="C535" s="83"/>
      <c r="D535" s="109"/>
      <c r="H535" s="144"/>
      <c r="I535" s="145"/>
    </row>
    <row r="536" spans="1:9" s="62" customFormat="1">
      <c r="A536" s="83"/>
      <c r="B536" s="83"/>
      <c r="C536" s="83"/>
      <c r="D536" s="109"/>
      <c r="H536" s="144"/>
      <c r="I536" s="145"/>
    </row>
    <row r="537" spans="1:9" s="62" customFormat="1">
      <c r="A537" s="83"/>
      <c r="B537" s="83"/>
      <c r="C537" s="83"/>
      <c r="D537" s="109"/>
      <c r="H537" s="144"/>
      <c r="I537" s="145"/>
    </row>
    <row r="538" spans="1:9" s="62" customFormat="1">
      <c r="A538" s="83"/>
      <c r="B538" s="83"/>
      <c r="C538" s="83"/>
      <c r="D538" s="109"/>
      <c r="H538" s="144"/>
      <c r="I538" s="145"/>
    </row>
    <row r="539" spans="1:9" s="62" customFormat="1">
      <c r="A539" s="83"/>
      <c r="B539" s="83"/>
      <c r="C539" s="83"/>
      <c r="D539" s="109"/>
      <c r="H539" s="144"/>
      <c r="I539" s="145"/>
    </row>
    <row r="540" spans="1:9" s="62" customFormat="1">
      <c r="A540" s="83"/>
      <c r="B540" s="83"/>
      <c r="C540" s="83"/>
      <c r="D540" s="109"/>
      <c r="H540" s="144"/>
      <c r="I540" s="145"/>
    </row>
    <row r="541" spans="1:9" s="62" customFormat="1">
      <c r="A541" s="83"/>
      <c r="B541" s="83"/>
      <c r="C541" s="83"/>
      <c r="D541" s="109"/>
      <c r="H541" s="144"/>
      <c r="I541" s="145"/>
    </row>
    <row r="542" spans="1:9" s="62" customFormat="1">
      <c r="A542" s="83"/>
      <c r="B542" s="83"/>
      <c r="C542" s="83"/>
      <c r="D542" s="109"/>
      <c r="H542" s="144"/>
      <c r="I542" s="145"/>
    </row>
    <row r="543" spans="1:9" s="62" customFormat="1">
      <c r="A543" s="83"/>
      <c r="B543" s="83"/>
      <c r="C543" s="83"/>
      <c r="D543" s="109"/>
      <c r="H543" s="144"/>
      <c r="I543" s="145"/>
    </row>
    <row r="544" spans="1:9" s="62" customFormat="1">
      <c r="A544" s="83"/>
      <c r="B544" s="83"/>
      <c r="C544" s="83"/>
      <c r="D544" s="109"/>
      <c r="H544" s="144"/>
      <c r="I544" s="145"/>
    </row>
    <row r="545" spans="1:120" s="62" customFormat="1">
      <c r="A545" s="83"/>
      <c r="B545" s="83"/>
      <c r="C545" s="83"/>
      <c r="D545" s="109"/>
      <c r="H545" s="144"/>
      <c r="I545" s="145"/>
    </row>
    <row r="546" spans="1:120" s="62" customFormat="1">
      <c r="A546" s="83"/>
      <c r="B546" s="83"/>
      <c r="C546" s="83"/>
      <c r="D546" s="109"/>
      <c r="H546" s="144"/>
      <c r="I546" s="145"/>
    </row>
    <row r="547" spans="1:120" s="62" customFormat="1">
      <c r="A547" s="83"/>
      <c r="B547" s="83"/>
      <c r="C547" s="83"/>
      <c r="D547" s="109"/>
      <c r="H547" s="144"/>
      <c r="I547" s="145"/>
    </row>
    <row r="548" spans="1:120" s="62" customFormat="1">
      <c r="A548" s="83"/>
      <c r="B548" s="83"/>
      <c r="C548" s="83"/>
      <c r="D548" s="109"/>
      <c r="H548" s="144"/>
      <c r="I548" s="145"/>
    </row>
    <row r="549" spans="1:120" s="62" customFormat="1">
      <c r="A549" s="83"/>
      <c r="B549" s="83"/>
      <c r="C549" s="83"/>
      <c r="D549" s="109"/>
      <c r="H549" s="144"/>
      <c r="I549" s="145"/>
    </row>
    <row r="550" spans="1:120" s="62" customFormat="1">
      <c r="A550" s="83"/>
      <c r="B550" s="83"/>
      <c r="C550" s="83"/>
      <c r="D550" s="109"/>
      <c r="H550" s="144"/>
      <c r="I550" s="145"/>
    </row>
    <row r="551" spans="1:120" s="62" customFormat="1">
      <c r="A551" s="83"/>
      <c r="B551" s="83"/>
      <c r="C551" s="83"/>
      <c r="D551" s="109"/>
      <c r="H551" s="144"/>
      <c r="I551" s="145"/>
    </row>
    <row r="552" spans="1:120" s="62" customFormat="1">
      <c r="A552" s="83"/>
      <c r="B552" s="83"/>
      <c r="C552" s="83"/>
      <c r="D552" s="109"/>
      <c r="H552" s="144"/>
      <c r="I552" s="145"/>
    </row>
    <row r="553" spans="1:120" s="62" customFormat="1">
      <c r="A553" s="83"/>
      <c r="B553" s="83"/>
      <c r="C553" s="83"/>
      <c r="D553" s="109"/>
      <c r="H553" s="144"/>
      <c r="I553" s="145"/>
    </row>
    <row r="554" spans="1:120" s="62" customFormat="1">
      <c r="A554" s="83"/>
      <c r="B554" s="83"/>
      <c r="C554" s="83"/>
      <c r="D554" s="109"/>
      <c r="H554" s="144"/>
      <c r="I554" s="145"/>
    </row>
    <row r="555" spans="1:120" s="62" customFormat="1">
      <c r="A555" s="83"/>
      <c r="B555" s="83"/>
      <c r="C555" s="83"/>
      <c r="D555" s="109"/>
      <c r="H555" s="144"/>
      <c r="I555" s="145"/>
    </row>
    <row r="556" spans="1:120" s="62" customFormat="1">
      <c r="A556" s="83"/>
      <c r="B556" s="83"/>
      <c r="C556" s="83"/>
      <c r="D556" s="109"/>
      <c r="H556" s="144"/>
      <c r="I556" s="145"/>
    </row>
    <row r="557" spans="1:120" s="62" customFormat="1">
      <c r="A557" s="83"/>
      <c r="B557" s="83"/>
      <c r="C557" s="83"/>
      <c r="D557" s="109"/>
      <c r="H557" s="144"/>
      <c r="I557" s="145"/>
    </row>
    <row r="558" spans="1:120" s="62" customFormat="1">
      <c r="A558" s="83"/>
      <c r="B558" s="83"/>
      <c r="C558" s="83"/>
      <c r="D558" s="109"/>
      <c r="H558" s="144"/>
      <c r="I558" s="145"/>
    </row>
    <row r="559" spans="1:120" s="62" customFormat="1">
      <c r="A559" s="83"/>
      <c r="B559" s="83"/>
      <c r="C559" s="83"/>
      <c r="D559" s="109"/>
      <c r="H559" s="144"/>
      <c r="I559" s="145"/>
      <c r="AZ559" s="146" t="s">
        <v>54</v>
      </c>
      <c r="BA559" s="146" t="s">
        <v>25</v>
      </c>
      <c r="BB559" s="146" t="s">
        <v>59</v>
      </c>
      <c r="BC559" s="146" t="s">
        <v>60</v>
      </c>
      <c r="BD559" s="146" t="s">
        <v>16</v>
      </c>
      <c r="BE559" s="146" t="s">
        <v>61</v>
      </c>
      <c r="BF559" s="146" t="s">
        <v>62</v>
      </c>
      <c r="BG559" s="146" t="s">
        <v>63</v>
      </c>
      <c r="BH559" s="147"/>
      <c r="BI559" s="147" t="s">
        <v>64</v>
      </c>
      <c r="BJ559" s="147" t="s">
        <v>24</v>
      </c>
      <c r="BK559" s="147" t="s">
        <v>27</v>
      </c>
      <c r="BL559" s="147" t="s">
        <v>65</v>
      </c>
      <c r="BM559" s="147" t="s">
        <v>66</v>
      </c>
      <c r="BN559" s="147" t="s">
        <v>67</v>
      </c>
      <c r="BO559" s="147" t="s">
        <v>68</v>
      </c>
      <c r="BP559" s="147"/>
      <c r="BQ559" s="147" t="s">
        <v>64</v>
      </c>
      <c r="BR559" s="147" t="s">
        <v>24</v>
      </c>
      <c r="BS559" s="147" t="s">
        <v>27</v>
      </c>
      <c r="BT559" s="147" t="s">
        <v>65</v>
      </c>
      <c r="BU559" s="147" t="s">
        <v>66</v>
      </c>
      <c r="BV559" s="147" t="s">
        <v>67</v>
      </c>
      <c r="BW559" s="147" t="s">
        <v>68</v>
      </c>
      <c r="BX559" s="147"/>
      <c r="BY559" s="147" t="s">
        <v>69</v>
      </c>
      <c r="BZ559" s="147" t="s">
        <v>70</v>
      </c>
      <c r="CA559" s="147" t="s">
        <v>15</v>
      </c>
      <c r="CB559" s="147" t="s">
        <v>23</v>
      </c>
      <c r="CC559" s="147" t="s">
        <v>17</v>
      </c>
      <c r="CD559" s="147" t="s">
        <v>71</v>
      </c>
      <c r="CE559" s="147" t="s">
        <v>72</v>
      </c>
      <c r="CF559" s="147"/>
      <c r="CG559" s="147" t="s">
        <v>73</v>
      </c>
      <c r="CH559" s="147" t="s">
        <v>74</v>
      </c>
      <c r="CI559" s="147" t="s">
        <v>20</v>
      </c>
      <c r="CJ559" s="147" t="s">
        <v>19</v>
      </c>
      <c r="CK559" s="147" t="s">
        <v>22</v>
      </c>
      <c r="CL559" s="147" t="s">
        <v>21</v>
      </c>
      <c r="CM559" s="147" t="s">
        <v>18</v>
      </c>
      <c r="CN559" s="147" t="s">
        <v>75</v>
      </c>
      <c r="CO559" s="147"/>
      <c r="CP559" s="147" t="s">
        <v>76</v>
      </c>
      <c r="CQ559" s="147" t="s">
        <v>26</v>
      </c>
      <c r="CR559" s="147" t="s">
        <v>9</v>
      </c>
      <c r="CS559" s="147" t="s">
        <v>11</v>
      </c>
      <c r="CT559" s="147" t="s">
        <v>5</v>
      </c>
      <c r="CU559" s="147" t="s">
        <v>13</v>
      </c>
      <c r="CV559" s="147" t="s">
        <v>77</v>
      </c>
      <c r="CW559" s="147" t="s">
        <v>78</v>
      </c>
      <c r="CX559" s="147"/>
      <c r="CY559" s="147" t="s">
        <v>76</v>
      </c>
      <c r="CZ559" s="147" t="s">
        <v>26</v>
      </c>
      <c r="DA559" s="147" t="s">
        <v>9</v>
      </c>
      <c r="DB559" s="147" t="s">
        <v>11</v>
      </c>
      <c r="DC559" s="147" t="s">
        <v>5</v>
      </c>
      <c r="DD559" s="147" t="s">
        <v>13</v>
      </c>
      <c r="DE559" s="147" t="s">
        <v>77</v>
      </c>
      <c r="DF559" s="147" t="s">
        <v>78</v>
      </c>
      <c r="DG559" s="147"/>
      <c r="DH559" s="147" t="s">
        <v>79</v>
      </c>
      <c r="DI559" s="147" t="s">
        <v>12</v>
      </c>
      <c r="DJ559" s="147" t="s">
        <v>1</v>
      </c>
      <c r="DK559" s="147" t="s">
        <v>6</v>
      </c>
      <c r="DL559" s="147" t="s">
        <v>2</v>
      </c>
      <c r="DM559" s="147" t="s">
        <v>8</v>
      </c>
      <c r="DN559" s="147" t="s">
        <v>7</v>
      </c>
      <c r="DO559" s="147" t="s">
        <v>3</v>
      </c>
      <c r="DP559" s="147"/>
    </row>
    <row r="560" spans="1:120" s="62" customFormat="1">
      <c r="A560" s="83"/>
      <c r="B560" s="83"/>
      <c r="C560" s="83"/>
      <c r="D560" s="109"/>
      <c r="H560" s="144"/>
      <c r="I560" s="145"/>
      <c r="AC560" s="147" t="s">
        <v>80</v>
      </c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  <c r="AQ560" s="147"/>
      <c r="AR560" s="147"/>
      <c r="AS560" s="147"/>
      <c r="AT560" s="147"/>
      <c r="AU560" s="147"/>
      <c r="AV560" s="147"/>
      <c r="AW560" s="147"/>
      <c r="AX560" s="147"/>
      <c r="AY560" s="147"/>
      <c r="AZ560" s="148" t="s">
        <v>54</v>
      </c>
      <c r="BA560" s="148">
        <v>45</v>
      </c>
      <c r="BB560" s="148">
        <v>50</v>
      </c>
      <c r="BC560" s="148">
        <v>55</v>
      </c>
      <c r="BD560" s="148">
        <v>60</v>
      </c>
      <c r="BE560" s="148">
        <v>65</v>
      </c>
      <c r="BF560" s="148">
        <v>70</v>
      </c>
      <c r="BG560" s="148">
        <v>80</v>
      </c>
      <c r="BH560" s="149"/>
      <c r="BI560" s="149">
        <v>55</v>
      </c>
      <c r="BJ560" s="149">
        <v>62</v>
      </c>
      <c r="BK560" s="149">
        <v>70</v>
      </c>
      <c r="BL560" s="149">
        <v>75</v>
      </c>
      <c r="BM560" s="149">
        <v>80</v>
      </c>
      <c r="BN560" s="149">
        <v>90</v>
      </c>
      <c r="BO560" s="149">
        <v>100</v>
      </c>
      <c r="BP560" s="149"/>
      <c r="BQ560" s="149">
        <v>55</v>
      </c>
      <c r="BR560" s="149">
        <v>62</v>
      </c>
      <c r="BS560" s="149">
        <v>70</v>
      </c>
      <c r="BT560" s="149">
        <v>75</v>
      </c>
      <c r="BU560" s="149">
        <v>80</v>
      </c>
      <c r="BV560" s="149">
        <v>90</v>
      </c>
      <c r="BW560" s="149">
        <v>100</v>
      </c>
      <c r="BX560" s="149"/>
      <c r="BY560" s="149">
        <v>65</v>
      </c>
      <c r="BZ560" s="149">
        <v>72</v>
      </c>
      <c r="CA560" s="149">
        <v>80</v>
      </c>
      <c r="CB560" s="149">
        <v>85</v>
      </c>
      <c r="CC560" s="149">
        <v>95</v>
      </c>
      <c r="CD560" s="149">
        <v>105</v>
      </c>
      <c r="CE560" s="149">
        <v>115</v>
      </c>
      <c r="CF560" s="149"/>
      <c r="CG560" s="149">
        <v>70</v>
      </c>
      <c r="CH560" s="149">
        <v>85</v>
      </c>
      <c r="CI560" s="149">
        <v>100</v>
      </c>
      <c r="CJ560" s="149">
        <v>110</v>
      </c>
      <c r="CK560" s="149">
        <v>120</v>
      </c>
      <c r="CL560" s="149">
        <v>125</v>
      </c>
      <c r="CM560" s="149">
        <v>135</v>
      </c>
      <c r="CN560" s="149">
        <v>160</v>
      </c>
      <c r="CO560" s="149"/>
      <c r="CP560" s="149">
        <v>100</v>
      </c>
      <c r="CQ560" s="149">
        <v>115</v>
      </c>
      <c r="CR560" s="149">
        <v>130</v>
      </c>
      <c r="CS560" s="149">
        <v>145</v>
      </c>
      <c r="CT560" s="149">
        <v>160</v>
      </c>
      <c r="CU560" s="149">
        <v>170</v>
      </c>
      <c r="CV560" s="149">
        <v>180</v>
      </c>
      <c r="CW560" s="149">
        <v>190</v>
      </c>
      <c r="CX560" s="149"/>
      <c r="CY560" s="149">
        <v>100</v>
      </c>
      <c r="CZ560" s="149">
        <v>115</v>
      </c>
      <c r="DA560" s="149">
        <v>130</v>
      </c>
      <c r="DB560" s="149">
        <v>145</v>
      </c>
      <c r="DC560" s="149">
        <v>160</v>
      </c>
      <c r="DD560" s="149">
        <v>170</v>
      </c>
      <c r="DE560" s="149">
        <v>180</v>
      </c>
      <c r="DF560" s="149">
        <v>190</v>
      </c>
      <c r="DG560" s="149"/>
      <c r="DH560" s="149">
        <v>115</v>
      </c>
      <c r="DI560" s="149">
        <v>135</v>
      </c>
      <c r="DJ560" s="149">
        <v>150</v>
      </c>
      <c r="DK560" s="149">
        <v>165</v>
      </c>
      <c r="DL560" s="149">
        <v>180</v>
      </c>
      <c r="DM560" s="149">
        <v>190</v>
      </c>
      <c r="DN560" s="149">
        <v>200</v>
      </c>
      <c r="DO560" s="149">
        <v>210</v>
      </c>
      <c r="DP560" s="149"/>
    </row>
    <row r="561" spans="1:120" s="62" customFormat="1">
      <c r="A561" s="83"/>
      <c r="B561" s="83"/>
      <c r="C561" s="83"/>
      <c r="D561" s="109"/>
      <c r="H561" s="144"/>
      <c r="I561" s="145"/>
      <c r="AC561" s="147" t="s">
        <v>81</v>
      </c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  <c r="AQ561" s="147"/>
      <c r="AR561" s="147"/>
      <c r="AS561" s="147"/>
      <c r="AT561" s="147"/>
      <c r="AU561" s="147"/>
      <c r="AV561" s="147"/>
      <c r="AW561" s="147"/>
      <c r="AX561" s="147"/>
      <c r="AY561" s="147"/>
      <c r="AZ561" s="148" t="s">
        <v>54</v>
      </c>
      <c r="BA561" s="148">
        <v>50</v>
      </c>
      <c r="BB561" s="148">
        <v>55</v>
      </c>
      <c r="BC561" s="148">
        <v>62</v>
      </c>
      <c r="BD561" s="148">
        <v>70</v>
      </c>
      <c r="BE561" s="148">
        <v>75</v>
      </c>
      <c r="BF561" s="148">
        <v>80</v>
      </c>
      <c r="BG561" s="148">
        <v>90</v>
      </c>
      <c r="BH561" s="149"/>
      <c r="BI561" s="149">
        <v>65</v>
      </c>
      <c r="BJ561" s="149">
        <v>72</v>
      </c>
      <c r="BK561" s="149">
        <v>80</v>
      </c>
      <c r="BL561" s="149">
        <v>85</v>
      </c>
      <c r="BM561" s="149">
        <v>95</v>
      </c>
      <c r="BN561" s="149">
        <v>105</v>
      </c>
      <c r="BO561" s="149">
        <v>115</v>
      </c>
      <c r="BP561" s="149"/>
      <c r="BQ561" s="149">
        <v>65</v>
      </c>
      <c r="BR561" s="149">
        <v>72</v>
      </c>
      <c r="BS561" s="149">
        <v>80</v>
      </c>
      <c r="BT561" s="149">
        <v>85</v>
      </c>
      <c r="BU561" s="149">
        <v>95</v>
      </c>
      <c r="BV561" s="149">
        <v>105</v>
      </c>
      <c r="BW561" s="149">
        <v>115</v>
      </c>
      <c r="BX561" s="149"/>
      <c r="BY561" s="149">
        <v>75</v>
      </c>
      <c r="BZ561" s="149">
        <v>85</v>
      </c>
      <c r="CA561" s="149">
        <v>92</v>
      </c>
      <c r="CB561" s="149">
        <v>102</v>
      </c>
      <c r="CC561" s="149">
        <v>112</v>
      </c>
      <c r="CD561" s="149">
        <v>122</v>
      </c>
      <c r="CE561" s="149">
        <v>132</v>
      </c>
      <c r="CF561" s="149"/>
      <c r="CG561" s="149">
        <v>85</v>
      </c>
      <c r="CH561" s="149">
        <v>100</v>
      </c>
      <c r="CI561" s="149">
        <v>115</v>
      </c>
      <c r="CJ561" s="149">
        <v>130</v>
      </c>
      <c r="CK561" s="149">
        <v>145</v>
      </c>
      <c r="CL561" s="149">
        <v>160</v>
      </c>
      <c r="CM561" s="149">
        <v>170</v>
      </c>
      <c r="CN561" s="149">
        <v>180</v>
      </c>
      <c r="CO561" s="149"/>
      <c r="CP561" s="149">
        <v>115</v>
      </c>
      <c r="CQ561" s="149">
        <v>135</v>
      </c>
      <c r="CR561" s="149">
        <v>150</v>
      </c>
      <c r="CS561" s="149">
        <v>165</v>
      </c>
      <c r="CT561" s="149">
        <v>180</v>
      </c>
      <c r="CU561" s="149">
        <v>190</v>
      </c>
      <c r="CV561" s="149">
        <v>200</v>
      </c>
      <c r="CW561" s="149">
        <v>210</v>
      </c>
      <c r="CX561" s="149"/>
      <c r="CY561" s="149">
        <v>115</v>
      </c>
      <c r="CZ561" s="149">
        <v>135</v>
      </c>
      <c r="DA561" s="149">
        <v>150</v>
      </c>
      <c r="DB561" s="149">
        <v>165</v>
      </c>
      <c r="DC561" s="149">
        <v>180</v>
      </c>
      <c r="DD561" s="149">
        <v>190</v>
      </c>
      <c r="DE561" s="149">
        <v>200</v>
      </c>
      <c r="DF561" s="149">
        <v>210</v>
      </c>
      <c r="DG561" s="149"/>
      <c r="DH561" s="149">
        <v>130</v>
      </c>
      <c r="DI561" s="149">
        <v>150</v>
      </c>
      <c r="DJ561" s="149">
        <v>165</v>
      </c>
      <c r="DK561" s="149">
        <v>185</v>
      </c>
      <c r="DL561" s="149">
        <v>200</v>
      </c>
      <c r="DM561" s="149">
        <v>210</v>
      </c>
      <c r="DN561" s="149">
        <v>220</v>
      </c>
      <c r="DO561" s="149">
        <v>230</v>
      </c>
      <c r="DP561" s="149"/>
    </row>
    <row r="562" spans="1:120" s="62" customFormat="1">
      <c r="A562" s="83"/>
      <c r="B562" s="83"/>
      <c r="C562" s="83"/>
      <c r="D562" s="109"/>
      <c r="H562" s="144"/>
      <c r="I562" s="145"/>
      <c r="AC562" s="147" t="s">
        <v>82</v>
      </c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  <c r="AQ562" s="147"/>
      <c r="AR562" s="147"/>
      <c r="AS562" s="147"/>
      <c r="AT562" s="147"/>
      <c r="AU562" s="147"/>
      <c r="AV562" s="147"/>
      <c r="AW562" s="147"/>
      <c r="AX562" s="147"/>
      <c r="AY562" s="147"/>
      <c r="AZ562" s="148" t="s">
        <v>54</v>
      </c>
      <c r="BA562" s="148">
        <v>60</v>
      </c>
      <c r="BB562" s="148">
        <v>65</v>
      </c>
      <c r="BC562" s="148">
        <v>72</v>
      </c>
      <c r="BD562" s="148">
        <v>80</v>
      </c>
      <c r="BE562" s="148">
        <v>85</v>
      </c>
      <c r="BF562" s="148">
        <v>95</v>
      </c>
      <c r="BG562" s="148">
        <v>105</v>
      </c>
      <c r="BH562" s="149"/>
      <c r="BI562" s="149">
        <v>75</v>
      </c>
      <c r="BJ562" s="149">
        <v>85</v>
      </c>
      <c r="BK562" s="149">
        <v>92</v>
      </c>
      <c r="BL562" s="149">
        <v>102</v>
      </c>
      <c r="BM562" s="149">
        <v>112</v>
      </c>
      <c r="BN562" s="149">
        <v>122</v>
      </c>
      <c r="BO562" s="149">
        <v>132</v>
      </c>
      <c r="BP562" s="149"/>
      <c r="BQ562" s="149">
        <v>75</v>
      </c>
      <c r="BR562" s="149">
        <v>85</v>
      </c>
      <c r="BS562" s="149">
        <v>92</v>
      </c>
      <c r="BT562" s="149">
        <v>102</v>
      </c>
      <c r="BU562" s="149">
        <v>112</v>
      </c>
      <c r="BV562" s="149">
        <v>122</v>
      </c>
      <c r="BW562" s="149">
        <v>132</v>
      </c>
      <c r="BX562" s="149"/>
      <c r="BY562" s="149">
        <v>87</v>
      </c>
      <c r="BZ562" s="149">
        <v>97</v>
      </c>
      <c r="CA562" s="149">
        <v>102</v>
      </c>
      <c r="CB562" s="149">
        <v>112</v>
      </c>
      <c r="CC562" s="149">
        <v>122</v>
      </c>
      <c r="CD562" s="149">
        <v>132</v>
      </c>
      <c r="CE562" s="149">
        <v>1422</v>
      </c>
      <c r="CF562" s="149"/>
      <c r="CG562" s="149">
        <v>100</v>
      </c>
      <c r="CH562" s="149">
        <v>115</v>
      </c>
      <c r="CI562" s="149">
        <v>135</v>
      </c>
      <c r="CJ562" s="149">
        <v>150</v>
      </c>
      <c r="CK562" s="149">
        <v>165</v>
      </c>
      <c r="CL562" s="149">
        <v>180</v>
      </c>
      <c r="CM562" s="149">
        <v>190</v>
      </c>
      <c r="CN562" s="149">
        <v>200</v>
      </c>
      <c r="CO562" s="149"/>
      <c r="CP562" s="149">
        <v>130</v>
      </c>
      <c r="CQ562" s="149">
        <v>150</v>
      </c>
      <c r="CR562" s="149">
        <v>165</v>
      </c>
      <c r="CS562" s="149">
        <v>185</v>
      </c>
      <c r="CT562" s="149">
        <v>200</v>
      </c>
      <c r="CU562" s="149">
        <v>210</v>
      </c>
      <c r="CV562" s="149">
        <v>220</v>
      </c>
      <c r="CW562" s="149">
        <v>230</v>
      </c>
      <c r="CX562" s="149"/>
      <c r="CY562" s="149">
        <v>130</v>
      </c>
      <c r="CZ562" s="149">
        <v>150</v>
      </c>
      <c r="DA562" s="149">
        <v>165</v>
      </c>
      <c r="DB562" s="149">
        <v>185</v>
      </c>
      <c r="DC562" s="149">
        <v>200</v>
      </c>
      <c r="DD562" s="149">
        <v>210</v>
      </c>
      <c r="DE562" s="149">
        <v>220</v>
      </c>
      <c r="DF562" s="149">
        <v>230</v>
      </c>
      <c r="DG562" s="149"/>
      <c r="DH562" s="149">
        <v>145</v>
      </c>
      <c r="DI562" s="149">
        <v>165</v>
      </c>
      <c r="DJ562" s="149">
        <v>180</v>
      </c>
      <c r="DK562" s="149">
        <v>200</v>
      </c>
      <c r="DL562" s="149">
        <v>220</v>
      </c>
      <c r="DM562" s="149">
        <v>230</v>
      </c>
      <c r="DN562" s="149">
        <v>240</v>
      </c>
      <c r="DO562" s="149">
        <v>250</v>
      </c>
      <c r="DP562" s="149"/>
    </row>
    <row r="563" spans="1:120" s="62" customFormat="1">
      <c r="A563" s="83"/>
      <c r="B563" s="83"/>
      <c r="C563" s="83"/>
      <c r="D563" s="109"/>
      <c r="H563" s="144"/>
      <c r="I563" s="145"/>
      <c r="AC563" s="147" t="s">
        <v>83</v>
      </c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  <c r="AQ563" s="147"/>
      <c r="AR563" s="147"/>
      <c r="AS563" s="147"/>
      <c r="AT563" s="147"/>
      <c r="AU563" s="147"/>
      <c r="AV563" s="147"/>
      <c r="AW563" s="147"/>
      <c r="AX563" s="147"/>
      <c r="AY563" s="147"/>
      <c r="AZ563" s="148" t="s">
        <v>54</v>
      </c>
      <c r="BA563" s="148">
        <v>70</v>
      </c>
      <c r="BB563" s="148">
        <v>75</v>
      </c>
      <c r="BC563" s="148">
        <v>85</v>
      </c>
      <c r="BD563" s="148">
        <v>92</v>
      </c>
      <c r="BE563" s="148">
        <v>102</v>
      </c>
      <c r="BF563" s="148">
        <v>112</v>
      </c>
      <c r="BG563" s="148">
        <v>122</v>
      </c>
      <c r="BH563" s="149"/>
      <c r="BI563" s="149">
        <v>87</v>
      </c>
      <c r="BJ563" s="149">
        <v>97</v>
      </c>
      <c r="BK563" s="149">
        <v>102</v>
      </c>
      <c r="BL563" s="149">
        <v>112</v>
      </c>
      <c r="BM563" s="149">
        <v>122</v>
      </c>
      <c r="BN563" s="149">
        <v>132</v>
      </c>
      <c r="BO563" s="149">
        <v>142</v>
      </c>
      <c r="BP563" s="149"/>
      <c r="BQ563" s="149">
        <v>87</v>
      </c>
      <c r="BR563" s="149">
        <v>97</v>
      </c>
      <c r="BS563" s="149">
        <v>102</v>
      </c>
      <c r="BT563" s="149">
        <v>112</v>
      </c>
      <c r="BU563" s="149">
        <v>122</v>
      </c>
      <c r="BV563" s="149">
        <v>132</v>
      </c>
      <c r="BW563" s="149">
        <v>142</v>
      </c>
      <c r="BX563" s="149"/>
      <c r="BY563" s="149">
        <v>100</v>
      </c>
      <c r="BZ563" s="149">
        <v>110</v>
      </c>
      <c r="CA563" s="149">
        <v>120</v>
      </c>
      <c r="CB563" s="149">
        <v>130</v>
      </c>
      <c r="CC563" s="149">
        <v>140</v>
      </c>
      <c r="CD563" s="149">
        <v>150</v>
      </c>
      <c r="CE563" s="149">
        <v>160</v>
      </c>
      <c r="CF563" s="149"/>
      <c r="CG563" s="149">
        <v>115</v>
      </c>
      <c r="CH563" s="149">
        <v>130</v>
      </c>
      <c r="CI563" s="149">
        <v>150</v>
      </c>
      <c r="CJ563" s="149">
        <v>165</v>
      </c>
      <c r="CK563" s="149">
        <v>185</v>
      </c>
      <c r="CL563" s="149">
        <v>200</v>
      </c>
      <c r="CM563" s="149">
        <v>210</v>
      </c>
      <c r="CN563" s="149">
        <v>220</v>
      </c>
      <c r="CO563" s="149"/>
      <c r="CP563" s="149">
        <v>145</v>
      </c>
      <c r="CQ563" s="149">
        <v>165</v>
      </c>
      <c r="CR563" s="149">
        <v>180</v>
      </c>
      <c r="CS563" s="149">
        <v>200</v>
      </c>
      <c r="CT563" s="149">
        <v>220</v>
      </c>
      <c r="CU563" s="149">
        <v>230</v>
      </c>
      <c r="CV563" s="149">
        <v>240</v>
      </c>
      <c r="CW563" s="149">
        <v>250</v>
      </c>
      <c r="CX563" s="149"/>
      <c r="CY563" s="149">
        <v>145</v>
      </c>
      <c r="CZ563" s="149">
        <v>165</v>
      </c>
      <c r="DA563" s="149">
        <v>180</v>
      </c>
      <c r="DB563" s="149">
        <v>200</v>
      </c>
      <c r="DC563" s="149">
        <v>220</v>
      </c>
      <c r="DD563" s="149">
        <v>230</v>
      </c>
      <c r="DE563" s="149">
        <v>240</v>
      </c>
      <c r="DF563" s="149">
        <v>250</v>
      </c>
      <c r="DG563" s="149"/>
      <c r="DH563" s="149">
        <v>175</v>
      </c>
      <c r="DI563" s="149">
        <v>195</v>
      </c>
      <c r="DJ563" s="149">
        <v>215</v>
      </c>
      <c r="DK563" s="149">
        <v>235</v>
      </c>
      <c r="DL563" s="149">
        <v>250</v>
      </c>
      <c r="DM563" s="149">
        <v>260</v>
      </c>
      <c r="DN563" s="149">
        <v>275</v>
      </c>
      <c r="DO563" s="149">
        <v>280</v>
      </c>
      <c r="DP563" s="149"/>
    </row>
    <row r="564" spans="1:120" s="62" customFormat="1">
      <c r="A564" s="83"/>
      <c r="B564" s="83"/>
      <c r="C564" s="83"/>
      <c r="D564" s="109"/>
      <c r="H564" s="144"/>
      <c r="I564" s="145"/>
      <c r="AC564" s="147" t="s">
        <v>84</v>
      </c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  <c r="AQ564" s="147"/>
      <c r="AR564" s="147"/>
      <c r="AS564" s="147"/>
      <c r="AT564" s="147"/>
      <c r="AU564" s="147"/>
      <c r="AV564" s="147"/>
      <c r="AW564" s="147"/>
      <c r="AX564" s="147"/>
      <c r="AY564" s="147"/>
      <c r="AZ564" s="148" t="s">
        <v>54</v>
      </c>
      <c r="BA564" s="148">
        <v>80</v>
      </c>
      <c r="BB564" s="148">
        <v>87</v>
      </c>
      <c r="BC564" s="148">
        <v>97</v>
      </c>
      <c r="BD564" s="148">
        <v>102</v>
      </c>
      <c r="BE564" s="148">
        <v>112</v>
      </c>
      <c r="BF564" s="148">
        <v>122</v>
      </c>
      <c r="BG564" s="148">
        <v>132</v>
      </c>
      <c r="BH564" s="149"/>
      <c r="BI564" s="149">
        <v>100</v>
      </c>
      <c r="BJ564" s="149">
        <v>110</v>
      </c>
      <c r="BK564" s="149">
        <v>120</v>
      </c>
      <c r="BL564" s="149">
        <v>130</v>
      </c>
      <c r="BM564" s="149">
        <v>140</v>
      </c>
      <c r="BN564" s="149">
        <v>150</v>
      </c>
      <c r="BO564" s="149">
        <v>160</v>
      </c>
      <c r="BP564" s="149"/>
      <c r="BQ564" s="149">
        <v>100</v>
      </c>
      <c r="BR564" s="149">
        <v>110</v>
      </c>
      <c r="BS564" s="149">
        <v>120</v>
      </c>
      <c r="BT564" s="149">
        <v>130</v>
      </c>
      <c r="BU564" s="149">
        <v>140</v>
      </c>
      <c r="BV564" s="149">
        <v>150</v>
      </c>
      <c r="BW564" s="149">
        <v>160</v>
      </c>
      <c r="BX564" s="149"/>
      <c r="BY564" s="149">
        <v>115</v>
      </c>
      <c r="BZ564" s="149">
        <v>125</v>
      </c>
      <c r="CA564" s="149">
        <v>135</v>
      </c>
      <c r="CB564" s="149">
        <v>145</v>
      </c>
      <c r="CC564" s="149">
        <v>155</v>
      </c>
      <c r="CD564" s="149">
        <v>165</v>
      </c>
      <c r="CE564" s="149">
        <v>175</v>
      </c>
      <c r="CF564" s="149"/>
      <c r="CG564" s="149">
        <v>125</v>
      </c>
      <c r="CH564" s="149">
        <v>145</v>
      </c>
      <c r="CI564" s="149">
        <v>165</v>
      </c>
      <c r="CJ564" s="149">
        <v>180</v>
      </c>
      <c r="CK564" s="149">
        <v>200</v>
      </c>
      <c r="CL564" s="149">
        <v>220</v>
      </c>
      <c r="CM564" s="149">
        <v>230</v>
      </c>
      <c r="CN564" s="149">
        <v>240</v>
      </c>
      <c r="CO564" s="149"/>
      <c r="CP564" s="149">
        <v>175</v>
      </c>
      <c r="CQ564" s="149">
        <v>195</v>
      </c>
      <c r="CR564" s="149">
        <v>215</v>
      </c>
      <c r="CS564" s="149">
        <v>235</v>
      </c>
      <c r="CT564" s="149">
        <v>250</v>
      </c>
      <c r="CU564" s="149">
        <v>260</v>
      </c>
      <c r="CV564" s="149">
        <v>275</v>
      </c>
      <c r="CW564" s="149">
        <v>280</v>
      </c>
      <c r="CX564" s="149"/>
      <c r="CY564" s="149">
        <v>175</v>
      </c>
      <c r="CZ564" s="149">
        <v>195</v>
      </c>
      <c r="DA564" s="149">
        <v>215</v>
      </c>
      <c r="DB564" s="149">
        <v>235</v>
      </c>
      <c r="DC564" s="149">
        <v>250</v>
      </c>
      <c r="DD564" s="149">
        <v>260</v>
      </c>
      <c r="DE564" s="149">
        <v>275</v>
      </c>
      <c r="DF564" s="149">
        <v>280</v>
      </c>
      <c r="DG564" s="149"/>
      <c r="DH564" s="149">
        <v>210</v>
      </c>
      <c r="DI564" s="149">
        <v>230</v>
      </c>
      <c r="DJ564" s="149">
        <v>250</v>
      </c>
      <c r="DK564" s="149">
        <v>270</v>
      </c>
      <c r="DL564" s="149">
        <v>290</v>
      </c>
      <c r="DM564" s="149">
        <v>300</v>
      </c>
      <c r="DN564" s="149">
        <v>310</v>
      </c>
      <c r="DO564" s="149">
        <v>325</v>
      </c>
      <c r="DP564" s="149"/>
    </row>
    <row r="565" spans="1:120" s="62" customFormat="1">
      <c r="A565" s="83"/>
      <c r="B565" s="83"/>
      <c r="C565" s="83"/>
      <c r="D565" s="109"/>
      <c r="H565" s="144"/>
      <c r="I565" s="145"/>
      <c r="AC565" s="147" t="s">
        <v>85</v>
      </c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  <c r="AQ565" s="147"/>
      <c r="AR565" s="147"/>
      <c r="AS565" s="147"/>
      <c r="AT565" s="147"/>
      <c r="AU565" s="147"/>
      <c r="AV565" s="147"/>
      <c r="AW565" s="147"/>
      <c r="AX565" s="147"/>
      <c r="AY565" s="147"/>
      <c r="AZ565" s="148" t="s">
        <v>54</v>
      </c>
      <c r="BA565" s="148">
        <v>95</v>
      </c>
      <c r="BB565" s="148">
        <v>100</v>
      </c>
      <c r="BC565" s="148">
        <v>110</v>
      </c>
      <c r="BD565" s="148">
        <v>120</v>
      </c>
      <c r="BE565" s="148">
        <v>130</v>
      </c>
      <c r="BF565" s="148">
        <v>140</v>
      </c>
      <c r="BG565" s="148">
        <v>150</v>
      </c>
      <c r="BH565" s="149"/>
      <c r="BI565" s="149">
        <v>115</v>
      </c>
      <c r="BJ565" s="149">
        <v>125</v>
      </c>
      <c r="BK565" s="149">
        <v>135</v>
      </c>
      <c r="BL565" s="149">
        <v>145</v>
      </c>
      <c r="BM565" s="149">
        <v>155</v>
      </c>
      <c r="BN565" s="149">
        <v>165</v>
      </c>
      <c r="BO565" s="149">
        <v>175</v>
      </c>
      <c r="BP565" s="149"/>
      <c r="BQ565" s="149">
        <v>115</v>
      </c>
      <c r="BR565" s="149">
        <v>125</v>
      </c>
      <c r="BS565" s="149">
        <v>135</v>
      </c>
      <c r="BT565" s="149">
        <v>145</v>
      </c>
      <c r="BU565" s="149">
        <v>155</v>
      </c>
      <c r="BV565" s="149">
        <v>165</v>
      </c>
      <c r="BW565" s="149">
        <v>175</v>
      </c>
      <c r="BX565" s="149"/>
      <c r="BY565" s="149">
        <v>135</v>
      </c>
      <c r="BZ565" s="149">
        <v>145</v>
      </c>
      <c r="CA565" s="149">
        <v>155</v>
      </c>
      <c r="CB565" s="149">
        <v>165</v>
      </c>
      <c r="CC565" s="149">
        <v>175</v>
      </c>
      <c r="CD565" s="149">
        <v>185</v>
      </c>
      <c r="CE565" s="149">
        <v>195</v>
      </c>
      <c r="CF565" s="149"/>
      <c r="CG565" s="149">
        <v>150</v>
      </c>
      <c r="CH565" s="149">
        <v>175</v>
      </c>
      <c r="CI565" s="149">
        <v>195</v>
      </c>
      <c r="CJ565" s="149">
        <v>215</v>
      </c>
      <c r="CK565" s="149">
        <v>235</v>
      </c>
      <c r="CL565" s="149">
        <v>250</v>
      </c>
      <c r="CM565" s="149">
        <v>260</v>
      </c>
      <c r="CN565" s="149">
        <v>275</v>
      </c>
      <c r="CO565" s="149"/>
      <c r="CP565" s="149">
        <v>210</v>
      </c>
      <c r="CQ565" s="149">
        <v>230</v>
      </c>
      <c r="CR565" s="149">
        <v>250</v>
      </c>
      <c r="CS565" s="149">
        <v>270</v>
      </c>
      <c r="CT565" s="149">
        <v>290</v>
      </c>
      <c r="CU565" s="149">
        <v>300</v>
      </c>
      <c r="CV565" s="149">
        <v>310</v>
      </c>
      <c r="CW565" s="149">
        <v>325</v>
      </c>
      <c r="CX565" s="149"/>
      <c r="CY565" s="149">
        <v>210</v>
      </c>
      <c r="CZ565" s="149">
        <v>230</v>
      </c>
      <c r="DA565" s="149">
        <v>250</v>
      </c>
      <c r="DB565" s="149">
        <v>270</v>
      </c>
      <c r="DC565" s="149">
        <v>290</v>
      </c>
      <c r="DD565" s="149">
        <v>300</v>
      </c>
      <c r="DE565" s="149">
        <v>310</v>
      </c>
      <c r="DF565" s="149">
        <v>325</v>
      </c>
      <c r="DG565" s="149"/>
      <c r="DH565" s="149">
        <v>230</v>
      </c>
      <c r="DI565" s="149">
        <v>255</v>
      </c>
      <c r="DJ565" s="149">
        <v>275</v>
      </c>
      <c r="DK565" s="149">
        <v>300</v>
      </c>
      <c r="DL565" s="149">
        <v>315</v>
      </c>
      <c r="DM565" s="149">
        <v>335</v>
      </c>
      <c r="DN565" s="149">
        <v>345</v>
      </c>
      <c r="DO565" s="149">
        <v>355</v>
      </c>
      <c r="DP565" s="149"/>
    </row>
    <row r="566" spans="1:120" s="62" customFormat="1">
      <c r="A566" s="83"/>
      <c r="B566" s="83"/>
      <c r="C566" s="83"/>
      <c r="D566" s="109"/>
      <c r="H566" s="144"/>
      <c r="I566" s="145"/>
      <c r="AC566" s="147" t="s">
        <v>86</v>
      </c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  <c r="AQ566" s="147"/>
      <c r="AR566" s="147"/>
      <c r="AS566" s="147"/>
      <c r="AT566" s="147"/>
      <c r="AU566" s="147"/>
      <c r="AV566" s="147"/>
      <c r="AW566" s="147"/>
      <c r="AX566" s="147"/>
      <c r="AY566" s="147"/>
      <c r="AZ566" s="148" t="s">
        <v>54</v>
      </c>
      <c r="BA566" s="148">
        <v>150</v>
      </c>
      <c r="BB566" s="148">
        <v>150</v>
      </c>
      <c r="BC566" s="148">
        <v>160</v>
      </c>
      <c r="BD566" s="148">
        <v>170</v>
      </c>
      <c r="BE566" s="148">
        <v>180</v>
      </c>
      <c r="BF566" s="148">
        <v>190</v>
      </c>
      <c r="BG566" s="148">
        <v>200</v>
      </c>
      <c r="BH566" s="149"/>
      <c r="BI566" s="149">
        <v>150</v>
      </c>
      <c r="BJ566" s="149">
        <v>160</v>
      </c>
      <c r="BK566" s="149">
        <v>170</v>
      </c>
      <c r="BL566" s="149">
        <v>180</v>
      </c>
      <c r="BM566" s="149">
        <v>190</v>
      </c>
      <c r="BN566" s="149">
        <v>200</v>
      </c>
      <c r="BO566" s="149">
        <v>210</v>
      </c>
      <c r="BP566" s="149"/>
      <c r="BQ566" s="149">
        <v>150</v>
      </c>
      <c r="BR566" s="149">
        <v>160</v>
      </c>
      <c r="BS566" s="149">
        <v>170</v>
      </c>
      <c r="BT566" s="149">
        <v>180</v>
      </c>
      <c r="BU566" s="149">
        <v>190</v>
      </c>
      <c r="BV566" s="149">
        <v>200</v>
      </c>
      <c r="BW566" s="149">
        <v>210</v>
      </c>
      <c r="BX566" s="149"/>
      <c r="BY566" s="149">
        <v>150</v>
      </c>
      <c r="BZ566" s="149">
        <v>160</v>
      </c>
      <c r="CA566" s="149">
        <v>170</v>
      </c>
      <c r="CB566" s="149">
        <v>180</v>
      </c>
      <c r="CC566" s="149">
        <v>190</v>
      </c>
      <c r="CD566" s="149">
        <v>200</v>
      </c>
      <c r="CE566" s="149">
        <v>210</v>
      </c>
      <c r="CF566" s="149"/>
      <c r="CG566" s="149">
        <v>245</v>
      </c>
      <c r="CH566" s="149">
        <v>245</v>
      </c>
      <c r="CI566" s="149">
        <v>270</v>
      </c>
      <c r="CJ566" s="149">
        <v>295</v>
      </c>
      <c r="CK566" s="149">
        <v>320</v>
      </c>
      <c r="CL566" s="149">
        <v>335</v>
      </c>
      <c r="CM566" s="149">
        <v>355</v>
      </c>
      <c r="CN566" s="149">
        <v>370</v>
      </c>
      <c r="CO566" s="149"/>
      <c r="CP566" s="149">
        <v>245</v>
      </c>
      <c r="CQ566" s="149">
        <v>270</v>
      </c>
      <c r="CR566" s="149">
        <v>295</v>
      </c>
      <c r="CS566" s="149">
        <v>320</v>
      </c>
      <c r="CT566" s="149">
        <v>335</v>
      </c>
      <c r="CU566" s="149">
        <v>355</v>
      </c>
      <c r="CV566" s="149">
        <v>370</v>
      </c>
      <c r="CW566" s="149">
        <v>380</v>
      </c>
      <c r="CX566" s="149"/>
      <c r="CY566" s="149">
        <v>245</v>
      </c>
      <c r="CZ566" s="149">
        <v>270</v>
      </c>
      <c r="DA566" s="149">
        <v>295</v>
      </c>
      <c r="DB566" s="149">
        <v>320</v>
      </c>
      <c r="DC566" s="149">
        <v>335</v>
      </c>
      <c r="DD566" s="149">
        <v>355</v>
      </c>
      <c r="DE566" s="149">
        <v>370</v>
      </c>
      <c r="DF566" s="149">
        <v>380</v>
      </c>
      <c r="DG566" s="149"/>
      <c r="DH566" s="149">
        <v>245</v>
      </c>
      <c r="DI566" s="149">
        <v>270</v>
      </c>
      <c r="DJ566" s="149">
        <v>295</v>
      </c>
      <c r="DK566" s="149">
        <v>320</v>
      </c>
      <c r="DL566" s="149">
        <v>335</v>
      </c>
      <c r="DM566" s="149">
        <v>355</v>
      </c>
      <c r="DN566" s="149">
        <v>370</v>
      </c>
      <c r="DO566" s="149">
        <v>380</v>
      </c>
      <c r="DP566" s="149"/>
    </row>
    <row r="567" spans="1:120" s="62" customFormat="1">
      <c r="A567" s="83"/>
      <c r="B567" s="83"/>
      <c r="C567" s="83"/>
      <c r="D567" s="109"/>
      <c r="H567" s="144"/>
      <c r="I567" s="145"/>
    </row>
    <row r="568" spans="1:120" s="62" customFormat="1">
      <c r="A568" s="83"/>
      <c r="B568" s="83"/>
      <c r="C568" s="83"/>
      <c r="D568" s="109"/>
      <c r="H568" s="144"/>
      <c r="I568" s="145"/>
    </row>
    <row r="569" spans="1:120" s="62" customFormat="1">
      <c r="A569" s="83"/>
      <c r="B569" s="83"/>
      <c r="C569" s="83"/>
      <c r="D569" s="109"/>
      <c r="H569" s="144"/>
      <c r="I569" s="145"/>
    </row>
    <row r="570" spans="1:120" s="62" customFormat="1">
      <c r="A570" s="83"/>
      <c r="B570" s="83"/>
      <c r="C570" s="83"/>
      <c r="D570" s="109"/>
      <c r="H570" s="144"/>
      <c r="I570" s="145"/>
    </row>
    <row r="571" spans="1:120" s="62" customFormat="1">
      <c r="A571" s="83"/>
      <c r="B571" s="83"/>
      <c r="C571" s="83"/>
      <c r="D571" s="109"/>
      <c r="H571" s="144"/>
      <c r="I571" s="145"/>
    </row>
    <row r="572" spans="1:120" s="62" customFormat="1">
      <c r="A572" s="83"/>
      <c r="B572" s="83"/>
      <c r="C572" s="83"/>
      <c r="D572" s="109"/>
      <c r="H572" s="144"/>
      <c r="I572" s="145"/>
    </row>
    <row r="573" spans="1:120" s="62" customFormat="1">
      <c r="A573" s="83"/>
      <c r="B573" s="83"/>
      <c r="C573" s="83"/>
      <c r="D573" s="109"/>
      <c r="H573" s="144"/>
      <c r="I573" s="145"/>
    </row>
    <row r="574" spans="1:120" s="62" customFormat="1">
      <c r="A574" s="83"/>
      <c r="B574" s="83"/>
      <c r="C574" s="83"/>
      <c r="D574" s="109"/>
      <c r="H574" s="144"/>
      <c r="I574" s="145"/>
    </row>
    <row r="575" spans="1:120" s="62" customFormat="1">
      <c r="A575" s="83"/>
      <c r="B575" s="83"/>
      <c r="C575" s="83"/>
      <c r="D575" s="109"/>
      <c r="H575" s="144"/>
      <c r="I575" s="145"/>
    </row>
    <row r="576" spans="1:120" s="62" customFormat="1">
      <c r="A576" s="83"/>
      <c r="B576" s="83"/>
      <c r="C576" s="83"/>
      <c r="D576" s="109"/>
      <c r="H576" s="144"/>
      <c r="I576" s="145"/>
    </row>
    <row r="577" spans="1:9" s="62" customFormat="1">
      <c r="A577" s="83"/>
      <c r="B577" s="83"/>
      <c r="C577" s="83"/>
      <c r="D577" s="109"/>
      <c r="H577" s="144"/>
      <c r="I577" s="145"/>
    </row>
    <row r="578" spans="1:9" s="62" customFormat="1">
      <c r="A578" s="83"/>
      <c r="B578" s="83"/>
      <c r="C578" s="83"/>
      <c r="D578" s="109"/>
      <c r="H578" s="144"/>
      <c r="I578" s="145"/>
    </row>
    <row r="579" spans="1:9" s="62" customFormat="1">
      <c r="A579" s="83"/>
      <c r="B579" s="83"/>
      <c r="C579" s="83"/>
      <c r="D579" s="109"/>
      <c r="H579" s="144"/>
      <c r="I579" s="145"/>
    </row>
    <row r="580" spans="1:9" s="62" customFormat="1">
      <c r="A580" s="83"/>
      <c r="B580" s="83"/>
      <c r="C580" s="83"/>
      <c r="D580" s="109"/>
      <c r="H580" s="144"/>
      <c r="I580" s="145"/>
    </row>
    <row r="581" spans="1:9" s="62" customFormat="1">
      <c r="A581" s="83"/>
      <c r="B581" s="83"/>
      <c r="C581" s="83"/>
      <c r="D581" s="109"/>
      <c r="H581" s="144"/>
      <c r="I581" s="145"/>
    </row>
    <row r="582" spans="1:9" s="62" customFormat="1">
      <c r="A582" s="83"/>
      <c r="B582" s="83"/>
      <c r="C582" s="83"/>
      <c r="D582" s="109"/>
      <c r="H582" s="144"/>
      <c r="I582" s="145"/>
    </row>
    <row r="583" spans="1:9" s="62" customFormat="1">
      <c r="A583" s="83"/>
      <c r="B583" s="83"/>
      <c r="C583" s="83"/>
      <c r="D583" s="109"/>
      <c r="H583" s="144"/>
      <c r="I583" s="145"/>
    </row>
    <row r="584" spans="1:9" s="62" customFormat="1">
      <c r="A584" s="83"/>
      <c r="B584" s="83"/>
      <c r="C584" s="83"/>
      <c r="D584" s="109"/>
      <c r="H584" s="144"/>
      <c r="I584" s="145"/>
    </row>
    <row r="585" spans="1:9" s="62" customFormat="1">
      <c r="A585" s="83"/>
      <c r="B585" s="83"/>
      <c r="C585" s="83"/>
      <c r="D585" s="109"/>
      <c r="H585" s="144"/>
      <c r="I585" s="145"/>
    </row>
    <row r="586" spans="1:9" s="62" customFormat="1">
      <c r="A586" s="83"/>
      <c r="B586" s="83"/>
      <c r="C586" s="83"/>
      <c r="D586" s="109"/>
      <c r="H586" s="144"/>
      <c r="I586" s="145"/>
    </row>
    <row r="587" spans="1:9" s="62" customFormat="1">
      <c r="A587" s="83"/>
      <c r="B587" s="83"/>
      <c r="C587" s="83"/>
      <c r="D587" s="109"/>
      <c r="H587" s="144"/>
      <c r="I587" s="145"/>
    </row>
    <row r="588" spans="1:9" s="62" customFormat="1">
      <c r="A588" s="83"/>
      <c r="B588" s="83"/>
      <c r="C588" s="83"/>
      <c r="D588" s="109"/>
      <c r="H588" s="144"/>
      <c r="I588" s="145"/>
    </row>
    <row r="589" spans="1:9" s="62" customFormat="1">
      <c r="A589" s="83"/>
      <c r="B589" s="83"/>
      <c r="C589" s="83"/>
      <c r="D589" s="109"/>
      <c r="H589" s="144"/>
      <c r="I589" s="145"/>
    </row>
    <row r="590" spans="1:9" s="62" customFormat="1">
      <c r="A590" s="83"/>
      <c r="B590" s="83"/>
      <c r="C590" s="83"/>
      <c r="D590" s="109"/>
      <c r="H590" s="144"/>
      <c r="I590" s="145"/>
    </row>
    <row r="591" spans="1:9" s="62" customFormat="1">
      <c r="A591" s="83"/>
      <c r="B591" s="83"/>
      <c r="C591" s="83"/>
      <c r="D591" s="109"/>
      <c r="H591" s="144"/>
      <c r="I591" s="145"/>
    </row>
    <row r="592" spans="1:9" s="62" customFormat="1">
      <c r="A592" s="83"/>
      <c r="B592" s="83"/>
      <c r="C592" s="83"/>
      <c r="D592" s="109"/>
      <c r="H592" s="144"/>
      <c r="I592" s="145"/>
    </row>
    <row r="593" spans="1:9" s="62" customFormat="1">
      <c r="A593" s="83"/>
      <c r="B593" s="83"/>
      <c r="C593" s="83"/>
      <c r="D593" s="109"/>
      <c r="H593" s="144"/>
      <c r="I593" s="145"/>
    </row>
    <row r="594" spans="1:9" s="62" customFormat="1">
      <c r="A594" s="83"/>
      <c r="B594" s="83"/>
      <c r="C594" s="83"/>
      <c r="D594" s="109"/>
      <c r="H594" s="144"/>
      <c r="I594" s="145"/>
    </row>
    <row r="595" spans="1:9" s="62" customFormat="1">
      <c r="A595" s="83"/>
      <c r="B595" s="83"/>
      <c r="C595" s="83"/>
      <c r="D595" s="109"/>
      <c r="H595" s="144"/>
      <c r="I595" s="145"/>
    </row>
    <row r="596" spans="1:9" s="62" customFormat="1">
      <c r="A596" s="83"/>
      <c r="B596" s="83"/>
      <c r="C596" s="83"/>
      <c r="D596" s="109"/>
      <c r="H596" s="144"/>
      <c r="I596" s="145"/>
    </row>
    <row r="597" spans="1:9" s="62" customFormat="1">
      <c r="A597" s="83"/>
      <c r="B597" s="83"/>
      <c r="C597" s="83"/>
      <c r="D597" s="109"/>
      <c r="H597" s="144"/>
      <c r="I597" s="145"/>
    </row>
    <row r="598" spans="1:9" s="62" customFormat="1">
      <c r="A598" s="83"/>
      <c r="B598" s="83"/>
      <c r="C598" s="83"/>
      <c r="D598" s="109"/>
      <c r="H598" s="144"/>
      <c r="I598" s="145"/>
    </row>
    <row r="599" spans="1:9" s="62" customFormat="1">
      <c r="A599" s="83"/>
      <c r="B599" s="83"/>
      <c r="C599" s="83"/>
      <c r="D599" s="109"/>
      <c r="H599" s="144"/>
      <c r="I599" s="145"/>
    </row>
    <row r="600" spans="1:9" s="62" customFormat="1">
      <c r="A600" s="83"/>
      <c r="B600" s="83"/>
      <c r="C600" s="83"/>
      <c r="D600" s="109"/>
      <c r="H600" s="144"/>
      <c r="I600" s="145"/>
    </row>
    <row r="601" spans="1:9" s="62" customFormat="1">
      <c r="A601" s="83"/>
      <c r="B601" s="83"/>
      <c r="C601" s="83"/>
      <c r="D601" s="109"/>
      <c r="H601" s="144"/>
      <c r="I601" s="145"/>
    </row>
    <row r="602" spans="1:9" s="62" customFormat="1">
      <c r="A602" s="83"/>
      <c r="B602" s="83"/>
      <c r="C602" s="83"/>
      <c r="D602" s="109"/>
      <c r="H602" s="144"/>
      <c r="I602" s="145"/>
    </row>
    <row r="603" spans="1:9" s="62" customFormat="1">
      <c r="A603" s="83"/>
      <c r="B603" s="83"/>
      <c r="C603" s="83"/>
      <c r="D603" s="109"/>
      <c r="H603" s="144"/>
      <c r="I603" s="145"/>
    </row>
    <row r="604" spans="1:9" s="62" customFormat="1">
      <c r="A604" s="83"/>
      <c r="B604" s="83"/>
      <c r="C604" s="83"/>
      <c r="D604" s="109"/>
      <c r="H604" s="144"/>
      <c r="I604" s="145"/>
    </row>
    <row r="605" spans="1:9" s="62" customFormat="1">
      <c r="A605" s="83"/>
      <c r="B605" s="83"/>
      <c r="C605" s="83"/>
      <c r="D605" s="109"/>
      <c r="H605" s="144"/>
      <c r="I605" s="145"/>
    </row>
    <row r="606" spans="1:9" s="62" customFormat="1">
      <c r="A606" s="83"/>
      <c r="B606" s="83"/>
      <c r="C606" s="83"/>
      <c r="D606" s="109"/>
      <c r="H606" s="144"/>
      <c r="I606" s="145"/>
    </row>
    <row r="607" spans="1:9" s="62" customFormat="1">
      <c r="A607" s="83"/>
      <c r="B607" s="83"/>
      <c r="C607" s="83"/>
      <c r="D607" s="109"/>
      <c r="H607" s="144"/>
      <c r="I607" s="145"/>
    </row>
    <row r="608" spans="1:9" s="62" customFormat="1">
      <c r="A608" s="83"/>
      <c r="B608" s="83"/>
      <c r="C608" s="83"/>
      <c r="D608" s="109"/>
      <c r="H608" s="144"/>
      <c r="I608" s="145"/>
    </row>
    <row r="609" spans="1:9" s="62" customFormat="1">
      <c r="A609" s="83"/>
      <c r="B609" s="83"/>
      <c r="C609" s="83"/>
      <c r="D609" s="109"/>
      <c r="H609" s="144"/>
      <c r="I609" s="145"/>
    </row>
    <row r="610" spans="1:9" s="62" customFormat="1">
      <c r="A610" s="83"/>
      <c r="B610" s="83"/>
      <c r="C610" s="83"/>
      <c r="D610" s="109"/>
      <c r="H610" s="144"/>
      <c r="I610" s="145"/>
    </row>
    <row r="611" spans="1:9" s="62" customFormat="1">
      <c r="A611" s="83"/>
      <c r="B611" s="83"/>
      <c r="C611" s="83"/>
      <c r="D611" s="109"/>
      <c r="H611" s="144"/>
      <c r="I611" s="145"/>
    </row>
    <row r="612" spans="1:9" s="62" customFormat="1">
      <c r="A612" s="83"/>
      <c r="B612" s="83"/>
      <c r="C612" s="83"/>
      <c r="D612" s="109"/>
      <c r="H612" s="144"/>
      <c r="I612" s="145"/>
    </row>
    <row r="613" spans="1:9" s="62" customFormat="1">
      <c r="A613" s="83"/>
      <c r="B613" s="83"/>
      <c r="C613" s="83"/>
      <c r="D613" s="109"/>
      <c r="H613" s="144"/>
      <c r="I613" s="145"/>
    </row>
    <row r="614" spans="1:9" s="62" customFormat="1">
      <c r="A614" s="83"/>
      <c r="B614" s="83"/>
      <c r="C614" s="83"/>
      <c r="D614" s="109"/>
      <c r="H614" s="144"/>
      <c r="I614" s="145"/>
    </row>
    <row r="615" spans="1:9" s="62" customFormat="1">
      <c r="A615" s="83"/>
      <c r="B615" s="83"/>
      <c r="C615" s="83"/>
      <c r="D615" s="109"/>
      <c r="H615" s="144"/>
      <c r="I615" s="145"/>
    </row>
    <row r="616" spans="1:9" s="62" customFormat="1">
      <c r="A616" s="83"/>
      <c r="B616" s="83"/>
      <c r="C616" s="83"/>
      <c r="D616" s="109"/>
      <c r="H616" s="144"/>
      <c r="I616" s="145"/>
    </row>
    <row r="617" spans="1:9" s="62" customFormat="1">
      <c r="A617" s="83"/>
      <c r="B617" s="83"/>
      <c r="C617" s="83"/>
      <c r="D617" s="109"/>
      <c r="H617" s="144"/>
      <c r="I617" s="145"/>
    </row>
    <row r="618" spans="1:9" s="62" customFormat="1">
      <c r="A618" s="83"/>
      <c r="B618" s="83"/>
      <c r="C618" s="83"/>
      <c r="D618" s="109"/>
      <c r="H618" s="144"/>
      <c r="I618" s="145"/>
    </row>
    <row r="619" spans="1:9" s="62" customFormat="1">
      <c r="A619" s="83"/>
      <c r="B619" s="83"/>
      <c r="C619" s="83"/>
      <c r="D619" s="109"/>
      <c r="H619" s="144"/>
      <c r="I619" s="145"/>
    </row>
    <row r="620" spans="1:9" s="62" customFormat="1">
      <c r="A620" s="83"/>
      <c r="B620" s="83"/>
      <c r="C620" s="83"/>
      <c r="D620" s="109"/>
      <c r="H620" s="144"/>
      <c r="I620" s="145"/>
    </row>
    <row r="621" spans="1:9" s="62" customFormat="1">
      <c r="A621" s="83"/>
      <c r="B621" s="83"/>
      <c r="C621" s="83"/>
      <c r="D621" s="109"/>
      <c r="H621" s="144"/>
      <c r="I621" s="145"/>
    </row>
    <row r="622" spans="1:9" s="62" customFormat="1">
      <c r="A622" s="83"/>
      <c r="B622" s="83"/>
      <c r="C622" s="83"/>
      <c r="D622" s="109"/>
      <c r="H622" s="144"/>
      <c r="I622" s="145"/>
    </row>
    <row r="623" spans="1:9" s="62" customFormat="1">
      <c r="A623" s="83"/>
      <c r="B623" s="83"/>
      <c r="C623" s="83"/>
      <c r="D623" s="109"/>
      <c r="H623" s="144"/>
      <c r="I623" s="145"/>
    </row>
    <row r="624" spans="1:9" s="62" customFormat="1">
      <c r="A624" s="83"/>
      <c r="B624" s="83"/>
      <c r="C624" s="83"/>
      <c r="D624" s="109"/>
      <c r="H624" s="144"/>
      <c r="I624" s="145"/>
    </row>
    <row r="625" spans="1:9" s="62" customFormat="1">
      <c r="A625" s="83"/>
      <c r="B625" s="83"/>
      <c r="C625" s="83"/>
      <c r="D625" s="109"/>
      <c r="H625" s="144"/>
      <c r="I625" s="145"/>
    </row>
    <row r="626" spans="1:9" s="62" customFormat="1">
      <c r="A626" s="83"/>
      <c r="B626" s="83"/>
      <c r="C626" s="83"/>
      <c r="D626" s="109"/>
      <c r="H626" s="144"/>
      <c r="I626" s="145"/>
    </row>
    <row r="627" spans="1:9" s="62" customFormat="1">
      <c r="A627" s="83"/>
      <c r="B627" s="83"/>
      <c r="C627" s="83"/>
      <c r="D627" s="109"/>
      <c r="H627" s="144"/>
      <c r="I627" s="145"/>
    </row>
    <row r="628" spans="1:9" s="62" customFormat="1">
      <c r="A628" s="83"/>
      <c r="B628" s="83"/>
      <c r="C628" s="83"/>
      <c r="D628" s="109"/>
      <c r="H628" s="144"/>
      <c r="I628" s="145"/>
    </row>
    <row r="629" spans="1:9" s="62" customFormat="1">
      <c r="A629" s="83"/>
      <c r="B629" s="83"/>
      <c r="C629" s="83"/>
      <c r="D629" s="109"/>
      <c r="H629" s="144"/>
      <c r="I629" s="145"/>
    </row>
    <row r="630" spans="1:9" s="62" customFormat="1">
      <c r="A630" s="83"/>
      <c r="B630" s="83"/>
      <c r="C630" s="83"/>
      <c r="D630" s="109"/>
      <c r="H630" s="144"/>
      <c r="I630" s="145"/>
    </row>
    <row r="631" spans="1:9" s="62" customFormat="1">
      <c r="A631" s="83"/>
      <c r="B631" s="83"/>
      <c r="C631" s="83"/>
      <c r="D631" s="109"/>
      <c r="H631" s="144"/>
      <c r="I631" s="145"/>
    </row>
    <row r="632" spans="1:9" s="62" customFormat="1">
      <c r="A632" s="83"/>
      <c r="B632" s="83"/>
      <c r="C632" s="83"/>
      <c r="D632" s="109"/>
      <c r="H632" s="144"/>
      <c r="I632" s="145"/>
    </row>
    <row r="633" spans="1:9" s="62" customFormat="1">
      <c r="A633" s="83"/>
      <c r="B633" s="83"/>
      <c r="C633" s="83"/>
      <c r="D633" s="109"/>
      <c r="H633" s="144"/>
      <c r="I633" s="145"/>
    </row>
    <row r="634" spans="1:9" s="62" customFormat="1">
      <c r="A634" s="83"/>
      <c r="B634" s="83"/>
      <c r="C634" s="83"/>
      <c r="D634" s="109"/>
      <c r="H634" s="144"/>
      <c r="I634" s="145"/>
    </row>
    <row r="635" spans="1:9" s="62" customFormat="1">
      <c r="A635" s="83"/>
      <c r="B635" s="83"/>
      <c r="C635" s="83"/>
      <c r="D635" s="109"/>
      <c r="H635" s="144"/>
      <c r="I635" s="145"/>
    </row>
    <row r="636" spans="1:9" s="62" customFormat="1">
      <c r="A636" s="83"/>
      <c r="B636" s="83"/>
      <c r="C636" s="83"/>
      <c r="D636" s="109"/>
      <c r="H636" s="144"/>
      <c r="I636" s="145"/>
    </row>
    <row r="637" spans="1:9" s="62" customFormat="1">
      <c r="A637" s="83"/>
      <c r="B637" s="83"/>
      <c r="C637" s="83"/>
      <c r="D637" s="109"/>
      <c r="H637" s="144"/>
      <c r="I637" s="145"/>
    </row>
    <row r="638" spans="1:9" s="62" customFormat="1">
      <c r="A638" s="83"/>
      <c r="B638" s="83"/>
      <c r="C638" s="83"/>
      <c r="D638" s="109"/>
      <c r="H638" s="144"/>
      <c r="I638" s="145"/>
    </row>
    <row r="639" spans="1:9" s="62" customFormat="1">
      <c r="A639" s="83"/>
      <c r="B639" s="83"/>
      <c r="C639" s="83"/>
      <c r="D639" s="109"/>
      <c r="H639" s="144"/>
      <c r="I639" s="145"/>
    </row>
    <row r="640" spans="1:9" s="62" customFormat="1">
      <c r="A640" s="83"/>
      <c r="B640" s="83"/>
      <c r="C640" s="83"/>
      <c r="D640" s="109"/>
      <c r="H640" s="144"/>
      <c r="I640" s="145"/>
    </row>
    <row r="641" spans="1:9" s="62" customFormat="1">
      <c r="A641" s="83"/>
      <c r="B641" s="83"/>
      <c r="C641" s="83"/>
      <c r="D641" s="109"/>
      <c r="H641" s="144"/>
      <c r="I641" s="145"/>
    </row>
    <row r="642" spans="1:9" s="62" customFormat="1">
      <c r="A642" s="83"/>
      <c r="B642" s="83"/>
      <c r="C642" s="83"/>
      <c r="D642" s="109"/>
      <c r="H642" s="144"/>
      <c r="I642" s="145"/>
    </row>
    <row r="643" spans="1:9" s="62" customFormat="1">
      <c r="A643" s="83"/>
      <c r="B643" s="83"/>
      <c r="C643" s="83"/>
      <c r="D643" s="109"/>
      <c r="H643" s="144"/>
      <c r="I643" s="145"/>
    </row>
    <row r="644" spans="1:9" s="62" customFormat="1">
      <c r="A644" s="83"/>
      <c r="B644" s="83"/>
      <c r="C644" s="83"/>
      <c r="D644" s="109"/>
      <c r="H644" s="144"/>
      <c r="I644" s="145"/>
    </row>
    <row r="645" spans="1:9" s="62" customFormat="1">
      <c r="A645" s="83"/>
      <c r="B645" s="83"/>
      <c r="C645" s="83"/>
      <c r="D645" s="109"/>
      <c r="H645" s="144"/>
      <c r="I645" s="145"/>
    </row>
    <row r="646" spans="1:9" s="62" customFormat="1">
      <c r="A646" s="83"/>
      <c r="B646" s="83"/>
      <c r="C646" s="83"/>
      <c r="D646" s="109"/>
      <c r="H646" s="144"/>
      <c r="I646" s="145"/>
    </row>
    <row r="647" spans="1:9" s="62" customFormat="1">
      <c r="A647" s="83"/>
      <c r="B647" s="83"/>
      <c r="C647" s="83"/>
      <c r="D647" s="109"/>
      <c r="H647" s="144"/>
      <c r="I647" s="145"/>
    </row>
    <row r="648" spans="1:9" s="62" customFormat="1">
      <c r="A648" s="83"/>
      <c r="B648" s="83"/>
      <c r="C648" s="83"/>
      <c r="D648" s="109"/>
      <c r="H648" s="144"/>
      <c r="I648" s="145"/>
    </row>
    <row r="649" spans="1:9" s="62" customFormat="1">
      <c r="A649" s="83"/>
      <c r="B649" s="83"/>
      <c r="C649" s="83"/>
      <c r="D649" s="109"/>
      <c r="H649" s="144"/>
      <c r="I649" s="145"/>
    </row>
    <row r="650" spans="1:9" s="62" customFormat="1">
      <c r="A650" s="83"/>
      <c r="B650" s="83"/>
      <c r="C650" s="83"/>
      <c r="D650" s="109"/>
      <c r="H650" s="144"/>
      <c r="I650" s="145"/>
    </row>
    <row r="651" spans="1:9" s="62" customFormat="1">
      <c r="A651" s="83"/>
      <c r="B651" s="83"/>
      <c r="C651" s="83"/>
      <c r="D651" s="109"/>
      <c r="H651" s="144"/>
      <c r="I651" s="145"/>
    </row>
    <row r="652" spans="1:9" s="62" customFormat="1">
      <c r="A652" s="83"/>
      <c r="B652" s="83"/>
      <c r="C652" s="83"/>
      <c r="D652" s="109"/>
      <c r="H652" s="144"/>
      <c r="I652" s="145"/>
    </row>
    <row r="653" spans="1:9" s="62" customFormat="1">
      <c r="A653" s="83"/>
      <c r="B653" s="83"/>
      <c r="C653" s="83"/>
      <c r="D653" s="109"/>
      <c r="H653" s="144"/>
      <c r="I653" s="145"/>
    </row>
    <row r="654" spans="1:9" s="62" customFormat="1">
      <c r="A654" s="83"/>
      <c r="B654" s="83"/>
      <c r="C654" s="83"/>
      <c r="D654" s="109"/>
      <c r="H654" s="144"/>
      <c r="I654" s="145"/>
    </row>
    <row r="655" spans="1:9" s="62" customFormat="1">
      <c r="A655" s="83"/>
      <c r="B655" s="83"/>
      <c r="C655" s="83"/>
      <c r="D655" s="109"/>
      <c r="H655" s="144"/>
      <c r="I655" s="145"/>
    </row>
    <row r="656" spans="1:9" s="62" customFormat="1">
      <c r="A656" s="83"/>
      <c r="B656" s="83"/>
      <c r="C656" s="83"/>
      <c r="D656" s="109"/>
      <c r="H656" s="144"/>
      <c r="I656" s="145"/>
    </row>
    <row r="657" spans="1:9" s="62" customFormat="1">
      <c r="A657" s="83"/>
      <c r="B657" s="83"/>
      <c r="C657" s="83"/>
      <c r="D657" s="109"/>
      <c r="H657" s="144"/>
      <c r="I657" s="145"/>
    </row>
    <row r="658" spans="1:9" s="62" customFormat="1">
      <c r="A658" s="83"/>
      <c r="B658" s="83"/>
      <c r="C658" s="83"/>
      <c r="D658" s="109"/>
      <c r="H658" s="144"/>
      <c r="I658" s="145"/>
    </row>
    <row r="659" spans="1:9" s="62" customFormat="1">
      <c r="A659" s="83"/>
      <c r="B659" s="83"/>
      <c r="C659" s="83"/>
      <c r="D659" s="109"/>
      <c r="H659" s="144"/>
      <c r="I659" s="145"/>
    </row>
    <row r="660" spans="1:9" s="62" customFormat="1">
      <c r="A660" s="83"/>
      <c r="B660" s="83"/>
      <c r="C660" s="83"/>
      <c r="D660" s="109"/>
      <c r="H660" s="144"/>
      <c r="I660" s="145"/>
    </row>
    <row r="661" spans="1:9" s="62" customFormat="1">
      <c r="A661" s="83"/>
      <c r="B661" s="83"/>
      <c r="C661" s="83"/>
      <c r="D661" s="109"/>
      <c r="H661" s="144"/>
      <c r="I661" s="145"/>
    </row>
    <row r="662" spans="1:9" s="62" customFormat="1">
      <c r="A662" s="83"/>
      <c r="B662" s="83"/>
      <c r="C662" s="83"/>
      <c r="D662" s="109"/>
      <c r="H662" s="144"/>
      <c r="I662" s="145"/>
    </row>
    <row r="663" spans="1:9" s="62" customFormat="1">
      <c r="A663" s="83"/>
      <c r="B663" s="83"/>
      <c r="C663" s="83"/>
      <c r="D663" s="109"/>
      <c r="H663" s="144"/>
      <c r="I663" s="145"/>
    </row>
    <row r="664" spans="1:9" s="62" customFormat="1">
      <c r="A664" s="83"/>
      <c r="B664" s="83"/>
      <c r="C664" s="83"/>
      <c r="D664" s="109"/>
      <c r="H664" s="144"/>
      <c r="I664" s="145"/>
    </row>
    <row r="665" spans="1:9" s="62" customFormat="1">
      <c r="A665" s="83"/>
      <c r="B665" s="83"/>
      <c r="C665" s="83"/>
      <c r="D665" s="109"/>
      <c r="H665" s="144"/>
      <c r="I665" s="145"/>
    </row>
    <row r="666" spans="1:9" s="62" customFormat="1">
      <c r="A666" s="83"/>
      <c r="B666" s="83"/>
      <c r="C666" s="83"/>
      <c r="D666" s="109"/>
      <c r="H666" s="144"/>
      <c r="I666" s="145"/>
    </row>
    <row r="667" spans="1:9" s="62" customFormat="1">
      <c r="A667" s="83"/>
      <c r="B667" s="83"/>
      <c r="C667" s="83"/>
      <c r="D667" s="109"/>
      <c r="H667" s="144"/>
      <c r="I667" s="145"/>
    </row>
    <row r="668" spans="1:9" s="62" customFormat="1">
      <c r="A668" s="83"/>
      <c r="B668" s="83"/>
      <c r="C668" s="83"/>
      <c r="D668" s="109"/>
      <c r="H668" s="144"/>
      <c r="I668" s="145"/>
    </row>
    <row r="669" spans="1:9" s="62" customFormat="1">
      <c r="A669" s="83"/>
      <c r="B669" s="83"/>
      <c r="C669" s="83"/>
      <c r="D669" s="109"/>
      <c r="H669" s="144"/>
      <c r="I669" s="145"/>
    </row>
    <row r="670" spans="1:9" s="62" customFormat="1">
      <c r="A670" s="83"/>
      <c r="B670" s="83"/>
      <c r="C670" s="83"/>
      <c r="D670" s="109"/>
      <c r="H670" s="144"/>
      <c r="I670" s="145"/>
    </row>
    <row r="671" spans="1:9" s="62" customFormat="1">
      <c r="A671" s="83"/>
      <c r="B671" s="83"/>
      <c r="C671" s="83"/>
      <c r="D671" s="109"/>
      <c r="H671" s="144"/>
      <c r="I671" s="145"/>
    </row>
    <row r="672" spans="1:9" s="62" customFormat="1">
      <c r="A672" s="83"/>
      <c r="B672" s="83"/>
      <c r="C672" s="83"/>
      <c r="D672" s="109"/>
      <c r="H672" s="144"/>
      <c r="I672" s="145"/>
    </row>
    <row r="673" spans="1:9" s="62" customFormat="1">
      <c r="A673" s="83"/>
      <c r="B673" s="83"/>
      <c r="C673" s="83"/>
      <c r="D673" s="109"/>
      <c r="H673" s="144"/>
      <c r="I673" s="145"/>
    </row>
    <row r="674" spans="1:9" s="62" customFormat="1">
      <c r="A674" s="83"/>
      <c r="B674" s="83"/>
      <c r="C674" s="83"/>
      <c r="D674" s="109"/>
      <c r="H674" s="144"/>
      <c r="I674" s="145"/>
    </row>
    <row r="675" spans="1:9" s="62" customFormat="1">
      <c r="A675" s="83"/>
      <c r="B675" s="83"/>
      <c r="C675" s="83"/>
      <c r="D675" s="109"/>
      <c r="H675" s="144"/>
      <c r="I675" s="145"/>
    </row>
    <row r="676" spans="1:9" s="62" customFormat="1">
      <c r="A676" s="83"/>
      <c r="B676" s="83"/>
      <c r="C676" s="83"/>
      <c r="D676" s="109"/>
      <c r="H676" s="144"/>
      <c r="I676" s="145"/>
    </row>
    <row r="677" spans="1:9" s="62" customFormat="1">
      <c r="A677" s="83"/>
      <c r="B677" s="83"/>
      <c r="C677" s="83"/>
      <c r="D677" s="109"/>
      <c r="H677" s="144"/>
      <c r="I677" s="145"/>
    </row>
    <row r="678" spans="1:9" s="62" customFormat="1">
      <c r="A678" s="83"/>
      <c r="B678" s="83"/>
      <c r="C678" s="83"/>
      <c r="D678" s="109"/>
      <c r="H678" s="144"/>
      <c r="I678" s="145"/>
    </row>
    <row r="679" spans="1:9" s="62" customFormat="1">
      <c r="A679" s="83"/>
      <c r="B679" s="83"/>
      <c r="C679" s="83"/>
      <c r="D679" s="109"/>
      <c r="H679" s="144"/>
      <c r="I679" s="145"/>
    </row>
    <row r="680" spans="1:9" s="62" customFormat="1">
      <c r="A680" s="83"/>
      <c r="B680" s="83"/>
      <c r="C680" s="83"/>
      <c r="D680" s="109"/>
      <c r="H680" s="144"/>
      <c r="I680" s="145"/>
    </row>
    <row r="681" spans="1:9" s="62" customFormat="1">
      <c r="A681" s="83"/>
      <c r="B681" s="83"/>
      <c r="C681" s="83"/>
      <c r="D681" s="109"/>
      <c r="H681" s="144"/>
      <c r="I681" s="145"/>
    </row>
    <row r="682" spans="1:9" s="62" customFormat="1">
      <c r="A682" s="83"/>
      <c r="B682" s="83"/>
      <c r="C682" s="83"/>
      <c r="D682" s="109"/>
      <c r="H682" s="144"/>
      <c r="I682" s="145"/>
    </row>
    <row r="683" spans="1:9" s="62" customFormat="1">
      <c r="A683" s="83"/>
      <c r="B683" s="83"/>
      <c r="C683" s="83"/>
      <c r="D683" s="109"/>
      <c r="H683" s="144"/>
      <c r="I683" s="145"/>
    </row>
    <row r="684" spans="1:9" s="62" customFormat="1">
      <c r="A684" s="83"/>
      <c r="B684" s="83"/>
      <c r="C684" s="83"/>
      <c r="D684" s="109"/>
      <c r="H684" s="144"/>
      <c r="I684" s="145"/>
    </row>
    <row r="685" spans="1:9" s="62" customFormat="1">
      <c r="A685" s="83"/>
      <c r="B685" s="83"/>
      <c r="C685" s="83"/>
      <c r="D685" s="109"/>
      <c r="H685" s="144"/>
      <c r="I685" s="145"/>
    </row>
    <row r="686" spans="1:9" s="62" customFormat="1">
      <c r="A686" s="83"/>
      <c r="B686" s="83"/>
      <c r="C686" s="83"/>
      <c r="D686" s="109"/>
      <c r="H686" s="144"/>
      <c r="I686" s="145"/>
    </row>
    <row r="687" spans="1:9" s="62" customFormat="1">
      <c r="A687" s="83"/>
      <c r="B687" s="83"/>
      <c r="C687" s="83"/>
      <c r="D687" s="109"/>
      <c r="H687" s="144"/>
      <c r="I687" s="145"/>
    </row>
    <row r="688" spans="1:9" s="62" customFormat="1">
      <c r="A688" s="83"/>
      <c r="B688" s="83"/>
      <c r="C688" s="83"/>
      <c r="D688" s="109"/>
      <c r="H688" s="144"/>
      <c r="I688" s="145"/>
    </row>
    <row r="689" spans="1:9" s="62" customFormat="1">
      <c r="A689" s="83"/>
      <c r="B689" s="83"/>
      <c r="C689" s="83"/>
      <c r="D689" s="109"/>
      <c r="H689" s="144"/>
      <c r="I689" s="145"/>
    </row>
    <row r="690" spans="1:9" s="62" customFormat="1">
      <c r="A690" s="83"/>
      <c r="B690" s="83"/>
      <c r="C690" s="83"/>
      <c r="D690" s="109"/>
      <c r="H690" s="144"/>
      <c r="I690" s="145"/>
    </row>
    <row r="691" spans="1:9" s="62" customFormat="1">
      <c r="A691" s="83"/>
      <c r="B691" s="83"/>
      <c r="C691" s="83"/>
      <c r="D691" s="109"/>
      <c r="H691" s="144"/>
      <c r="I691" s="145"/>
    </row>
    <row r="692" spans="1:9" s="62" customFormat="1">
      <c r="A692" s="83"/>
      <c r="B692" s="83"/>
      <c r="C692" s="83"/>
      <c r="D692" s="109"/>
      <c r="H692" s="144"/>
      <c r="I692" s="145"/>
    </row>
    <row r="693" spans="1:9" s="62" customFormat="1">
      <c r="A693" s="83"/>
      <c r="B693" s="83"/>
      <c r="C693" s="83"/>
      <c r="D693" s="109"/>
      <c r="H693" s="144"/>
      <c r="I693" s="145"/>
    </row>
    <row r="694" spans="1:9" s="62" customFormat="1">
      <c r="A694" s="83"/>
      <c r="B694" s="83"/>
      <c r="C694" s="83"/>
      <c r="D694" s="109"/>
      <c r="H694" s="144"/>
      <c r="I694" s="145"/>
    </row>
    <row r="695" spans="1:9" s="62" customFormat="1">
      <c r="A695" s="83"/>
      <c r="B695" s="83"/>
      <c r="C695" s="83"/>
      <c r="D695" s="109"/>
      <c r="H695" s="144"/>
      <c r="I695" s="145"/>
    </row>
    <row r="696" spans="1:9" s="62" customFormat="1">
      <c r="A696" s="83"/>
      <c r="B696" s="83"/>
      <c r="C696" s="83"/>
      <c r="D696" s="109"/>
      <c r="H696" s="144"/>
      <c r="I696" s="145"/>
    </row>
    <row r="697" spans="1:9" s="62" customFormat="1">
      <c r="A697" s="83"/>
      <c r="B697" s="83"/>
      <c r="C697" s="83"/>
      <c r="D697" s="109"/>
      <c r="H697" s="144"/>
      <c r="I697" s="145"/>
    </row>
    <row r="698" spans="1:9" s="62" customFormat="1">
      <c r="A698" s="83"/>
      <c r="B698" s="83"/>
      <c r="C698" s="83"/>
      <c r="D698" s="109"/>
      <c r="H698" s="144"/>
      <c r="I698" s="145"/>
    </row>
    <row r="699" spans="1:9" s="62" customFormat="1">
      <c r="A699" s="83"/>
      <c r="B699" s="83"/>
      <c r="C699" s="83"/>
      <c r="D699" s="109"/>
      <c r="H699" s="144"/>
      <c r="I699" s="145"/>
    </row>
    <row r="700" spans="1:9" s="62" customFormat="1">
      <c r="A700" s="83"/>
      <c r="B700" s="83"/>
      <c r="C700" s="83"/>
      <c r="D700" s="109"/>
      <c r="H700" s="144"/>
      <c r="I700" s="145"/>
    </row>
    <row r="701" spans="1:9" s="62" customFormat="1">
      <c r="A701" s="83"/>
      <c r="B701" s="83"/>
      <c r="C701" s="83"/>
      <c r="D701" s="109"/>
      <c r="H701" s="144"/>
      <c r="I701" s="145"/>
    </row>
    <row r="702" spans="1:9" s="62" customFormat="1">
      <c r="A702" s="83"/>
      <c r="B702" s="83"/>
      <c r="C702" s="83"/>
      <c r="D702" s="109"/>
      <c r="H702" s="144"/>
      <c r="I702" s="145"/>
    </row>
    <row r="703" spans="1:9" s="62" customFormat="1">
      <c r="A703" s="83"/>
      <c r="B703" s="83"/>
      <c r="C703" s="83"/>
      <c r="D703" s="109"/>
      <c r="H703" s="144"/>
      <c r="I703" s="145"/>
    </row>
    <row r="704" spans="1:9" s="62" customFormat="1">
      <c r="A704" s="83"/>
      <c r="B704" s="83"/>
      <c r="C704" s="83"/>
      <c r="D704" s="109"/>
      <c r="H704" s="144"/>
      <c r="I704" s="145"/>
    </row>
    <row r="705" spans="1:9" s="62" customFormat="1">
      <c r="A705" s="83"/>
      <c r="B705" s="83"/>
      <c r="C705" s="83"/>
      <c r="D705" s="109"/>
      <c r="H705" s="144"/>
      <c r="I705" s="145"/>
    </row>
    <row r="706" spans="1:9" s="62" customFormat="1">
      <c r="A706" s="83"/>
      <c r="B706" s="83"/>
      <c r="C706" s="83"/>
      <c r="D706" s="109"/>
      <c r="H706" s="144"/>
      <c r="I706" s="145"/>
    </row>
    <row r="707" spans="1:9" s="62" customFormat="1">
      <c r="A707" s="83"/>
      <c r="B707" s="83"/>
      <c r="C707" s="83"/>
      <c r="D707" s="109"/>
      <c r="H707" s="144"/>
      <c r="I707" s="145"/>
    </row>
    <row r="708" spans="1:9" s="62" customFormat="1">
      <c r="A708" s="83"/>
      <c r="B708" s="83"/>
      <c r="C708" s="83"/>
      <c r="D708" s="109"/>
      <c r="H708" s="144"/>
      <c r="I708" s="145"/>
    </row>
    <row r="709" spans="1:9" s="62" customFormat="1">
      <c r="A709" s="83"/>
      <c r="B709" s="83"/>
      <c r="C709" s="83"/>
      <c r="D709" s="109"/>
      <c r="H709" s="144"/>
      <c r="I709" s="145"/>
    </row>
    <row r="710" spans="1:9" s="62" customFormat="1">
      <c r="A710" s="83"/>
      <c r="B710" s="83"/>
      <c r="C710" s="83"/>
      <c r="D710" s="109"/>
      <c r="H710" s="144"/>
      <c r="I710" s="145"/>
    </row>
    <row r="711" spans="1:9" s="62" customFormat="1">
      <c r="A711" s="83"/>
      <c r="B711" s="83"/>
      <c r="C711" s="83"/>
      <c r="D711" s="109"/>
      <c r="H711" s="144"/>
      <c r="I711" s="145"/>
    </row>
    <row r="712" spans="1:9" s="62" customFormat="1">
      <c r="A712" s="83"/>
      <c r="B712" s="83"/>
      <c r="C712" s="83"/>
      <c r="D712" s="109"/>
      <c r="H712" s="144"/>
      <c r="I712" s="145"/>
    </row>
    <row r="713" spans="1:9" s="62" customFormat="1">
      <c r="A713" s="83"/>
      <c r="B713" s="83"/>
      <c r="C713" s="83"/>
      <c r="D713" s="109"/>
      <c r="H713" s="144"/>
      <c r="I713" s="145"/>
    </row>
    <row r="714" spans="1:9" s="62" customFormat="1">
      <c r="A714" s="83"/>
      <c r="B714" s="83"/>
      <c r="C714" s="83"/>
      <c r="D714" s="109"/>
      <c r="H714" s="144"/>
      <c r="I714" s="145"/>
    </row>
    <row r="715" spans="1:9" s="62" customFormat="1">
      <c r="A715" s="83"/>
      <c r="B715" s="83"/>
      <c r="C715" s="83"/>
      <c r="D715" s="109"/>
      <c r="H715" s="144"/>
      <c r="I715" s="145"/>
    </row>
    <row r="716" spans="1:9" s="62" customFormat="1">
      <c r="A716" s="83"/>
      <c r="B716" s="83"/>
      <c r="C716" s="83"/>
      <c r="D716" s="109"/>
      <c r="H716" s="144"/>
      <c r="I716" s="145"/>
    </row>
    <row r="717" spans="1:9" s="62" customFormat="1">
      <c r="A717" s="83"/>
      <c r="B717" s="83"/>
      <c r="C717" s="83"/>
      <c r="D717" s="109"/>
      <c r="H717" s="144"/>
      <c r="I717" s="145"/>
    </row>
    <row r="718" spans="1:9" s="62" customFormat="1">
      <c r="A718" s="83"/>
      <c r="B718" s="83"/>
      <c r="C718" s="83"/>
      <c r="D718" s="109"/>
      <c r="H718" s="144"/>
      <c r="I718" s="145"/>
    </row>
    <row r="719" spans="1:9" s="62" customFormat="1">
      <c r="A719" s="83"/>
      <c r="B719" s="83"/>
      <c r="C719" s="83"/>
      <c r="D719" s="109"/>
      <c r="H719" s="144"/>
      <c r="I719" s="145"/>
    </row>
    <row r="720" spans="1:9" s="62" customFormat="1">
      <c r="A720" s="83"/>
      <c r="B720" s="83"/>
      <c r="C720" s="83"/>
      <c r="D720" s="109"/>
      <c r="H720" s="144"/>
      <c r="I720" s="145"/>
    </row>
    <row r="721" spans="1:9" s="62" customFormat="1">
      <c r="A721" s="83"/>
      <c r="B721" s="83"/>
      <c r="C721" s="83"/>
      <c r="D721" s="109"/>
      <c r="H721" s="144"/>
      <c r="I721" s="145"/>
    </row>
    <row r="722" spans="1:9" s="62" customFormat="1">
      <c r="A722" s="83"/>
      <c r="B722" s="83"/>
      <c r="C722" s="83"/>
      <c r="D722" s="109"/>
      <c r="H722" s="144"/>
      <c r="I722" s="145"/>
    </row>
    <row r="723" spans="1:9" s="62" customFormat="1">
      <c r="A723" s="83"/>
      <c r="B723" s="83"/>
      <c r="C723" s="83"/>
      <c r="D723" s="109"/>
      <c r="H723" s="144"/>
      <c r="I723" s="145"/>
    </row>
    <row r="724" spans="1:9" s="62" customFormat="1">
      <c r="A724" s="83"/>
      <c r="B724" s="83"/>
      <c r="C724" s="83"/>
      <c r="D724" s="109"/>
      <c r="H724" s="144"/>
      <c r="I724" s="145"/>
    </row>
    <row r="725" spans="1:9" s="62" customFormat="1">
      <c r="A725" s="83"/>
      <c r="B725" s="83"/>
      <c r="C725" s="83"/>
      <c r="D725" s="109"/>
      <c r="H725" s="144"/>
      <c r="I725" s="145"/>
    </row>
    <row r="726" spans="1:9" s="62" customFormat="1">
      <c r="A726" s="83"/>
      <c r="B726" s="83"/>
      <c r="C726" s="83"/>
      <c r="D726" s="109"/>
      <c r="H726" s="144"/>
      <c r="I726" s="145"/>
    </row>
    <row r="727" spans="1:9" s="62" customFormat="1">
      <c r="A727" s="83"/>
      <c r="B727" s="83"/>
      <c r="C727" s="83"/>
      <c r="D727" s="109"/>
      <c r="H727" s="144"/>
      <c r="I727" s="145"/>
    </row>
    <row r="728" spans="1:9" s="62" customFormat="1">
      <c r="A728" s="83"/>
      <c r="B728" s="83"/>
      <c r="C728" s="83"/>
      <c r="D728" s="109"/>
      <c r="H728" s="144"/>
      <c r="I728" s="145"/>
    </row>
    <row r="729" spans="1:9" s="62" customFormat="1">
      <c r="A729" s="83"/>
      <c r="B729" s="83"/>
      <c r="C729" s="83"/>
      <c r="D729" s="109"/>
      <c r="H729" s="144"/>
      <c r="I729" s="145"/>
    </row>
    <row r="730" spans="1:9" s="62" customFormat="1">
      <c r="A730" s="83"/>
      <c r="B730" s="83"/>
      <c r="C730" s="83"/>
      <c r="D730" s="109"/>
      <c r="H730" s="144"/>
      <c r="I730" s="145"/>
    </row>
    <row r="731" spans="1:9" s="62" customFormat="1">
      <c r="A731" s="83"/>
      <c r="B731" s="83"/>
      <c r="C731" s="83"/>
      <c r="D731" s="109"/>
      <c r="H731" s="144"/>
      <c r="I731" s="145"/>
    </row>
    <row r="732" spans="1:9" s="62" customFormat="1">
      <c r="A732" s="83"/>
      <c r="B732" s="83"/>
      <c r="C732" s="83"/>
      <c r="D732" s="109"/>
      <c r="H732" s="144"/>
      <c r="I732" s="145"/>
    </row>
    <row r="733" spans="1:9" s="62" customFormat="1">
      <c r="A733" s="83"/>
      <c r="B733" s="83"/>
      <c r="C733" s="83"/>
      <c r="D733" s="109"/>
      <c r="H733" s="144"/>
      <c r="I733" s="145"/>
    </row>
    <row r="734" spans="1:9" s="62" customFormat="1">
      <c r="A734" s="83"/>
      <c r="B734" s="83"/>
      <c r="C734" s="83"/>
      <c r="D734" s="109"/>
      <c r="H734" s="144"/>
      <c r="I734" s="145"/>
    </row>
    <row r="735" spans="1:9" s="62" customFormat="1">
      <c r="A735" s="83"/>
      <c r="B735" s="83"/>
      <c r="C735" s="83"/>
      <c r="D735" s="109"/>
      <c r="H735" s="144"/>
      <c r="I735" s="145"/>
    </row>
    <row r="736" spans="1:9" s="62" customFormat="1">
      <c r="A736" s="83"/>
      <c r="B736" s="83"/>
      <c r="C736" s="83"/>
      <c r="D736" s="109"/>
      <c r="H736" s="144"/>
      <c r="I736" s="145"/>
    </row>
    <row r="737" spans="1:9" s="62" customFormat="1">
      <c r="A737" s="83"/>
      <c r="B737" s="83"/>
      <c r="C737" s="83"/>
      <c r="D737" s="109"/>
      <c r="H737" s="144"/>
      <c r="I737" s="145"/>
    </row>
    <row r="738" spans="1:9" s="62" customFormat="1">
      <c r="A738" s="83"/>
      <c r="B738" s="83"/>
      <c r="C738" s="83"/>
      <c r="D738" s="109"/>
      <c r="H738" s="144"/>
      <c r="I738" s="145"/>
    </row>
    <row r="739" spans="1:9" s="62" customFormat="1">
      <c r="A739" s="83"/>
      <c r="B739" s="83"/>
      <c r="C739" s="83"/>
      <c r="D739" s="109"/>
      <c r="H739" s="144"/>
      <c r="I739" s="145"/>
    </row>
    <row r="740" spans="1:9" s="62" customFormat="1">
      <c r="A740" s="83"/>
      <c r="B740" s="83"/>
      <c r="C740" s="83"/>
      <c r="D740" s="109"/>
      <c r="H740" s="144"/>
      <c r="I740" s="145"/>
    </row>
    <row r="741" spans="1:9" s="62" customFormat="1">
      <c r="A741" s="83"/>
      <c r="B741" s="83"/>
      <c r="C741" s="83"/>
      <c r="D741" s="109"/>
      <c r="H741" s="144"/>
      <c r="I741" s="145"/>
    </row>
    <row r="742" spans="1:9" s="62" customFormat="1">
      <c r="A742" s="83"/>
      <c r="B742" s="83"/>
      <c r="C742" s="83"/>
      <c r="D742" s="109"/>
      <c r="H742" s="144"/>
      <c r="I742" s="145"/>
    </row>
    <row r="743" spans="1:9" s="62" customFormat="1">
      <c r="A743" s="83"/>
      <c r="B743" s="83"/>
      <c r="C743" s="83"/>
      <c r="D743" s="109"/>
      <c r="H743" s="144"/>
      <c r="I743" s="145"/>
    </row>
    <row r="744" spans="1:9" s="62" customFormat="1">
      <c r="A744" s="83"/>
      <c r="B744" s="83"/>
      <c r="C744" s="83"/>
      <c r="D744" s="109"/>
      <c r="H744" s="144"/>
      <c r="I744" s="145"/>
    </row>
    <row r="745" spans="1:9" s="62" customFormat="1">
      <c r="A745" s="83"/>
      <c r="B745" s="83"/>
      <c r="C745" s="83"/>
      <c r="D745" s="109"/>
      <c r="H745" s="144"/>
      <c r="I745" s="145"/>
    </row>
    <row r="746" spans="1:9" s="62" customFormat="1">
      <c r="A746" s="83"/>
      <c r="B746" s="83"/>
      <c r="C746" s="83"/>
      <c r="D746" s="109"/>
      <c r="H746" s="144"/>
      <c r="I746" s="145"/>
    </row>
    <row r="747" spans="1:9" s="62" customFormat="1">
      <c r="A747" s="83"/>
      <c r="B747" s="83"/>
      <c r="C747" s="83"/>
      <c r="D747" s="109"/>
      <c r="H747" s="144"/>
      <c r="I747" s="145"/>
    </row>
    <row r="748" spans="1:9" s="62" customFormat="1">
      <c r="A748" s="83"/>
      <c r="B748" s="83"/>
      <c r="C748" s="83"/>
      <c r="D748" s="109"/>
      <c r="H748" s="144"/>
      <c r="I748" s="145"/>
    </row>
    <row r="749" spans="1:9" s="62" customFormat="1">
      <c r="A749" s="83"/>
      <c r="B749" s="83"/>
      <c r="C749" s="83"/>
      <c r="D749" s="109"/>
      <c r="H749" s="144"/>
      <c r="I749" s="145"/>
    </row>
    <row r="750" spans="1:9" s="62" customFormat="1">
      <c r="A750" s="83"/>
      <c r="B750" s="83"/>
      <c r="C750" s="83"/>
      <c r="D750" s="109"/>
      <c r="H750" s="144"/>
      <c r="I750" s="145"/>
    </row>
    <row r="751" spans="1:9" s="62" customFormat="1">
      <c r="A751" s="83"/>
      <c r="B751" s="83"/>
      <c r="C751" s="83"/>
      <c r="D751" s="109"/>
      <c r="H751" s="144"/>
      <c r="I751" s="145"/>
    </row>
    <row r="752" spans="1:9" s="62" customFormat="1">
      <c r="A752" s="83"/>
      <c r="B752" s="83"/>
      <c r="C752" s="83"/>
      <c r="D752" s="109"/>
      <c r="H752" s="144"/>
      <c r="I752" s="145"/>
    </row>
    <row r="753" spans="1:9" s="62" customFormat="1">
      <c r="A753" s="83"/>
      <c r="B753" s="83"/>
      <c r="C753" s="83"/>
      <c r="D753" s="109"/>
      <c r="H753" s="144"/>
      <c r="I753" s="145"/>
    </row>
    <row r="754" spans="1:9" s="62" customFormat="1">
      <c r="A754" s="83"/>
      <c r="B754" s="83"/>
      <c r="C754" s="83"/>
      <c r="D754" s="109"/>
      <c r="H754" s="144"/>
      <c r="I754" s="145"/>
    </row>
    <row r="755" spans="1:9" s="62" customFormat="1">
      <c r="A755" s="83"/>
      <c r="B755" s="83"/>
      <c r="C755" s="83"/>
      <c r="D755" s="109"/>
      <c r="H755" s="144"/>
      <c r="I755" s="145"/>
    </row>
    <row r="756" spans="1:9" s="62" customFormat="1">
      <c r="A756" s="83"/>
      <c r="B756" s="83"/>
      <c r="C756" s="83"/>
      <c r="D756" s="109"/>
      <c r="H756" s="144"/>
      <c r="I756" s="145"/>
    </row>
    <row r="757" spans="1:9" s="62" customFormat="1">
      <c r="A757" s="83"/>
      <c r="B757" s="83"/>
      <c r="C757" s="83"/>
      <c r="D757" s="109"/>
      <c r="H757" s="144"/>
      <c r="I757" s="145"/>
    </row>
    <row r="758" spans="1:9" s="62" customFormat="1">
      <c r="A758" s="83"/>
      <c r="B758" s="83"/>
      <c r="C758" s="83"/>
      <c r="D758" s="109"/>
      <c r="H758" s="144"/>
      <c r="I758" s="145"/>
    </row>
    <row r="759" spans="1:9" s="62" customFormat="1">
      <c r="A759" s="83"/>
      <c r="B759" s="83"/>
      <c r="C759" s="83"/>
      <c r="D759" s="109"/>
      <c r="H759" s="144"/>
      <c r="I759" s="145"/>
    </row>
    <row r="760" spans="1:9" s="62" customFormat="1">
      <c r="A760" s="83"/>
      <c r="B760" s="83"/>
      <c r="C760" s="83"/>
      <c r="D760" s="109"/>
      <c r="H760" s="144"/>
      <c r="I760" s="145"/>
    </row>
    <row r="761" spans="1:9" s="62" customFormat="1">
      <c r="A761" s="83"/>
      <c r="B761" s="83"/>
      <c r="C761" s="83"/>
      <c r="D761" s="109"/>
      <c r="H761" s="144"/>
      <c r="I761" s="145"/>
    </row>
    <row r="762" spans="1:9" s="62" customFormat="1">
      <c r="A762" s="83"/>
      <c r="B762" s="83"/>
      <c r="C762" s="83"/>
      <c r="D762" s="109"/>
      <c r="H762" s="144"/>
      <c r="I762" s="145"/>
    </row>
    <row r="763" spans="1:9" s="62" customFormat="1">
      <c r="A763" s="83"/>
      <c r="B763" s="83"/>
      <c r="C763" s="83"/>
      <c r="D763" s="109"/>
      <c r="H763" s="144"/>
      <c r="I763" s="145"/>
    </row>
    <row r="764" spans="1:9" s="62" customFormat="1">
      <c r="A764" s="83"/>
      <c r="B764" s="83"/>
      <c r="C764" s="83"/>
      <c r="D764" s="109"/>
      <c r="H764" s="144"/>
      <c r="I764" s="145"/>
    </row>
    <row r="765" spans="1:9" s="62" customFormat="1">
      <c r="A765" s="83"/>
      <c r="B765" s="83"/>
      <c r="C765" s="83"/>
      <c r="D765" s="109"/>
      <c r="H765" s="144"/>
      <c r="I765" s="145"/>
    </row>
    <row r="766" spans="1:9" s="62" customFormat="1">
      <c r="A766" s="83"/>
      <c r="B766" s="83"/>
      <c r="C766" s="83"/>
      <c r="D766" s="109"/>
      <c r="H766" s="144"/>
      <c r="I766" s="145"/>
    </row>
    <row r="767" spans="1:9" s="62" customFormat="1">
      <c r="A767" s="83"/>
      <c r="B767" s="83"/>
      <c r="C767" s="83"/>
      <c r="D767" s="109"/>
      <c r="H767" s="144"/>
      <c r="I767" s="145"/>
    </row>
    <row r="768" spans="1:9" s="62" customFormat="1">
      <c r="A768" s="83"/>
      <c r="B768" s="83"/>
      <c r="C768" s="83"/>
      <c r="D768" s="109"/>
      <c r="H768" s="144"/>
      <c r="I768" s="145"/>
    </row>
    <row r="769" spans="1:9" s="62" customFormat="1">
      <c r="A769" s="83"/>
      <c r="B769" s="83"/>
      <c r="C769" s="83"/>
      <c r="D769" s="109"/>
      <c r="H769" s="144"/>
      <c r="I769" s="145"/>
    </row>
    <row r="770" spans="1:9" s="62" customFormat="1">
      <c r="A770" s="83"/>
      <c r="B770" s="83"/>
      <c r="C770" s="83"/>
      <c r="D770" s="109"/>
      <c r="H770" s="144"/>
      <c r="I770" s="145"/>
    </row>
    <row r="771" spans="1:9" s="62" customFormat="1">
      <c r="A771" s="83"/>
      <c r="B771" s="83"/>
      <c r="C771" s="83"/>
      <c r="D771" s="109"/>
      <c r="H771" s="144"/>
      <c r="I771" s="145"/>
    </row>
    <row r="772" spans="1:9" s="62" customFormat="1">
      <c r="A772" s="83"/>
      <c r="B772" s="83"/>
      <c r="C772" s="83"/>
      <c r="D772" s="109"/>
      <c r="H772" s="144"/>
      <c r="I772" s="145"/>
    </row>
    <row r="773" spans="1:9" s="62" customFormat="1">
      <c r="A773" s="83"/>
      <c r="B773" s="83"/>
      <c r="C773" s="83"/>
      <c r="D773" s="109"/>
      <c r="H773" s="144"/>
      <c r="I773" s="145"/>
    </row>
    <row r="774" spans="1:9" s="62" customFormat="1">
      <c r="A774" s="83"/>
      <c r="B774" s="83"/>
      <c r="C774" s="83"/>
      <c r="D774" s="109"/>
      <c r="H774" s="144"/>
      <c r="I774" s="145"/>
    </row>
    <row r="775" spans="1:9" s="62" customFormat="1">
      <c r="A775" s="83"/>
      <c r="B775" s="83"/>
      <c r="C775" s="83"/>
      <c r="D775" s="109"/>
      <c r="H775" s="144"/>
      <c r="I775" s="145"/>
    </row>
    <row r="776" spans="1:9" s="62" customFormat="1">
      <c r="A776" s="83"/>
      <c r="B776" s="83"/>
      <c r="C776" s="83"/>
      <c r="D776" s="109"/>
      <c r="H776" s="144"/>
      <c r="I776" s="145"/>
    </row>
    <row r="777" spans="1:9" s="62" customFormat="1">
      <c r="A777" s="83"/>
      <c r="B777" s="83"/>
      <c r="C777" s="83"/>
      <c r="D777" s="109"/>
      <c r="H777" s="144"/>
      <c r="I777" s="145"/>
    </row>
    <row r="778" spans="1:9" s="62" customFormat="1">
      <c r="A778" s="83"/>
      <c r="B778" s="83"/>
      <c r="C778" s="83"/>
      <c r="D778" s="109"/>
      <c r="H778" s="144"/>
      <c r="I778" s="145"/>
    </row>
    <row r="779" spans="1:9" s="62" customFormat="1">
      <c r="A779" s="83"/>
      <c r="B779" s="83"/>
      <c r="C779" s="83"/>
      <c r="D779" s="109"/>
      <c r="H779" s="144"/>
      <c r="I779" s="145"/>
    </row>
    <row r="780" spans="1:9" s="62" customFormat="1">
      <c r="A780" s="83"/>
      <c r="B780" s="83"/>
      <c r="C780" s="83"/>
      <c r="D780" s="109"/>
      <c r="H780" s="144"/>
      <c r="I780" s="145"/>
    </row>
    <row r="781" spans="1:9" s="62" customFormat="1">
      <c r="A781" s="83"/>
      <c r="B781" s="83"/>
      <c r="C781" s="83"/>
      <c r="D781" s="109"/>
      <c r="H781" s="144"/>
      <c r="I781" s="145"/>
    </row>
    <row r="782" spans="1:9" s="62" customFormat="1">
      <c r="A782" s="83"/>
      <c r="B782" s="83"/>
      <c r="C782" s="83"/>
      <c r="D782" s="109"/>
      <c r="H782" s="144"/>
      <c r="I782" s="145"/>
    </row>
    <row r="783" spans="1:9" s="62" customFormat="1">
      <c r="A783" s="83"/>
      <c r="B783" s="83"/>
      <c r="C783" s="83"/>
      <c r="D783" s="109"/>
      <c r="H783" s="144"/>
      <c r="I783" s="145"/>
    </row>
    <row r="784" spans="1:9" s="62" customFormat="1">
      <c r="A784" s="83"/>
      <c r="B784" s="83"/>
      <c r="C784" s="83"/>
      <c r="D784" s="109"/>
      <c r="H784" s="144"/>
      <c r="I784" s="145"/>
    </row>
    <row r="785" spans="1:9" s="62" customFormat="1">
      <c r="A785" s="83"/>
      <c r="B785" s="83"/>
      <c r="C785" s="83"/>
      <c r="D785" s="109"/>
      <c r="H785" s="144"/>
      <c r="I785" s="145"/>
    </row>
    <row r="786" spans="1:9" s="62" customFormat="1">
      <c r="A786" s="83"/>
      <c r="B786" s="83"/>
      <c r="C786" s="83"/>
      <c r="D786" s="109"/>
      <c r="H786" s="144"/>
      <c r="I786" s="145"/>
    </row>
    <row r="787" spans="1:9" s="62" customFormat="1">
      <c r="A787" s="83"/>
      <c r="B787" s="83"/>
      <c r="C787" s="83"/>
      <c r="D787" s="109"/>
      <c r="H787" s="144"/>
      <c r="I787" s="145"/>
    </row>
    <row r="788" spans="1:9" s="62" customFormat="1">
      <c r="A788" s="83"/>
      <c r="B788" s="83"/>
      <c r="C788" s="83"/>
      <c r="D788" s="109"/>
      <c r="H788" s="144"/>
      <c r="I788" s="145"/>
    </row>
    <row r="789" spans="1:9" s="62" customFormat="1">
      <c r="A789" s="83"/>
      <c r="B789" s="83"/>
      <c r="C789" s="83"/>
      <c r="D789" s="109"/>
      <c r="H789" s="144"/>
      <c r="I789" s="145"/>
    </row>
    <row r="790" spans="1:9" s="62" customFormat="1">
      <c r="A790" s="83"/>
      <c r="B790" s="83"/>
      <c r="C790" s="83"/>
      <c r="D790" s="109"/>
      <c r="H790" s="144"/>
      <c r="I790" s="145"/>
    </row>
    <row r="791" spans="1:9" s="62" customFormat="1">
      <c r="A791" s="83"/>
      <c r="B791" s="83"/>
      <c r="C791" s="83"/>
      <c r="D791" s="109"/>
      <c r="H791" s="144"/>
      <c r="I791" s="145"/>
    </row>
    <row r="792" spans="1:9" s="62" customFormat="1">
      <c r="A792" s="83"/>
      <c r="B792" s="83"/>
      <c r="C792" s="83"/>
      <c r="D792" s="109"/>
      <c r="H792" s="144"/>
      <c r="I792" s="145"/>
    </row>
    <row r="793" spans="1:9" s="62" customFormat="1">
      <c r="A793" s="83"/>
      <c r="B793" s="83"/>
      <c r="C793" s="83"/>
      <c r="D793" s="109"/>
      <c r="H793" s="144"/>
      <c r="I793" s="145"/>
    </row>
    <row r="794" spans="1:9" s="62" customFormat="1">
      <c r="A794" s="83"/>
      <c r="B794" s="83"/>
      <c r="C794" s="83"/>
      <c r="D794" s="109"/>
      <c r="H794" s="144"/>
      <c r="I794" s="145"/>
    </row>
    <row r="795" spans="1:9" s="62" customFormat="1">
      <c r="A795" s="83"/>
      <c r="B795" s="83"/>
      <c r="C795" s="83"/>
      <c r="D795" s="109"/>
      <c r="H795" s="144"/>
      <c r="I795" s="145"/>
    </row>
    <row r="796" spans="1:9" s="62" customFormat="1">
      <c r="A796" s="83"/>
      <c r="B796" s="83"/>
      <c r="C796" s="83"/>
      <c r="D796" s="109"/>
      <c r="H796" s="144"/>
      <c r="I796" s="145"/>
    </row>
    <row r="797" spans="1:9" s="62" customFormat="1">
      <c r="A797" s="83"/>
      <c r="B797" s="83"/>
      <c r="C797" s="83"/>
      <c r="D797" s="109"/>
      <c r="H797" s="144"/>
      <c r="I797" s="145"/>
    </row>
    <row r="798" spans="1:9" s="62" customFormat="1">
      <c r="A798" s="83"/>
      <c r="B798" s="83"/>
      <c r="C798" s="83"/>
      <c r="D798" s="109"/>
      <c r="H798" s="144"/>
      <c r="I798" s="145"/>
    </row>
    <row r="799" spans="1:9" s="62" customFormat="1">
      <c r="A799" s="83"/>
      <c r="B799" s="83"/>
      <c r="C799" s="83"/>
      <c r="D799" s="109"/>
      <c r="H799" s="144"/>
      <c r="I799" s="145"/>
    </row>
    <row r="800" spans="1:9" s="62" customFormat="1">
      <c r="A800" s="83"/>
      <c r="B800" s="83"/>
      <c r="C800" s="83"/>
      <c r="D800" s="109"/>
      <c r="H800" s="144"/>
      <c r="I800" s="145"/>
    </row>
    <row r="801" spans="1:9" s="62" customFormat="1">
      <c r="A801" s="83"/>
      <c r="B801" s="83"/>
      <c r="C801" s="83"/>
      <c r="D801" s="109"/>
      <c r="H801" s="144"/>
      <c r="I801" s="145"/>
    </row>
    <row r="802" spans="1:9" s="62" customFormat="1">
      <c r="A802" s="83"/>
      <c r="B802" s="83"/>
      <c r="C802" s="83"/>
      <c r="D802" s="109"/>
      <c r="H802" s="144"/>
      <c r="I802" s="145"/>
    </row>
    <row r="803" spans="1:9" s="62" customFormat="1">
      <c r="A803" s="83"/>
      <c r="B803" s="83"/>
      <c r="C803" s="83"/>
      <c r="D803" s="109"/>
      <c r="H803" s="144"/>
      <c r="I803" s="145"/>
    </row>
    <row r="804" spans="1:9" s="62" customFormat="1">
      <c r="A804" s="83"/>
      <c r="B804" s="83"/>
      <c r="C804" s="83"/>
      <c r="D804" s="109"/>
      <c r="H804" s="144"/>
      <c r="I804" s="145"/>
    </row>
    <row r="805" spans="1:9" s="62" customFormat="1">
      <c r="A805" s="83"/>
      <c r="B805" s="83"/>
      <c r="C805" s="83"/>
      <c r="D805" s="109"/>
      <c r="H805" s="144"/>
      <c r="I805" s="145"/>
    </row>
    <row r="806" spans="1:9" s="62" customFormat="1">
      <c r="A806" s="83"/>
      <c r="B806" s="83"/>
      <c r="C806" s="83"/>
      <c r="D806" s="109"/>
      <c r="H806" s="144"/>
      <c r="I806" s="145"/>
    </row>
    <row r="807" spans="1:9" s="62" customFormat="1">
      <c r="A807" s="83"/>
      <c r="B807" s="83"/>
      <c r="C807" s="83"/>
      <c r="D807" s="109"/>
      <c r="H807" s="144"/>
      <c r="I807" s="145"/>
    </row>
    <row r="808" spans="1:9" s="62" customFormat="1">
      <c r="A808" s="83"/>
      <c r="B808" s="83"/>
      <c r="C808" s="83"/>
      <c r="D808" s="109"/>
      <c r="H808" s="144"/>
      <c r="I808" s="145"/>
    </row>
    <row r="809" spans="1:9" s="62" customFormat="1">
      <c r="A809" s="83"/>
      <c r="B809" s="83"/>
      <c r="C809" s="83"/>
      <c r="D809" s="109"/>
      <c r="H809" s="144"/>
      <c r="I809" s="145"/>
    </row>
    <row r="810" spans="1:9" s="62" customFormat="1">
      <c r="A810" s="83"/>
      <c r="B810" s="83"/>
      <c r="C810" s="83"/>
      <c r="D810" s="109"/>
      <c r="H810" s="144"/>
      <c r="I810" s="145"/>
    </row>
    <row r="811" spans="1:9" s="62" customFormat="1">
      <c r="A811" s="83"/>
      <c r="B811" s="83"/>
      <c r="C811" s="83"/>
      <c r="D811" s="109"/>
      <c r="H811" s="144"/>
      <c r="I811" s="145"/>
    </row>
    <row r="812" spans="1:9" s="62" customFormat="1">
      <c r="A812" s="83"/>
      <c r="B812" s="83"/>
      <c r="C812" s="83"/>
      <c r="D812" s="109"/>
      <c r="H812" s="144"/>
      <c r="I812" s="145"/>
    </row>
    <row r="813" spans="1:9" s="62" customFormat="1">
      <c r="A813" s="83"/>
      <c r="B813" s="83"/>
      <c r="C813" s="83"/>
      <c r="D813" s="109"/>
      <c r="H813" s="144"/>
      <c r="I813" s="145"/>
    </row>
    <row r="814" spans="1:9" s="62" customFormat="1">
      <c r="A814" s="83"/>
      <c r="B814" s="83"/>
      <c r="C814" s="83"/>
      <c r="D814" s="109"/>
      <c r="H814" s="144"/>
      <c r="I814" s="145"/>
    </row>
    <row r="815" spans="1:9" s="62" customFormat="1">
      <c r="A815" s="83"/>
      <c r="B815" s="83"/>
      <c r="C815" s="83"/>
      <c r="D815" s="109"/>
      <c r="H815" s="144"/>
      <c r="I815" s="145"/>
    </row>
    <row r="816" spans="1:9" s="62" customFormat="1">
      <c r="A816" s="83"/>
      <c r="B816" s="83"/>
      <c r="C816" s="83"/>
      <c r="D816" s="109"/>
      <c r="H816" s="144"/>
      <c r="I816" s="145"/>
    </row>
    <row r="817" spans="1:9" s="62" customFormat="1">
      <c r="A817" s="83"/>
      <c r="B817" s="83"/>
      <c r="C817" s="83"/>
      <c r="D817" s="109"/>
      <c r="H817" s="144"/>
      <c r="I817" s="145"/>
    </row>
    <row r="818" spans="1:9" s="62" customFormat="1">
      <c r="A818" s="83"/>
      <c r="B818" s="83"/>
      <c r="C818" s="83"/>
      <c r="D818" s="109"/>
      <c r="H818" s="144"/>
      <c r="I818" s="145"/>
    </row>
    <row r="819" spans="1:9" s="62" customFormat="1">
      <c r="A819" s="83"/>
      <c r="B819" s="83"/>
      <c r="C819" s="83"/>
      <c r="D819" s="109"/>
      <c r="H819" s="144"/>
      <c r="I819" s="145"/>
    </row>
    <row r="820" spans="1:9" s="62" customFormat="1">
      <c r="A820" s="83"/>
      <c r="B820" s="83"/>
      <c r="C820" s="83"/>
      <c r="D820" s="109"/>
      <c r="H820" s="144"/>
      <c r="I820" s="145"/>
    </row>
    <row r="821" spans="1:9" s="62" customFormat="1">
      <c r="A821" s="83"/>
      <c r="B821" s="83"/>
      <c r="C821" s="83"/>
      <c r="D821" s="109"/>
      <c r="H821" s="144"/>
      <c r="I821" s="145"/>
    </row>
    <row r="822" spans="1:9" s="62" customFormat="1">
      <c r="A822" s="83"/>
      <c r="B822" s="83"/>
      <c r="C822" s="83"/>
      <c r="D822" s="109"/>
      <c r="H822" s="144"/>
      <c r="I822" s="145"/>
    </row>
    <row r="823" spans="1:9" s="62" customFormat="1">
      <c r="A823" s="83"/>
      <c r="B823" s="83"/>
      <c r="C823" s="83"/>
      <c r="D823" s="109"/>
      <c r="H823" s="144"/>
      <c r="I823" s="145"/>
    </row>
    <row r="824" spans="1:9" s="62" customFormat="1">
      <c r="A824" s="83"/>
      <c r="B824" s="83"/>
      <c r="C824" s="83"/>
      <c r="D824" s="109"/>
      <c r="H824" s="144"/>
      <c r="I824" s="145"/>
    </row>
    <row r="825" spans="1:9" s="62" customFormat="1">
      <c r="A825" s="83"/>
      <c r="B825" s="83"/>
      <c r="C825" s="83"/>
      <c r="D825" s="109"/>
      <c r="H825" s="144"/>
      <c r="I825" s="145"/>
    </row>
    <row r="826" spans="1:9" s="62" customFormat="1">
      <c r="A826" s="83"/>
      <c r="B826" s="83"/>
      <c r="C826" s="83"/>
      <c r="D826" s="109"/>
      <c r="H826" s="144"/>
      <c r="I826" s="145"/>
    </row>
    <row r="827" spans="1:9" s="62" customFormat="1">
      <c r="A827" s="83"/>
      <c r="B827" s="83"/>
      <c r="C827" s="83"/>
      <c r="D827" s="109"/>
      <c r="H827" s="144"/>
      <c r="I827" s="145"/>
    </row>
    <row r="828" spans="1:9" s="62" customFormat="1">
      <c r="A828" s="83"/>
      <c r="B828" s="83"/>
      <c r="C828" s="83"/>
      <c r="D828" s="109"/>
      <c r="H828" s="144"/>
      <c r="I828" s="145"/>
    </row>
    <row r="829" spans="1:9" s="62" customFormat="1">
      <c r="A829" s="83"/>
      <c r="B829" s="83"/>
      <c r="C829" s="83"/>
      <c r="D829" s="109"/>
      <c r="H829" s="144"/>
      <c r="I829" s="145"/>
    </row>
    <row r="830" spans="1:9" s="62" customFormat="1">
      <c r="A830" s="83"/>
      <c r="B830" s="83"/>
      <c r="C830" s="83"/>
      <c r="D830" s="109"/>
      <c r="H830" s="144"/>
      <c r="I830" s="145"/>
    </row>
    <row r="831" spans="1:9" s="62" customFormat="1">
      <c r="A831" s="83"/>
      <c r="B831" s="83"/>
      <c r="C831" s="83"/>
      <c r="D831" s="109"/>
      <c r="H831" s="144"/>
      <c r="I831" s="145"/>
    </row>
    <row r="832" spans="1:9" s="62" customFormat="1">
      <c r="A832" s="83"/>
      <c r="B832" s="83"/>
      <c r="C832" s="83"/>
      <c r="D832" s="109"/>
      <c r="H832" s="144"/>
      <c r="I832" s="145"/>
    </row>
    <row r="833" spans="1:9" s="62" customFormat="1">
      <c r="A833" s="83"/>
      <c r="B833" s="83"/>
      <c r="C833" s="83"/>
      <c r="D833" s="109"/>
      <c r="H833" s="144"/>
      <c r="I833" s="145"/>
    </row>
    <row r="834" spans="1:9" s="62" customFormat="1">
      <c r="A834" s="83"/>
      <c r="B834" s="83"/>
      <c r="C834" s="83"/>
      <c r="D834" s="109"/>
      <c r="H834" s="144"/>
      <c r="I834" s="145"/>
    </row>
    <row r="835" spans="1:9" s="62" customFormat="1">
      <c r="A835" s="83"/>
      <c r="B835" s="83"/>
      <c r="C835" s="83"/>
      <c r="D835" s="109"/>
      <c r="H835" s="144"/>
      <c r="I835" s="145"/>
    </row>
    <row r="836" spans="1:9" s="62" customFormat="1">
      <c r="A836" s="83"/>
      <c r="B836" s="83"/>
      <c r="C836" s="83"/>
      <c r="D836" s="109"/>
      <c r="H836" s="144"/>
      <c r="I836" s="145"/>
    </row>
    <row r="837" spans="1:9" s="62" customFormat="1">
      <c r="A837" s="83"/>
      <c r="B837" s="83"/>
      <c r="C837" s="83"/>
      <c r="D837" s="109"/>
      <c r="H837" s="144"/>
      <c r="I837" s="145"/>
    </row>
    <row r="838" spans="1:9" s="62" customFormat="1">
      <c r="A838" s="83"/>
      <c r="B838" s="83"/>
      <c r="C838" s="83"/>
      <c r="D838" s="109"/>
      <c r="H838" s="144"/>
      <c r="I838" s="145"/>
    </row>
    <row r="839" spans="1:9" s="62" customFormat="1">
      <c r="A839" s="83"/>
      <c r="B839" s="83"/>
      <c r="C839" s="83"/>
      <c r="D839" s="109"/>
      <c r="H839" s="144"/>
      <c r="I839" s="145"/>
    </row>
    <row r="840" spans="1:9" s="62" customFormat="1">
      <c r="A840" s="83"/>
      <c r="B840" s="83"/>
      <c r="C840" s="83"/>
      <c r="D840" s="109"/>
      <c r="H840" s="144"/>
      <c r="I840" s="145"/>
    </row>
    <row r="841" spans="1:9" s="62" customFormat="1">
      <c r="A841" s="83"/>
      <c r="B841" s="83"/>
      <c r="C841" s="83"/>
      <c r="D841" s="109"/>
      <c r="H841" s="144"/>
      <c r="I841" s="145"/>
    </row>
    <row r="842" spans="1:9" s="62" customFormat="1">
      <c r="A842" s="83"/>
      <c r="B842" s="83"/>
      <c r="C842" s="83"/>
      <c r="D842" s="109"/>
      <c r="H842" s="144"/>
      <c r="I842" s="145"/>
    </row>
    <row r="843" spans="1:9" s="62" customFormat="1">
      <c r="A843" s="83"/>
      <c r="B843" s="83"/>
      <c r="C843" s="83"/>
      <c r="D843" s="109"/>
      <c r="H843" s="144"/>
      <c r="I843" s="145"/>
    </row>
    <row r="844" spans="1:9" s="62" customFormat="1">
      <c r="A844" s="83"/>
      <c r="B844" s="83"/>
      <c r="C844" s="83"/>
      <c r="D844" s="109"/>
      <c r="H844" s="144"/>
      <c r="I844" s="145"/>
    </row>
    <row r="845" spans="1:9" s="62" customFormat="1">
      <c r="A845" s="83"/>
      <c r="B845" s="83"/>
      <c r="C845" s="83"/>
      <c r="D845" s="109"/>
      <c r="H845" s="144"/>
      <c r="I845" s="145"/>
    </row>
    <row r="846" spans="1:9" s="62" customFormat="1">
      <c r="A846" s="83"/>
      <c r="B846" s="83"/>
      <c r="C846" s="83"/>
      <c r="D846" s="109"/>
      <c r="H846" s="144"/>
      <c r="I846" s="145"/>
    </row>
    <row r="847" spans="1:9" s="62" customFormat="1">
      <c r="A847" s="83"/>
      <c r="B847" s="83"/>
      <c r="C847" s="83"/>
      <c r="D847" s="109"/>
      <c r="H847" s="144"/>
      <c r="I847" s="145"/>
    </row>
    <row r="848" spans="1:9" s="62" customFormat="1">
      <c r="A848" s="83"/>
      <c r="B848" s="83"/>
      <c r="C848" s="83"/>
      <c r="D848" s="109"/>
      <c r="H848" s="144"/>
      <c r="I848" s="145"/>
    </row>
    <row r="849" spans="1:9" s="62" customFormat="1">
      <c r="A849" s="83"/>
      <c r="B849" s="83"/>
      <c r="C849" s="83"/>
      <c r="D849" s="109"/>
      <c r="H849" s="144"/>
      <c r="I849" s="145"/>
    </row>
    <row r="850" spans="1:9" s="62" customFormat="1">
      <c r="A850" s="83"/>
      <c r="B850" s="83"/>
      <c r="C850" s="83"/>
      <c r="D850" s="109"/>
      <c r="H850" s="144"/>
      <c r="I850" s="145"/>
    </row>
    <row r="851" spans="1:9" s="62" customFormat="1">
      <c r="A851" s="83"/>
      <c r="B851" s="83"/>
      <c r="C851" s="83"/>
      <c r="D851" s="109"/>
      <c r="H851" s="144"/>
      <c r="I851" s="145"/>
    </row>
    <row r="852" spans="1:9" s="62" customFormat="1">
      <c r="A852" s="83"/>
      <c r="B852" s="83"/>
      <c r="C852" s="83"/>
      <c r="D852" s="109"/>
      <c r="H852" s="144"/>
      <c r="I852" s="145"/>
    </row>
    <row r="853" spans="1:9" s="62" customFormat="1">
      <c r="A853" s="83"/>
      <c r="B853" s="83"/>
      <c r="C853" s="83"/>
      <c r="D853" s="109"/>
      <c r="H853" s="144"/>
      <c r="I853" s="145"/>
    </row>
    <row r="854" spans="1:9" s="62" customFormat="1">
      <c r="A854" s="83"/>
      <c r="B854" s="83"/>
      <c r="C854" s="83"/>
      <c r="D854" s="109"/>
      <c r="H854" s="144"/>
      <c r="I854" s="145"/>
    </row>
    <row r="855" spans="1:9" s="62" customFormat="1">
      <c r="A855" s="83"/>
      <c r="B855" s="83"/>
      <c r="C855" s="83"/>
      <c r="D855" s="109"/>
      <c r="H855" s="144"/>
      <c r="I855" s="145"/>
    </row>
    <row r="856" spans="1:9" s="62" customFormat="1">
      <c r="A856" s="83"/>
      <c r="B856" s="83"/>
      <c r="C856" s="83"/>
      <c r="D856" s="109"/>
      <c r="H856" s="144"/>
      <c r="I856" s="145"/>
    </row>
    <row r="857" spans="1:9" s="62" customFormat="1">
      <c r="A857" s="83"/>
      <c r="B857" s="83"/>
      <c r="C857" s="83"/>
      <c r="D857" s="109"/>
      <c r="H857" s="144"/>
      <c r="I857" s="145"/>
    </row>
    <row r="858" spans="1:9" s="62" customFormat="1">
      <c r="A858" s="83"/>
      <c r="B858" s="83"/>
      <c r="C858" s="83"/>
      <c r="D858" s="109"/>
      <c r="H858" s="144"/>
      <c r="I858" s="145"/>
    </row>
    <row r="859" spans="1:9" s="62" customFormat="1">
      <c r="A859" s="83"/>
      <c r="B859" s="83"/>
      <c r="C859" s="83"/>
      <c r="D859" s="109"/>
      <c r="H859" s="144"/>
      <c r="I859" s="145"/>
    </row>
    <row r="860" spans="1:9" s="62" customFormat="1">
      <c r="A860" s="83"/>
      <c r="B860" s="83"/>
      <c r="C860" s="83"/>
      <c r="D860" s="109"/>
      <c r="H860" s="144"/>
      <c r="I860" s="145"/>
    </row>
    <row r="861" spans="1:9" s="62" customFormat="1">
      <c r="A861" s="83"/>
      <c r="B861" s="83"/>
      <c r="C861" s="83"/>
      <c r="D861" s="109"/>
      <c r="H861" s="144"/>
      <c r="I861" s="145"/>
    </row>
    <row r="862" spans="1:9" s="62" customFormat="1">
      <c r="A862" s="83"/>
      <c r="B862" s="83"/>
      <c r="C862" s="83"/>
      <c r="D862" s="109"/>
      <c r="H862" s="144"/>
      <c r="I862" s="145"/>
    </row>
    <row r="863" spans="1:9" s="62" customFormat="1">
      <c r="A863" s="83"/>
      <c r="B863" s="83"/>
      <c r="C863" s="83"/>
      <c r="D863" s="109"/>
      <c r="H863" s="144"/>
      <c r="I863" s="145"/>
    </row>
    <row r="864" spans="1:9" s="62" customFormat="1">
      <c r="A864" s="83"/>
      <c r="B864" s="83"/>
      <c r="C864" s="83"/>
      <c r="D864" s="109"/>
      <c r="H864" s="144"/>
      <c r="I864" s="145"/>
    </row>
    <row r="865" spans="1:9" s="62" customFormat="1">
      <c r="A865" s="83"/>
      <c r="B865" s="83"/>
      <c r="C865" s="83"/>
      <c r="D865" s="109"/>
      <c r="H865" s="144"/>
      <c r="I865" s="145"/>
    </row>
    <row r="866" spans="1:9" s="62" customFormat="1">
      <c r="A866" s="83"/>
      <c r="B866" s="83"/>
      <c r="C866" s="83"/>
      <c r="D866" s="109"/>
      <c r="H866" s="144"/>
      <c r="I866" s="145"/>
    </row>
    <row r="867" spans="1:9" s="62" customFormat="1">
      <c r="A867" s="83"/>
      <c r="B867" s="83"/>
      <c r="C867" s="83"/>
      <c r="D867" s="109"/>
      <c r="H867" s="144"/>
      <c r="I867" s="145"/>
    </row>
    <row r="868" spans="1:9" s="62" customFormat="1">
      <c r="A868" s="83"/>
      <c r="B868" s="83"/>
      <c r="C868" s="83"/>
      <c r="D868" s="109"/>
      <c r="H868" s="144"/>
      <c r="I868" s="145"/>
    </row>
    <row r="869" spans="1:9" s="62" customFormat="1">
      <c r="A869" s="83"/>
      <c r="B869" s="83"/>
      <c r="C869" s="83"/>
      <c r="D869" s="109"/>
      <c r="H869" s="144"/>
      <c r="I869" s="145"/>
    </row>
    <row r="870" spans="1:9" s="62" customFormat="1">
      <c r="A870" s="83"/>
      <c r="B870" s="83"/>
      <c r="C870" s="83"/>
      <c r="D870" s="109"/>
      <c r="H870" s="144"/>
      <c r="I870" s="145"/>
    </row>
    <row r="871" spans="1:9" s="62" customFormat="1">
      <c r="A871" s="83"/>
      <c r="B871" s="83"/>
      <c r="C871" s="83"/>
      <c r="D871" s="109"/>
      <c r="H871" s="144"/>
      <c r="I871" s="145"/>
    </row>
    <row r="872" spans="1:9" s="62" customFormat="1">
      <c r="A872" s="83"/>
      <c r="B872" s="83"/>
      <c r="C872" s="83"/>
      <c r="D872" s="109"/>
      <c r="H872" s="144"/>
      <c r="I872" s="145"/>
    </row>
    <row r="873" spans="1:9" s="62" customFormat="1">
      <c r="A873" s="83"/>
      <c r="B873" s="83"/>
      <c r="C873" s="83"/>
      <c r="D873" s="109"/>
      <c r="H873" s="144"/>
      <c r="I873" s="145"/>
    </row>
    <row r="874" spans="1:9" s="62" customFormat="1">
      <c r="A874" s="83"/>
      <c r="B874" s="83"/>
      <c r="C874" s="83"/>
      <c r="D874" s="109"/>
      <c r="H874" s="144"/>
      <c r="I874" s="145"/>
    </row>
    <row r="875" spans="1:9" s="62" customFormat="1">
      <c r="A875" s="83"/>
      <c r="B875" s="83"/>
      <c r="C875" s="83"/>
      <c r="D875" s="109"/>
      <c r="H875" s="144"/>
      <c r="I875" s="145"/>
    </row>
    <row r="876" spans="1:9" s="62" customFormat="1">
      <c r="A876" s="83"/>
      <c r="B876" s="83"/>
      <c r="C876" s="83"/>
      <c r="D876" s="109"/>
      <c r="H876" s="144"/>
      <c r="I876" s="145"/>
    </row>
    <row r="877" spans="1:9" s="62" customFormat="1">
      <c r="A877" s="83"/>
      <c r="B877" s="83"/>
      <c r="C877" s="83"/>
      <c r="D877" s="109"/>
      <c r="H877" s="144"/>
      <c r="I877" s="145"/>
    </row>
    <row r="878" spans="1:9" s="62" customFormat="1">
      <c r="A878" s="83"/>
      <c r="B878" s="83"/>
      <c r="C878" s="83"/>
      <c r="D878" s="109"/>
      <c r="H878" s="144"/>
      <c r="I878" s="145"/>
    </row>
    <row r="879" spans="1:9" s="62" customFormat="1">
      <c r="A879" s="83"/>
      <c r="B879" s="83"/>
      <c r="C879" s="83"/>
      <c r="D879" s="109"/>
      <c r="H879" s="144"/>
      <c r="I879" s="145"/>
    </row>
    <row r="880" spans="1:9" s="62" customFormat="1">
      <c r="A880" s="83"/>
      <c r="B880" s="83"/>
      <c r="C880" s="83"/>
      <c r="D880" s="109"/>
      <c r="H880" s="144"/>
      <c r="I880" s="145"/>
    </row>
    <row r="881" spans="1:9" s="62" customFormat="1">
      <c r="A881" s="83"/>
      <c r="B881" s="83"/>
      <c r="C881" s="83"/>
      <c r="D881" s="109"/>
      <c r="H881" s="144"/>
      <c r="I881" s="145"/>
    </row>
    <row r="882" spans="1:9" s="62" customFormat="1">
      <c r="A882" s="83"/>
      <c r="B882" s="83"/>
      <c r="C882" s="83"/>
      <c r="D882" s="109"/>
      <c r="H882" s="144"/>
      <c r="I882" s="145"/>
    </row>
    <row r="883" spans="1:9" s="62" customFormat="1">
      <c r="A883" s="83"/>
      <c r="B883" s="83"/>
      <c r="C883" s="83"/>
      <c r="D883" s="109"/>
      <c r="H883" s="144"/>
      <c r="I883" s="145"/>
    </row>
    <row r="884" spans="1:9" s="62" customFormat="1">
      <c r="A884" s="83"/>
      <c r="B884" s="83"/>
      <c r="C884" s="83"/>
      <c r="D884" s="109"/>
      <c r="H884" s="144"/>
      <c r="I884" s="145"/>
    </row>
    <row r="885" spans="1:9" s="62" customFormat="1">
      <c r="A885" s="83"/>
      <c r="B885" s="83"/>
      <c r="C885" s="83"/>
      <c r="D885" s="109"/>
      <c r="H885" s="144"/>
      <c r="I885" s="145"/>
    </row>
    <row r="886" spans="1:9" s="62" customFormat="1">
      <c r="A886" s="83"/>
      <c r="B886" s="83"/>
      <c r="C886" s="83"/>
      <c r="D886" s="109"/>
      <c r="H886" s="144"/>
      <c r="I886" s="145"/>
    </row>
    <row r="887" spans="1:9" s="62" customFormat="1">
      <c r="A887" s="83"/>
      <c r="B887" s="83"/>
      <c r="C887" s="83"/>
      <c r="D887" s="109"/>
      <c r="H887" s="144"/>
      <c r="I887" s="145"/>
    </row>
    <row r="888" spans="1:9" s="62" customFormat="1">
      <c r="A888" s="83"/>
      <c r="B888" s="83"/>
      <c r="C888" s="83"/>
      <c r="D888" s="109"/>
      <c r="H888" s="144"/>
      <c r="I888" s="145"/>
    </row>
    <row r="889" spans="1:9" s="62" customFormat="1">
      <c r="A889" s="83"/>
      <c r="B889" s="83"/>
      <c r="C889" s="83"/>
      <c r="D889" s="109"/>
      <c r="H889" s="144"/>
      <c r="I889" s="145"/>
    </row>
    <row r="890" spans="1:9" s="62" customFormat="1">
      <c r="A890" s="83"/>
      <c r="B890" s="83"/>
      <c r="C890" s="83"/>
      <c r="D890" s="109"/>
      <c r="H890" s="144"/>
      <c r="I890" s="145"/>
    </row>
    <row r="891" spans="1:9" s="62" customFormat="1">
      <c r="A891" s="83"/>
      <c r="B891" s="83"/>
      <c r="C891" s="83"/>
      <c r="D891" s="109"/>
      <c r="H891" s="144"/>
      <c r="I891" s="145"/>
    </row>
    <row r="892" spans="1:9" s="62" customFormat="1">
      <c r="A892" s="83"/>
      <c r="B892" s="83"/>
      <c r="C892" s="83"/>
      <c r="D892" s="109"/>
      <c r="H892" s="144"/>
      <c r="I892" s="145"/>
    </row>
    <row r="893" spans="1:9" s="62" customFormat="1">
      <c r="A893" s="83"/>
      <c r="B893" s="83"/>
      <c r="C893" s="83"/>
      <c r="D893" s="109"/>
      <c r="H893" s="144"/>
      <c r="I893" s="145"/>
    </row>
    <row r="894" spans="1:9" s="62" customFormat="1">
      <c r="A894" s="83"/>
      <c r="B894" s="83"/>
      <c r="C894" s="83"/>
      <c r="D894" s="109"/>
      <c r="H894" s="144"/>
      <c r="I894" s="145"/>
    </row>
    <row r="895" spans="1:9" s="62" customFormat="1">
      <c r="A895" s="83"/>
      <c r="B895" s="83"/>
      <c r="C895" s="83"/>
      <c r="D895" s="109"/>
      <c r="H895" s="144"/>
      <c r="I895" s="145"/>
    </row>
    <row r="896" spans="1:9" s="62" customFormat="1">
      <c r="A896" s="83"/>
      <c r="B896" s="83"/>
      <c r="C896" s="83"/>
      <c r="D896" s="109"/>
      <c r="H896" s="144"/>
      <c r="I896" s="145"/>
    </row>
    <row r="897" spans="1:9" s="62" customFormat="1">
      <c r="A897" s="83"/>
      <c r="B897" s="83"/>
      <c r="C897" s="83"/>
      <c r="D897" s="109"/>
      <c r="H897" s="144"/>
      <c r="I897" s="145"/>
    </row>
    <row r="898" spans="1:9" s="62" customFormat="1">
      <c r="A898" s="83"/>
      <c r="B898" s="83"/>
      <c r="C898" s="83"/>
      <c r="D898" s="109"/>
      <c r="H898" s="144"/>
      <c r="I898" s="145"/>
    </row>
    <row r="899" spans="1:9" s="62" customFormat="1">
      <c r="A899" s="83"/>
      <c r="B899" s="83"/>
      <c r="C899" s="83"/>
      <c r="D899" s="109"/>
      <c r="H899" s="144"/>
      <c r="I899" s="145"/>
    </row>
    <row r="900" spans="1:9" s="62" customFormat="1">
      <c r="A900" s="83"/>
      <c r="B900" s="83"/>
      <c r="C900" s="83"/>
      <c r="D900" s="109"/>
      <c r="H900" s="144"/>
      <c r="I900" s="145"/>
    </row>
    <row r="901" spans="1:9" s="62" customFormat="1">
      <c r="A901" s="83"/>
      <c r="B901" s="83"/>
      <c r="C901" s="83"/>
      <c r="D901" s="109"/>
      <c r="H901" s="144"/>
      <c r="I901" s="145"/>
    </row>
    <row r="902" spans="1:9" s="62" customFormat="1">
      <c r="A902" s="83"/>
      <c r="B902" s="83"/>
      <c r="C902" s="83"/>
      <c r="D902" s="109"/>
      <c r="H902" s="144"/>
      <c r="I902" s="145"/>
    </row>
    <row r="903" spans="1:9" s="62" customFormat="1">
      <c r="A903" s="83"/>
      <c r="B903" s="83"/>
      <c r="C903" s="83"/>
      <c r="D903" s="109"/>
      <c r="H903" s="144"/>
      <c r="I903" s="145"/>
    </row>
    <row r="904" spans="1:9" s="62" customFormat="1">
      <c r="A904" s="83"/>
      <c r="B904" s="83"/>
      <c r="C904" s="83"/>
      <c r="D904" s="109"/>
      <c r="H904" s="144"/>
      <c r="I904" s="145"/>
    </row>
    <row r="905" spans="1:9" s="62" customFormat="1">
      <c r="A905" s="83"/>
      <c r="B905" s="83"/>
      <c r="C905" s="83"/>
      <c r="D905" s="109"/>
      <c r="H905" s="144"/>
      <c r="I905" s="145"/>
    </row>
    <row r="906" spans="1:9" s="62" customFormat="1">
      <c r="A906" s="83"/>
      <c r="B906" s="83"/>
      <c r="C906" s="83"/>
      <c r="D906" s="109"/>
      <c r="H906" s="144"/>
      <c r="I906" s="145"/>
    </row>
    <row r="907" spans="1:9" s="62" customFormat="1">
      <c r="A907" s="83"/>
      <c r="B907" s="83"/>
      <c r="C907" s="83"/>
      <c r="D907" s="109"/>
      <c r="H907" s="144"/>
      <c r="I907" s="145"/>
    </row>
    <row r="908" spans="1:9" s="62" customFormat="1">
      <c r="A908" s="83"/>
      <c r="B908" s="83"/>
      <c r="C908" s="83"/>
      <c r="D908" s="109"/>
      <c r="H908" s="144"/>
      <c r="I908" s="145"/>
    </row>
    <row r="909" spans="1:9" s="62" customFormat="1">
      <c r="A909" s="83"/>
      <c r="B909" s="83"/>
      <c r="C909" s="83"/>
      <c r="D909" s="109"/>
      <c r="H909" s="144"/>
      <c r="I909" s="145"/>
    </row>
    <row r="910" spans="1:9" s="62" customFormat="1">
      <c r="A910" s="83"/>
      <c r="B910" s="83"/>
      <c r="C910" s="83"/>
      <c r="D910" s="109"/>
      <c r="H910" s="144"/>
      <c r="I910" s="145"/>
    </row>
    <row r="911" spans="1:9" s="62" customFormat="1">
      <c r="A911" s="83"/>
      <c r="B911" s="83"/>
      <c r="C911" s="83"/>
      <c r="D911" s="109"/>
      <c r="H911" s="144"/>
      <c r="I911" s="145"/>
    </row>
    <row r="912" spans="1:9" s="62" customFormat="1">
      <c r="A912" s="83"/>
      <c r="B912" s="83"/>
      <c r="C912" s="83"/>
      <c r="D912" s="109"/>
      <c r="H912" s="144"/>
      <c r="I912" s="145"/>
    </row>
    <row r="913" spans="1:9" s="62" customFormat="1">
      <c r="A913" s="83"/>
      <c r="B913" s="83"/>
      <c r="C913" s="83"/>
      <c r="D913" s="109"/>
      <c r="H913" s="144"/>
      <c r="I913" s="145"/>
    </row>
    <row r="914" spans="1:9" s="62" customFormat="1">
      <c r="A914" s="83"/>
      <c r="B914" s="83"/>
      <c r="C914" s="83"/>
      <c r="D914" s="109"/>
      <c r="H914" s="144"/>
      <c r="I914" s="145"/>
    </row>
    <row r="915" spans="1:9" s="62" customFormat="1">
      <c r="A915" s="83"/>
      <c r="B915" s="83"/>
      <c r="C915" s="83"/>
      <c r="D915" s="109"/>
      <c r="H915" s="144"/>
      <c r="I915" s="145"/>
    </row>
    <row r="916" spans="1:9" s="62" customFormat="1">
      <c r="A916" s="83"/>
      <c r="B916" s="83"/>
      <c r="C916" s="83"/>
      <c r="D916" s="109"/>
      <c r="H916" s="144"/>
      <c r="I916" s="145"/>
    </row>
    <row r="917" spans="1:9" s="62" customFormat="1">
      <c r="A917" s="83"/>
      <c r="B917" s="83"/>
      <c r="C917" s="83"/>
      <c r="D917" s="109"/>
      <c r="H917" s="144"/>
      <c r="I917" s="145"/>
    </row>
    <row r="918" spans="1:9" s="62" customFormat="1">
      <c r="A918" s="83"/>
      <c r="B918" s="83"/>
      <c r="C918" s="83"/>
      <c r="D918" s="109"/>
      <c r="H918" s="144"/>
      <c r="I918" s="145"/>
    </row>
    <row r="919" spans="1:9" s="62" customFormat="1">
      <c r="A919" s="83"/>
      <c r="B919" s="83"/>
      <c r="C919" s="83"/>
      <c r="D919" s="109"/>
      <c r="H919" s="144"/>
      <c r="I919" s="145"/>
    </row>
    <row r="920" spans="1:9" s="62" customFormat="1">
      <c r="A920" s="83"/>
      <c r="B920" s="83"/>
      <c r="C920" s="83"/>
      <c r="D920" s="109"/>
      <c r="H920" s="144"/>
      <c r="I920" s="145"/>
    </row>
    <row r="921" spans="1:9" s="62" customFormat="1">
      <c r="A921" s="83"/>
      <c r="B921" s="83"/>
      <c r="C921" s="83"/>
      <c r="D921" s="109"/>
      <c r="H921" s="144"/>
      <c r="I921" s="145"/>
    </row>
    <row r="922" spans="1:9" s="62" customFormat="1">
      <c r="A922" s="83"/>
      <c r="B922" s="83"/>
      <c r="C922" s="83"/>
      <c r="D922" s="109"/>
      <c r="H922" s="144"/>
      <c r="I922" s="145"/>
    </row>
    <row r="923" spans="1:9" s="62" customFormat="1">
      <c r="A923" s="83"/>
      <c r="B923" s="83"/>
      <c r="C923" s="83"/>
      <c r="D923" s="109"/>
      <c r="H923" s="144"/>
      <c r="I923" s="145"/>
    </row>
    <row r="924" spans="1:9" s="62" customFormat="1">
      <c r="A924" s="83"/>
      <c r="B924" s="83"/>
      <c r="C924" s="83"/>
      <c r="D924" s="109"/>
      <c r="H924" s="144"/>
      <c r="I924" s="145"/>
    </row>
    <row r="925" spans="1:9" s="62" customFormat="1">
      <c r="A925" s="83"/>
      <c r="B925" s="83"/>
      <c r="C925" s="83"/>
      <c r="D925" s="109"/>
      <c r="H925" s="144"/>
      <c r="I925" s="145"/>
    </row>
    <row r="926" spans="1:9" s="62" customFormat="1">
      <c r="A926" s="83"/>
      <c r="B926" s="83"/>
      <c r="C926" s="83"/>
      <c r="D926" s="109"/>
      <c r="H926" s="144"/>
      <c r="I926" s="145"/>
    </row>
    <row r="927" spans="1:9" s="62" customFormat="1">
      <c r="A927" s="83"/>
      <c r="B927" s="83"/>
      <c r="C927" s="83"/>
      <c r="D927" s="109"/>
      <c r="H927" s="144"/>
      <c r="I927" s="145"/>
    </row>
    <row r="928" spans="1:9" s="62" customFormat="1">
      <c r="A928" s="83"/>
      <c r="B928" s="83"/>
      <c r="C928" s="83"/>
      <c r="D928" s="109"/>
      <c r="H928" s="144"/>
      <c r="I928" s="145"/>
    </row>
    <row r="929" spans="1:9" s="62" customFormat="1">
      <c r="A929" s="83"/>
      <c r="B929" s="83"/>
      <c r="C929" s="83"/>
      <c r="D929" s="109"/>
      <c r="H929" s="144"/>
      <c r="I929" s="145"/>
    </row>
    <row r="930" spans="1:9" s="62" customFormat="1">
      <c r="A930" s="83"/>
      <c r="B930" s="83"/>
      <c r="C930" s="83"/>
      <c r="D930" s="109"/>
      <c r="H930" s="144"/>
      <c r="I930" s="145"/>
    </row>
    <row r="931" spans="1:9" s="62" customFormat="1">
      <c r="A931" s="83"/>
      <c r="B931" s="83"/>
      <c r="C931" s="83"/>
      <c r="D931" s="109"/>
      <c r="H931" s="144"/>
      <c r="I931" s="145"/>
    </row>
    <row r="932" spans="1:9" s="62" customFormat="1">
      <c r="A932" s="83"/>
      <c r="B932" s="83"/>
      <c r="C932" s="83"/>
      <c r="D932" s="109"/>
      <c r="H932" s="144"/>
      <c r="I932" s="145"/>
    </row>
    <row r="933" spans="1:9" s="62" customFormat="1">
      <c r="A933" s="83"/>
      <c r="B933" s="83"/>
      <c r="C933" s="83"/>
      <c r="D933" s="109"/>
      <c r="H933" s="144"/>
      <c r="I933" s="145"/>
    </row>
    <row r="934" spans="1:9" s="62" customFormat="1">
      <c r="A934" s="83"/>
      <c r="B934" s="83"/>
      <c r="C934" s="83"/>
      <c r="D934" s="109"/>
      <c r="H934" s="144"/>
      <c r="I934" s="145"/>
    </row>
    <row r="935" spans="1:9" s="62" customFormat="1">
      <c r="A935" s="83"/>
      <c r="B935" s="83"/>
      <c r="C935" s="83"/>
      <c r="D935" s="109"/>
      <c r="H935" s="144"/>
      <c r="I935" s="145"/>
    </row>
    <row r="936" spans="1:9" s="62" customFormat="1">
      <c r="A936" s="83"/>
      <c r="B936" s="83"/>
      <c r="C936" s="83"/>
      <c r="D936" s="109"/>
      <c r="H936" s="144"/>
      <c r="I936" s="145"/>
    </row>
    <row r="937" spans="1:9" s="62" customFormat="1">
      <c r="A937" s="83"/>
      <c r="B937" s="83"/>
      <c r="C937" s="83"/>
      <c r="D937" s="109"/>
      <c r="H937" s="144"/>
      <c r="I937" s="145"/>
    </row>
    <row r="938" spans="1:9" s="62" customFormat="1">
      <c r="A938" s="83"/>
      <c r="B938" s="83"/>
      <c r="C938" s="83"/>
      <c r="D938" s="109"/>
      <c r="H938" s="144"/>
      <c r="I938" s="145"/>
    </row>
    <row r="939" spans="1:9" s="62" customFormat="1">
      <c r="A939" s="83"/>
      <c r="B939" s="83"/>
      <c r="C939" s="83"/>
      <c r="D939" s="109"/>
      <c r="H939" s="144"/>
      <c r="I939" s="145"/>
    </row>
    <row r="940" spans="1:9" s="62" customFormat="1">
      <c r="A940" s="83"/>
      <c r="B940" s="83"/>
      <c r="C940" s="83"/>
      <c r="D940" s="109"/>
      <c r="H940" s="144"/>
      <c r="I940" s="145"/>
    </row>
    <row r="941" spans="1:9" s="62" customFormat="1">
      <c r="A941" s="83"/>
      <c r="B941" s="83"/>
      <c r="C941" s="83"/>
      <c r="D941" s="109"/>
      <c r="H941" s="144"/>
      <c r="I941" s="145"/>
    </row>
    <row r="942" spans="1:9" s="62" customFormat="1">
      <c r="A942" s="83"/>
      <c r="B942" s="83"/>
      <c r="C942" s="83"/>
      <c r="D942" s="109"/>
      <c r="H942" s="144"/>
      <c r="I942" s="145"/>
    </row>
    <row r="943" spans="1:9" s="62" customFormat="1">
      <c r="A943" s="83"/>
      <c r="B943" s="83"/>
      <c r="C943" s="83"/>
      <c r="D943" s="109"/>
      <c r="H943" s="144"/>
      <c r="I943" s="145"/>
    </row>
    <row r="944" spans="1:9" s="62" customFormat="1">
      <c r="A944" s="83"/>
      <c r="B944" s="83"/>
      <c r="C944" s="83"/>
      <c r="D944" s="109"/>
      <c r="H944" s="144"/>
      <c r="I944" s="145"/>
    </row>
    <row r="945" spans="1:9" s="62" customFormat="1">
      <c r="A945" s="83"/>
      <c r="B945" s="83"/>
      <c r="C945" s="83"/>
      <c r="D945" s="109"/>
      <c r="H945" s="144"/>
      <c r="I945" s="145"/>
    </row>
    <row r="946" spans="1:9" s="62" customFormat="1">
      <c r="A946" s="83"/>
      <c r="B946" s="83"/>
      <c r="C946" s="83"/>
      <c r="D946" s="109"/>
      <c r="H946" s="144"/>
      <c r="I946" s="145"/>
    </row>
    <row r="947" spans="1:9" s="62" customFormat="1">
      <c r="A947" s="83"/>
      <c r="B947" s="83"/>
      <c r="C947" s="83"/>
      <c r="D947" s="109"/>
      <c r="H947" s="144"/>
      <c r="I947" s="145"/>
    </row>
    <row r="948" spans="1:9" s="62" customFormat="1">
      <c r="A948" s="83"/>
      <c r="B948" s="83"/>
      <c r="C948" s="83"/>
      <c r="D948" s="109"/>
      <c r="H948" s="144"/>
      <c r="I948" s="145"/>
    </row>
    <row r="949" spans="1:9" s="62" customFormat="1">
      <c r="A949" s="83"/>
      <c r="B949" s="83"/>
      <c r="C949" s="83"/>
      <c r="D949" s="109"/>
      <c r="H949" s="144"/>
      <c r="I949" s="145"/>
    </row>
    <row r="950" spans="1:9" s="62" customFormat="1">
      <c r="A950" s="83"/>
      <c r="B950" s="83"/>
      <c r="C950" s="83"/>
      <c r="D950" s="109"/>
      <c r="H950" s="144"/>
      <c r="I950" s="145"/>
    </row>
    <row r="951" spans="1:9" s="62" customFormat="1">
      <c r="A951" s="83"/>
      <c r="B951" s="83"/>
      <c r="C951" s="83"/>
      <c r="D951" s="109"/>
      <c r="H951" s="144"/>
      <c r="I951" s="145"/>
    </row>
    <row r="952" spans="1:9" s="62" customFormat="1">
      <c r="A952" s="83"/>
      <c r="B952" s="83"/>
      <c r="C952" s="83"/>
      <c r="D952" s="109"/>
      <c r="H952" s="144"/>
      <c r="I952" s="145"/>
    </row>
    <row r="953" spans="1:9" s="62" customFormat="1">
      <c r="A953" s="83"/>
      <c r="B953" s="83"/>
      <c r="C953" s="83"/>
      <c r="D953" s="109"/>
      <c r="H953" s="144"/>
      <c r="I953" s="145"/>
    </row>
    <row r="954" spans="1:9" s="62" customFormat="1">
      <c r="A954" s="83"/>
      <c r="B954" s="83"/>
      <c r="C954" s="83"/>
      <c r="D954" s="109"/>
      <c r="H954" s="144"/>
      <c r="I954" s="145"/>
    </row>
    <row r="955" spans="1:9" s="62" customFormat="1">
      <c r="A955" s="83"/>
      <c r="B955" s="83"/>
      <c r="C955" s="83"/>
      <c r="D955" s="109"/>
      <c r="H955" s="144"/>
      <c r="I955" s="145"/>
    </row>
    <row r="956" spans="1:9" s="62" customFormat="1">
      <c r="A956" s="83"/>
      <c r="B956" s="83"/>
      <c r="C956" s="83"/>
      <c r="D956" s="109"/>
      <c r="H956" s="144"/>
      <c r="I956" s="145"/>
    </row>
    <row r="957" spans="1:9" s="62" customFormat="1">
      <c r="A957" s="83"/>
      <c r="B957" s="83"/>
      <c r="C957" s="83"/>
      <c r="D957" s="109"/>
      <c r="H957" s="144"/>
      <c r="I957" s="145"/>
    </row>
    <row r="958" spans="1:9" s="62" customFormat="1">
      <c r="A958" s="83"/>
      <c r="B958" s="83"/>
      <c r="C958" s="83"/>
      <c r="D958" s="109"/>
      <c r="H958" s="144"/>
      <c r="I958" s="145"/>
    </row>
    <row r="959" spans="1:9" s="62" customFormat="1">
      <c r="A959" s="83"/>
      <c r="B959" s="83"/>
      <c r="C959" s="83"/>
      <c r="D959" s="109"/>
      <c r="H959" s="144"/>
      <c r="I959" s="145"/>
    </row>
    <row r="960" spans="1:9" s="62" customFormat="1">
      <c r="A960" s="83"/>
      <c r="B960" s="83"/>
      <c r="C960" s="83"/>
      <c r="D960" s="109"/>
      <c r="H960" s="144"/>
      <c r="I960" s="145"/>
    </row>
    <row r="961" spans="1:9" s="62" customFormat="1">
      <c r="A961" s="83"/>
      <c r="B961" s="83"/>
      <c r="C961" s="83"/>
      <c r="D961" s="109"/>
      <c r="H961" s="144"/>
      <c r="I961" s="145"/>
    </row>
    <row r="962" spans="1:9" s="62" customFormat="1">
      <c r="A962" s="83"/>
      <c r="B962" s="83"/>
      <c r="C962" s="83"/>
      <c r="D962" s="109"/>
      <c r="H962" s="144"/>
      <c r="I962" s="145"/>
    </row>
    <row r="963" spans="1:9" s="62" customFormat="1">
      <c r="A963" s="83"/>
      <c r="B963" s="83"/>
      <c r="C963" s="83"/>
      <c r="D963" s="109"/>
      <c r="H963" s="144"/>
      <c r="I963" s="145"/>
    </row>
    <row r="964" spans="1:9" s="62" customFormat="1">
      <c r="A964" s="83"/>
      <c r="B964" s="83"/>
      <c r="C964" s="83"/>
      <c r="D964" s="109"/>
      <c r="H964" s="144"/>
      <c r="I964" s="145"/>
    </row>
    <row r="965" spans="1:9" s="62" customFormat="1">
      <c r="A965" s="83"/>
      <c r="B965" s="83"/>
      <c r="C965" s="83"/>
      <c r="D965" s="109"/>
      <c r="H965" s="144"/>
      <c r="I965" s="145"/>
    </row>
    <row r="966" spans="1:9" s="62" customFormat="1">
      <c r="A966" s="83"/>
      <c r="B966" s="83"/>
      <c r="C966" s="83"/>
      <c r="D966" s="109"/>
      <c r="H966" s="144"/>
      <c r="I966" s="145"/>
    </row>
    <row r="967" spans="1:9" s="62" customFormat="1">
      <c r="A967" s="83"/>
      <c r="B967" s="83"/>
      <c r="C967" s="83"/>
      <c r="D967" s="109"/>
      <c r="H967" s="144"/>
      <c r="I967" s="145"/>
    </row>
    <row r="968" spans="1:9" s="62" customFormat="1">
      <c r="A968" s="83"/>
      <c r="B968" s="83"/>
      <c r="C968" s="83"/>
      <c r="D968" s="109"/>
      <c r="H968" s="144"/>
      <c r="I968" s="145"/>
    </row>
    <row r="969" spans="1:9" s="62" customFormat="1">
      <c r="A969" s="83"/>
      <c r="B969" s="83"/>
      <c r="C969" s="83"/>
      <c r="D969" s="109"/>
      <c r="H969" s="144"/>
      <c r="I969" s="145"/>
    </row>
    <row r="970" spans="1:9" s="62" customFormat="1">
      <c r="A970" s="83"/>
      <c r="B970" s="83"/>
      <c r="C970" s="83"/>
      <c r="D970" s="109"/>
      <c r="H970" s="144"/>
      <c r="I970" s="145"/>
    </row>
    <row r="971" spans="1:9" s="62" customFormat="1">
      <c r="A971" s="83"/>
      <c r="B971" s="83"/>
      <c r="C971" s="83"/>
      <c r="D971" s="109"/>
      <c r="H971" s="144"/>
      <c r="I971" s="145"/>
    </row>
    <row r="972" spans="1:9" s="62" customFormat="1">
      <c r="A972" s="83"/>
      <c r="B972" s="83"/>
      <c r="C972" s="83"/>
      <c r="D972" s="109"/>
      <c r="H972" s="144"/>
      <c r="I972" s="145"/>
    </row>
    <row r="973" spans="1:9" s="62" customFormat="1">
      <c r="A973" s="83"/>
      <c r="B973" s="83"/>
      <c r="C973" s="83"/>
      <c r="D973" s="109"/>
      <c r="H973" s="144"/>
      <c r="I973" s="145"/>
    </row>
    <row r="974" spans="1:9" s="62" customFormat="1">
      <c r="A974" s="83"/>
      <c r="B974" s="83"/>
      <c r="C974" s="83"/>
      <c r="D974" s="109"/>
      <c r="H974" s="144"/>
      <c r="I974" s="145"/>
    </row>
    <row r="975" spans="1:9" s="62" customFormat="1">
      <c r="A975" s="83"/>
      <c r="B975" s="83"/>
      <c r="C975" s="83"/>
      <c r="D975" s="109"/>
      <c r="H975" s="144"/>
      <c r="I975" s="145"/>
    </row>
    <row r="976" spans="1:9" s="62" customFormat="1">
      <c r="A976" s="83"/>
      <c r="B976" s="83"/>
      <c r="C976" s="83"/>
      <c r="D976" s="109"/>
      <c r="H976" s="144"/>
      <c r="I976" s="145"/>
    </row>
    <row r="977" spans="1:9" s="62" customFormat="1">
      <c r="A977" s="83"/>
      <c r="B977" s="83"/>
      <c r="C977" s="83"/>
      <c r="D977" s="109"/>
      <c r="H977" s="144"/>
      <c r="I977" s="145"/>
    </row>
    <row r="978" spans="1:9" s="62" customFormat="1">
      <c r="A978" s="83"/>
      <c r="B978" s="83"/>
      <c r="C978" s="83"/>
      <c r="D978" s="109"/>
      <c r="H978" s="144"/>
      <c r="I978" s="145"/>
    </row>
    <row r="979" spans="1:9" s="62" customFormat="1">
      <c r="A979" s="83"/>
      <c r="B979" s="83"/>
      <c r="C979" s="83"/>
      <c r="D979" s="109"/>
      <c r="H979" s="144"/>
      <c r="I979" s="145"/>
    </row>
    <row r="980" spans="1:9" s="62" customFormat="1">
      <c r="A980" s="83"/>
      <c r="B980" s="83"/>
      <c r="C980" s="83"/>
      <c r="D980" s="109"/>
      <c r="H980" s="144"/>
      <c r="I980" s="145"/>
    </row>
    <row r="981" spans="1:9" s="62" customFormat="1">
      <c r="A981" s="83"/>
      <c r="B981" s="83"/>
      <c r="C981" s="83"/>
      <c r="D981" s="109"/>
      <c r="H981" s="144"/>
      <c r="I981" s="145"/>
    </row>
    <row r="982" spans="1:9" s="62" customFormat="1">
      <c r="A982" s="83"/>
      <c r="B982" s="83"/>
      <c r="C982" s="83"/>
      <c r="D982" s="109"/>
      <c r="H982" s="144"/>
      <c r="I982" s="145"/>
    </row>
    <row r="983" spans="1:9" s="62" customFormat="1">
      <c r="A983" s="83"/>
      <c r="B983" s="83"/>
      <c r="C983" s="83"/>
      <c r="D983" s="109"/>
      <c r="H983" s="144"/>
      <c r="I983" s="145"/>
    </row>
    <row r="984" spans="1:9" s="62" customFormat="1">
      <c r="A984" s="83"/>
      <c r="B984" s="83"/>
      <c r="C984" s="83"/>
      <c r="D984" s="109"/>
      <c r="H984" s="144"/>
      <c r="I984" s="145"/>
    </row>
    <row r="985" spans="1:9" s="62" customFormat="1">
      <c r="A985" s="83"/>
      <c r="B985" s="83"/>
      <c r="C985" s="83"/>
      <c r="D985" s="109"/>
      <c r="H985" s="144"/>
      <c r="I985" s="145"/>
    </row>
    <row r="986" spans="1:9" s="62" customFormat="1">
      <c r="A986" s="83"/>
      <c r="B986" s="83"/>
      <c r="C986" s="83"/>
      <c r="D986" s="109"/>
      <c r="H986" s="144"/>
      <c r="I986" s="145"/>
    </row>
    <row r="987" spans="1:9" s="62" customFormat="1">
      <c r="A987" s="83"/>
      <c r="B987" s="83"/>
      <c r="C987" s="83"/>
      <c r="D987" s="109"/>
      <c r="H987" s="144"/>
      <c r="I987" s="145"/>
    </row>
    <row r="988" spans="1:9" s="62" customFormat="1">
      <c r="A988" s="83"/>
      <c r="B988" s="83"/>
      <c r="C988" s="83"/>
      <c r="D988" s="109"/>
      <c r="H988" s="144"/>
      <c r="I988" s="145"/>
    </row>
    <row r="989" spans="1:9" s="62" customFormat="1">
      <c r="A989" s="83"/>
      <c r="B989" s="83"/>
      <c r="C989" s="83"/>
      <c r="D989" s="109"/>
      <c r="H989" s="144"/>
      <c r="I989" s="145"/>
    </row>
    <row r="990" spans="1:9" s="62" customFormat="1">
      <c r="A990" s="83"/>
      <c r="B990" s="83"/>
      <c r="C990" s="83"/>
      <c r="D990" s="109"/>
      <c r="H990" s="144"/>
      <c r="I990" s="145"/>
    </row>
    <row r="991" spans="1:9" s="62" customFormat="1">
      <c r="A991" s="83"/>
      <c r="B991" s="83"/>
      <c r="C991" s="83"/>
      <c r="D991" s="109"/>
      <c r="H991" s="144"/>
      <c r="I991" s="145"/>
    </row>
    <row r="992" spans="1:9" s="62" customFormat="1">
      <c r="A992" s="83"/>
      <c r="B992" s="83"/>
      <c r="C992" s="83"/>
      <c r="D992" s="109"/>
      <c r="H992" s="144"/>
      <c r="I992" s="145"/>
    </row>
    <row r="993" spans="1:9" s="62" customFormat="1">
      <c r="A993" s="83"/>
      <c r="B993" s="83"/>
      <c r="C993" s="83"/>
      <c r="D993" s="109"/>
      <c r="H993" s="144"/>
      <c r="I993" s="145"/>
    </row>
    <row r="994" spans="1:9" s="62" customFormat="1">
      <c r="A994" s="83"/>
      <c r="B994" s="83"/>
      <c r="C994" s="83"/>
      <c r="D994" s="109"/>
      <c r="H994" s="144"/>
      <c r="I994" s="145"/>
    </row>
    <row r="995" spans="1:9" s="62" customFormat="1">
      <c r="A995" s="83"/>
      <c r="B995" s="83"/>
      <c r="C995" s="83"/>
      <c r="D995" s="109"/>
      <c r="H995" s="144"/>
      <c r="I995" s="145"/>
    </row>
    <row r="996" spans="1:9" s="62" customFormat="1">
      <c r="A996" s="83"/>
      <c r="B996" s="83"/>
      <c r="C996" s="83"/>
      <c r="D996" s="109"/>
      <c r="H996" s="144"/>
      <c r="I996" s="145"/>
    </row>
    <row r="997" spans="1:9" s="62" customFormat="1">
      <c r="A997" s="83"/>
      <c r="B997" s="83"/>
      <c r="C997" s="83"/>
      <c r="D997" s="109"/>
      <c r="H997" s="144"/>
      <c r="I997" s="145"/>
    </row>
    <row r="998" spans="1:9" s="62" customFormat="1">
      <c r="A998" s="83"/>
      <c r="B998" s="83"/>
      <c r="C998" s="83"/>
      <c r="D998" s="109"/>
      <c r="H998" s="144"/>
      <c r="I998" s="145"/>
    </row>
    <row r="999" spans="1:9" s="62" customFormat="1">
      <c r="A999" s="83"/>
      <c r="B999" s="83"/>
      <c r="C999" s="83"/>
      <c r="D999" s="109"/>
      <c r="H999" s="144"/>
      <c r="I999" s="145"/>
    </row>
    <row r="1000" spans="1:9" s="62" customFormat="1">
      <c r="A1000" s="83"/>
      <c r="B1000" s="83"/>
      <c r="C1000" s="83"/>
      <c r="D1000" s="109"/>
      <c r="H1000" s="144"/>
      <c r="I1000" s="145"/>
    </row>
    <row r="1001" spans="1:9" s="62" customFormat="1">
      <c r="A1001" s="83"/>
      <c r="B1001" s="83"/>
      <c r="C1001" s="83"/>
      <c r="D1001" s="109"/>
      <c r="H1001" s="144"/>
      <c r="I1001" s="145"/>
    </row>
    <row r="1002" spans="1:9" s="62" customFormat="1">
      <c r="A1002" s="83"/>
      <c r="B1002" s="83"/>
      <c r="C1002" s="83"/>
      <c r="D1002" s="109"/>
      <c r="H1002" s="144"/>
      <c r="I1002" s="145"/>
    </row>
    <row r="1003" spans="1:9" s="62" customFormat="1">
      <c r="A1003" s="83"/>
      <c r="B1003" s="83"/>
      <c r="C1003" s="83"/>
      <c r="D1003" s="109"/>
      <c r="H1003" s="144"/>
      <c r="I1003" s="145"/>
    </row>
    <row r="1004" spans="1:9" s="62" customFormat="1">
      <c r="A1004" s="83"/>
      <c r="B1004" s="83"/>
      <c r="C1004" s="83"/>
      <c r="D1004" s="109"/>
      <c r="H1004" s="144"/>
      <c r="I1004" s="145"/>
    </row>
    <row r="1005" spans="1:9" s="62" customFormat="1">
      <c r="A1005" s="83"/>
      <c r="B1005" s="83"/>
      <c r="C1005" s="83"/>
      <c r="D1005" s="109"/>
      <c r="H1005" s="144"/>
      <c r="I1005" s="145"/>
    </row>
    <row r="1006" spans="1:9" s="62" customFormat="1">
      <c r="A1006" s="83"/>
      <c r="B1006" s="83"/>
      <c r="C1006" s="83"/>
      <c r="D1006" s="109"/>
      <c r="H1006" s="144"/>
      <c r="I1006" s="145"/>
    </row>
    <row r="1007" spans="1:9" s="62" customFormat="1">
      <c r="A1007" s="83"/>
      <c r="B1007" s="83"/>
      <c r="C1007" s="83"/>
      <c r="D1007" s="109"/>
      <c r="H1007" s="144"/>
      <c r="I1007" s="145"/>
    </row>
    <row r="1008" spans="1:9" s="62" customFormat="1">
      <c r="A1008" s="83"/>
      <c r="B1008" s="83"/>
      <c r="C1008" s="83"/>
      <c r="D1008" s="109"/>
      <c r="H1008" s="144"/>
      <c r="I1008" s="145"/>
    </row>
    <row r="1009" spans="1:9" s="62" customFormat="1">
      <c r="A1009" s="83"/>
      <c r="B1009" s="83"/>
      <c r="C1009" s="83"/>
      <c r="D1009" s="109"/>
      <c r="H1009" s="144"/>
      <c r="I1009" s="145"/>
    </row>
    <row r="1010" spans="1:9" s="62" customFormat="1">
      <c r="A1010" s="83"/>
      <c r="B1010" s="83"/>
      <c r="C1010" s="83"/>
      <c r="D1010" s="109"/>
      <c r="H1010" s="144"/>
      <c r="I1010" s="145"/>
    </row>
    <row r="1011" spans="1:9" s="62" customFormat="1">
      <c r="A1011" s="83"/>
      <c r="B1011" s="83"/>
      <c r="C1011" s="83"/>
      <c r="D1011" s="109"/>
      <c r="H1011" s="144"/>
      <c r="I1011" s="145"/>
    </row>
    <row r="1012" spans="1:9" s="62" customFormat="1">
      <c r="A1012" s="83"/>
      <c r="B1012" s="83"/>
      <c r="C1012" s="83"/>
      <c r="D1012" s="109"/>
      <c r="H1012" s="144"/>
      <c r="I1012" s="145"/>
    </row>
    <row r="1013" spans="1:9" s="62" customFormat="1">
      <c r="A1013" s="83"/>
      <c r="B1013" s="83"/>
      <c r="C1013" s="83"/>
      <c r="D1013" s="109"/>
      <c r="H1013" s="144"/>
      <c r="I1013" s="145"/>
    </row>
    <row r="1014" spans="1:9" s="62" customFormat="1">
      <c r="A1014" s="83"/>
      <c r="B1014" s="83"/>
      <c r="C1014" s="83"/>
      <c r="D1014" s="109"/>
      <c r="H1014" s="144"/>
      <c r="I1014" s="145"/>
    </row>
    <row r="1015" spans="1:9" s="62" customFormat="1">
      <c r="A1015" s="83"/>
      <c r="B1015" s="83"/>
      <c r="C1015" s="83"/>
      <c r="D1015" s="109"/>
      <c r="H1015" s="144"/>
      <c r="I1015" s="145"/>
    </row>
    <row r="1016" spans="1:9" s="62" customFormat="1">
      <c r="A1016" s="83"/>
      <c r="B1016" s="83"/>
      <c r="C1016" s="83"/>
      <c r="D1016" s="109"/>
      <c r="H1016" s="144"/>
      <c r="I1016" s="145"/>
    </row>
    <row r="1017" spans="1:9" s="62" customFormat="1">
      <c r="A1017" s="83"/>
      <c r="B1017" s="83"/>
      <c r="C1017" s="83"/>
      <c r="D1017" s="109"/>
      <c r="H1017" s="144"/>
      <c r="I1017" s="145"/>
    </row>
    <row r="1018" spans="1:9" s="62" customFormat="1">
      <c r="A1018" s="83"/>
      <c r="B1018" s="83"/>
      <c r="C1018" s="83"/>
      <c r="D1018" s="109"/>
      <c r="H1018" s="144"/>
      <c r="I1018" s="145"/>
    </row>
    <row r="1019" spans="1:9" s="62" customFormat="1">
      <c r="A1019" s="83"/>
      <c r="B1019" s="83"/>
      <c r="C1019" s="83"/>
      <c r="D1019" s="109"/>
      <c r="H1019" s="144"/>
      <c r="I1019" s="145"/>
    </row>
    <row r="1020" spans="1:9" s="62" customFormat="1">
      <c r="A1020" s="83"/>
      <c r="B1020" s="83"/>
      <c r="C1020" s="83"/>
      <c r="D1020" s="109"/>
      <c r="H1020" s="144"/>
      <c r="I1020" s="145"/>
    </row>
    <row r="1021" spans="1:9" s="62" customFormat="1">
      <c r="A1021" s="83"/>
      <c r="B1021" s="83"/>
      <c r="C1021" s="83"/>
      <c r="D1021" s="109"/>
      <c r="H1021" s="144"/>
      <c r="I1021" s="145"/>
    </row>
    <row r="1022" spans="1:9" s="62" customFormat="1">
      <c r="A1022" s="83"/>
      <c r="B1022" s="83"/>
      <c r="C1022" s="83"/>
      <c r="D1022" s="109"/>
      <c r="H1022" s="144"/>
      <c r="I1022" s="145"/>
    </row>
    <row r="1023" spans="1:9" s="62" customFormat="1">
      <c r="A1023" s="83"/>
      <c r="B1023" s="83"/>
      <c r="C1023" s="83"/>
      <c r="D1023" s="109"/>
      <c r="H1023" s="144"/>
      <c r="I1023" s="145"/>
    </row>
    <row r="1024" spans="1:9" s="62" customFormat="1">
      <c r="A1024" s="83"/>
      <c r="B1024" s="83"/>
      <c r="C1024" s="83"/>
      <c r="D1024" s="109"/>
      <c r="H1024" s="144"/>
      <c r="I1024" s="145"/>
    </row>
    <row r="1025" spans="1:9" s="62" customFormat="1">
      <c r="A1025" s="83"/>
      <c r="B1025" s="83"/>
      <c r="C1025" s="83"/>
      <c r="D1025" s="109"/>
      <c r="H1025" s="144"/>
      <c r="I1025" s="145"/>
    </row>
    <row r="1026" spans="1:9" s="62" customFormat="1">
      <c r="A1026" s="83"/>
      <c r="B1026" s="83"/>
      <c r="C1026" s="83"/>
      <c r="D1026" s="109"/>
      <c r="H1026" s="144"/>
      <c r="I1026" s="145"/>
    </row>
    <row r="1027" spans="1:9" s="62" customFormat="1">
      <c r="A1027" s="83"/>
      <c r="B1027" s="83"/>
      <c r="C1027" s="83"/>
      <c r="D1027" s="109"/>
      <c r="H1027" s="144"/>
      <c r="I1027" s="145"/>
    </row>
    <row r="1028" spans="1:9" s="62" customFormat="1">
      <c r="A1028" s="83"/>
      <c r="B1028" s="83"/>
      <c r="C1028" s="83"/>
      <c r="D1028" s="109"/>
      <c r="H1028" s="144"/>
      <c r="I1028" s="145"/>
    </row>
    <row r="1029" spans="1:9" s="62" customFormat="1">
      <c r="A1029" s="83"/>
      <c r="B1029" s="83"/>
      <c r="C1029" s="83"/>
      <c r="D1029" s="109"/>
      <c r="H1029" s="144"/>
      <c r="I1029" s="145"/>
    </row>
    <row r="1030" spans="1:9" s="62" customFormat="1">
      <c r="A1030" s="83"/>
      <c r="B1030" s="83"/>
      <c r="C1030" s="83"/>
      <c r="D1030" s="109"/>
      <c r="H1030" s="144"/>
      <c r="I1030" s="145"/>
    </row>
    <row r="1031" spans="1:9" s="62" customFormat="1">
      <c r="A1031" s="83"/>
      <c r="B1031" s="83"/>
      <c r="C1031" s="83"/>
      <c r="D1031" s="109"/>
      <c r="H1031" s="144"/>
      <c r="I1031" s="145"/>
    </row>
    <row r="1032" spans="1:9" s="62" customFormat="1">
      <c r="A1032" s="83"/>
      <c r="B1032" s="83"/>
      <c r="C1032" s="83"/>
      <c r="D1032" s="109"/>
      <c r="H1032" s="144"/>
      <c r="I1032" s="145"/>
    </row>
    <row r="1033" spans="1:9" s="62" customFormat="1">
      <c r="A1033" s="83"/>
      <c r="B1033" s="83"/>
      <c r="C1033" s="83"/>
      <c r="D1033" s="109"/>
      <c r="H1033" s="144"/>
      <c r="I1033" s="145"/>
    </row>
    <row r="1034" spans="1:9" s="62" customFormat="1">
      <c r="A1034" s="83"/>
      <c r="B1034" s="83"/>
      <c r="C1034" s="83"/>
      <c r="D1034" s="109"/>
      <c r="H1034" s="144"/>
      <c r="I1034" s="145"/>
    </row>
    <row r="1035" spans="1:9" s="62" customFormat="1">
      <c r="A1035" s="83"/>
      <c r="B1035" s="83"/>
      <c r="C1035" s="83"/>
      <c r="D1035" s="109"/>
      <c r="H1035" s="144"/>
      <c r="I1035" s="145"/>
    </row>
    <row r="1036" spans="1:9" s="62" customFormat="1">
      <c r="A1036" s="83"/>
      <c r="B1036" s="83"/>
      <c r="C1036" s="83"/>
      <c r="D1036" s="109"/>
      <c r="H1036" s="144"/>
      <c r="I1036" s="145"/>
    </row>
    <row r="1037" spans="1:9" s="62" customFormat="1">
      <c r="A1037" s="83"/>
      <c r="B1037" s="83"/>
      <c r="C1037" s="83"/>
      <c r="D1037" s="109"/>
      <c r="H1037" s="144"/>
      <c r="I1037" s="145"/>
    </row>
    <row r="1038" spans="1:9" s="62" customFormat="1">
      <c r="A1038" s="83"/>
      <c r="B1038" s="83"/>
      <c r="C1038" s="83"/>
      <c r="D1038" s="109"/>
      <c r="H1038" s="144"/>
      <c r="I1038" s="145"/>
    </row>
    <row r="1039" spans="1:9" s="62" customFormat="1">
      <c r="A1039" s="83"/>
      <c r="B1039" s="83"/>
      <c r="C1039" s="83"/>
      <c r="D1039" s="109"/>
      <c r="H1039" s="144"/>
      <c r="I1039" s="145"/>
    </row>
    <row r="1040" spans="1:9" s="62" customFormat="1">
      <c r="A1040" s="83"/>
      <c r="B1040" s="83"/>
      <c r="C1040" s="83"/>
      <c r="D1040" s="109"/>
      <c r="H1040" s="144"/>
      <c r="I1040" s="145"/>
    </row>
    <row r="1041" spans="1:9" s="62" customFormat="1">
      <c r="A1041" s="83"/>
      <c r="B1041" s="83"/>
      <c r="C1041" s="83"/>
      <c r="D1041" s="109"/>
      <c r="H1041" s="144"/>
      <c r="I1041" s="145"/>
    </row>
    <row r="1042" spans="1:9" s="62" customFormat="1">
      <c r="A1042" s="83"/>
      <c r="B1042" s="83"/>
      <c r="C1042" s="83"/>
      <c r="D1042" s="109"/>
      <c r="H1042" s="144"/>
      <c r="I1042" s="145"/>
    </row>
    <row r="1043" spans="1:9" s="62" customFormat="1">
      <c r="A1043" s="83"/>
      <c r="B1043" s="83"/>
      <c r="C1043" s="83"/>
      <c r="D1043" s="109"/>
      <c r="H1043" s="144"/>
      <c r="I1043" s="145"/>
    </row>
    <row r="1044" spans="1:9" s="62" customFormat="1">
      <c r="A1044" s="83"/>
      <c r="B1044" s="83"/>
      <c r="C1044" s="83"/>
      <c r="D1044" s="109"/>
      <c r="H1044" s="144"/>
      <c r="I1044" s="145"/>
    </row>
    <row r="1045" spans="1:9" s="62" customFormat="1">
      <c r="A1045" s="83"/>
      <c r="B1045" s="83"/>
      <c r="C1045" s="83"/>
      <c r="D1045" s="109"/>
      <c r="H1045" s="144"/>
      <c r="I1045" s="145"/>
    </row>
    <row r="1046" spans="1:9" s="62" customFormat="1">
      <c r="A1046" s="83"/>
      <c r="B1046" s="83"/>
      <c r="C1046" s="83"/>
      <c r="D1046" s="109"/>
      <c r="H1046" s="144"/>
      <c r="I1046" s="145"/>
    </row>
    <row r="1047" spans="1:9" s="62" customFormat="1">
      <c r="A1047" s="83"/>
      <c r="B1047" s="83"/>
      <c r="C1047" s="83"/>
      <c r="D1047" s="109"/>
      <c r="H1047" s="144"/>
      <c r="I1047" s="145"/>
    </row>
    <row r="1048" spans="1:9" s="62" customFormat="1">
      <c r="A1048" s="83"/>
      <c r="B1048" s="83"/>
      <c r="C1048" s="83"/>
      <c r="D1048" s="109"/>
      <c r="H1048" s="144"/>
      <c r="I1048" s="145"/>
    </row>
    <row r="1049" spans="1:9" s="62" customFormat="1">
      <c r="A1049" s="83"/>
      <c r="B1049" s="83"/>
      <c r="C1049" s="83"/>
      <c r="D1049" s="109"/>
      <c r="H1049" s="144"/>
      <c r="I1049" s="145"/>
    </row>
    <row r="1050" spans="1:9" s="62" customFormat="1">
      <c r="A1050" s="83"/>
      <c r="B1050" s="83"/>
      <c r="C1050" s="83"/>
      <c r="D1050" s="109"/>
      <c r="H1050" s="144"/>
      <c r="I1050" s="145"/>
    </row>
    <row r="1051" spans="1:9" s="62" customFormat="1">
      <c r="A1051" s="83"/>
      <c r="B1051" s="83"/>
      <c r="C1051" s="83"/>
      <c r="D1051" s="109"/>
      <c r="H1051" s="144"/>
      <c r="I1051" s="145"/>
    </row>
    <row r="1052" spans="1:9" s="62" customFormat="1">
      <c r="A1052" s="83"/>
      <c r="B1052" s="83"/>
      <c r="C1052" s="83"/>
      <c r="D1052" s="109"/>
      <c r="H1052" s="144"/>
      <c r="I1052" s="145"/>
    </row>
    <row r="1053" spans="1:9" s="62" customFormat="1">
      <c r="A1053" s="83"/>
      <c r="B1053" s="83"/>
      <c r="C1053" s="83"/>
      <c r="D1053" s="109"/>
      <c r="H1053" s="144"/>
      <c r="I1053" s="145"/>
    </row>
    <row r="1054" spans="1:9" s="62" customFormat="1">
      <c r="A1054" s="83"/>
      <c r="B1054" s="83"/>
      <c r="C1054" s="83"/>
      <c r="D1054" s="109"/>
      <c r="H1054" s="144"/>
      <c r="I1054" s="145"/>
    </row>
    <row r="1055" spans="1:9" s="62" customFormat="1">
      <c r="A1055" s="83"/>
      <c r="B1055" s="83"/>
      <c r="C1055" s="83"/>
      <c r="D1055" s="109"/>
      <c r="H1055" s="144"/>
      <c r="I1055" s="145"/>
    </row>
    <row r="1056" spans="1:9" s="62" customFormat="1">
      <c r="A1056" s="83"/>
      <c r="B1056" s="83"/>
      <c r="C1056" s="83"/>
      <c r="D1056" s="109"/>
      <c r="H1056" s="144"/>
      <c r="I1056" s="145"/>
    </row>
    <row r="1057" spans="1:9" s="62" customFormat="1">
      <c r="A1057" s="83"/>
      <c r="B1057" s="83"/>
      <c r="C1057" s="83"/>
      <c r="D1057" s="109"/>
      <c r="H1057" s="144"/>
      <c r="I1057" s="145"/>
    </row>
    <row r="1058" spans="1:9" s="62" customFormat="1">
      <c r="A1058" s="83"/>
      <c r="B1058" s="83"/>
      <c r="C1058" s="83"/>
      <c r="D1058" s="109"/>
      <c r="H1058" s="144"/>
      <c r="I1058" s="145"/>
    </row>
    <row r="1059" spans="1:9" s="62" customFormat="1">
      <c r="A1059" s="83"/>
      <c r="B1059" s="83"/>
      <c r="C1059" s="83"/>
      <c r="D1059" s="109"/>
      <c r="H1059" s="144"/>
      <c r="I1059" s="145"/>
    </row>
    <row r="1060" spans="1:9" s="62" customFormat="1">
      <c r="A1060" s="83"/>
      <c r="B1060" s="83"/>
      <c r="C1060" s="83"/>
      <c r="D1060" s="109"/>
      <c r="H1060" s="144"/>
      <c r="I1060" s="145"/>
    </row>
    <row r="1061" spans="1:9" s="62" customFormat="1">
      <c r="A1061" s="83"/>
      <c r="B1061" s="83"/>
      <c r="C1061" s="83"/>
      <c r="D1061" s="109"/>
      <c r="H1061" s="144"/>
      <c r="I1061" s="145"/>
    </row>
    <row r="1062" spans="1:9" s="62" customFormat="1">
      <c r="A1062" s="83"/>
      <c r="B1062" s="83"/>
      <c r="C1062" s="83"/>
      <c r="D1062" s="109"/>
      <c r="H1062" s="144"/>
      <c r="I1062" s="145"/>
    </row>
    <row r="1063" spans="1:9" s="62" customFormat="1">
      <c r="A1063" s="83"/>
      <c r="B1063" s="83"/>
      <c r="C1063" s="83"/>
      <c r="D1063" s="109"/>
      <c r="H1063" s="144"/>
      <c r="I1063" s="145"/>
    </row>
    <row r="1064" spans="1:9" s="62" customFormat="1">
      <c r="A1064" s="83"/>
      <c r="B1064" s="83"/>
      <c r="C1064" s="83"/>
      <c r="D1064" s="109"/>
      <c r="H1064" s="144"/>
      <c r="I1064" s="145"/>
    </row>
    <row r="1065" spans="1:9" s="62" customFormat="1">
      <c r="A1065" s="83"/>
      <c r="B1065" s="83"/>
      <c r="C1065" s="83"/>
      <c r="D1065" s="109"/>
      <c r="H1065" s="144"/>
      <c r="I1065" s="145"/>
    </row>
    <row r="1066" spans="1:9" s="62" customFormat="1">
      <c r="A1066" s="83"/>
      <c r="B1066" s="83"/>
      <c r="C1066" s="83"/>
      <c r="D1066" s="109"/>
      <c r="H1066" s="144"/>
      <c r="I1066" s="145"/>
    </row>
    <row r="1067" spans="1:9" s="62" customFormat="1">
      <c r="A1067" s="83"/>
      <c r="B1067" s="83"/>
      <c r="C1067" s="83"/>
      <c r="D1067" s="109"/>
      <c r="H1067" s="144"/>
      <c r="I1067" s="145"/>
    </row>
    <row r="1068" spans="1:9" s="62" customFormat="1">
      <c r="A1068" s="83"/>
      <c r="B1068" s="83"/>
      <c r="C1068" s="83"/>
      <c r="D1068" s="109"/>
      <c r="H1068" s="144"/>
      <c r="I1068" s="145"/>
    </row>
    <row r="1069" spans="1:9" s="62" customFormat="1">
      <c r="A1069" s="83"/>
      <c r="B1069" s="83"/>
      <c r="C1069" s="83"/>
      <c r="D1069" s="109"/>
      <c r="H1069" s="144"/>
      <c r="I1069" s="145"/>
    </row>
    <row r="1070" spans="1:9" s="62" customFormat="1">
      <c r="A1070" s="83"/>
      <c r="B1070" s="83"/>
      <c r="C1070" s="83"/>
      <c r="D1070" s="109"/>
      <c r="H1070" s="144"/>
      <c r="I1070" s="145"/>
    </row>
    <row r="1071" spans="1:9" s="62" customFormat="1">
      <c r="A1071" s="83"/>
      <c r="B1071" s="83"/>
      <c r="C1071" s="83"/>
      <c r="D1071" s="109"/>
      <c r="H1071" s="144"/>
      <c r="I1071" s="145"/>
    </row>
    <row r="1072" spans="1:9" s="62" customFormat="1">
      <c r="A1072" s="83"/>
      <c r="B1072" s="83"/>
      <c r="C1072" s="83"/>
      <c r="D1072" s="109"/>
      <c r="H1072" s="144"/>
      <c r="I1072" s="145"/>
    </row>
    <row r="1073" spans="1:9" s="62" customFormat="1">
      <c r="A1073" s="83"/>
      <c r="B1073" s="83"/>
      <c r="C1073" s="83"/>
      <c r="D1073" s="109"/>
      <c r="H1073" s="144"/>
      <c r="I1073" s="145"/>
    </row>
    <row r="1074" spans="1:9" s="62" customFormat="1">
      <c r="A1074" s="83"/>
      <c r="B1074" s="83"/>
      <c r="C1074" s="83"/>
      <c r="D1074" s="109"/>
      <c r="H1074" s="144"/>
      <c r="I1074" s="145"/>
    </row>
    <row r="1075" spans="1:9" s="62" customFormat="1">
      <c r="A1075" s="83"/>
      <c r="B1075" s="83"/>
      <c r="C1075" s="83"/>
      <c r="D1075" s="109"/>
      <c r="H1075" s="144"/>
      <c r="I1075" s="145"/>
    </row>
    <row r="1076" spans="1:9" s="62" customFormat="1">
      <c r="A1076" s="83"/>
      <c r="B1076" s="83"/>
      <c r="C1076" s="83"/>
      <c r="D1076" s="109"/>
      <c r="H1076" s="144"/>
      <c r="I1076" s="145"/>
    </row>
    <row r="1077" spans="1:9" s="62" customFormat="1">
      <c r="A1077" s="83"/>
      <c r="B1077" s="83"/>
      <c r="C1077" s="83"/>
      <c r="D1077" s="109"/>
      <c r="H1077" s="144"/>
      <c r="I1077" s="145"/>
    </row>
    <row r="1078" spans="1:9" s="62" customFormat="1">
      <c r="A1078" s="83"/>
      <c r="B1078" s="83"/>
      <c r="C1078" s="83"/>
      <c r="D1078" s="109"/>
      <c r="H1078" s="144"/>
      <c r="I1078" s="145"/>
    </row>
    <row r="1079" spans="1:9" s="62" customFormat="1">
      <c r="A1079" s="83"/>
      <c r="B1079" s="83"/>
      <c r="C1079" s="83"/>
      <c r="D1079" s="109"/>
      <c r="H1079" s="144"/>
      <c r="I1079" s="145"/>
    </row>
    <row r="1080" spans="1:9" s="62" customFormat="1">
      <c r="A1080" s="83"/>
      <c r="B1080" s="83"/>
      <c r="C1080" s="83"/>
      <c r="D1080" s="109"/>
      <c r="H1080" s="144"/>
      <c r="I1080" s="145"/>
    </row>
    <row r="1081" spans="1:9" s="62" customFormat="1">
      <c r="A1081" s="83"/>
      <c r="B1081" s="83"/>
      <c r="C1081" s="83"/>
      <c r="D1081" s="109"/>
      <c r="H1081" s="144"/>
      <c r="I1081" s="145"/>
    </row>
    <row r="1082" spans="1:9" s="62" customFormat="1">
      <c r="A1082" s="83"/>
      <c r="B1082" s="83"/>
      <c r="C1082" s="83"/>
      <c r="D1082" s="109"/>
      <c r="H1082" s="144"/>
      <c r="I1082" s="145"/>
    </row>
    <row r="1083" spans="1:9" s="62" customFormat="1">
      <c r="A1083" s="83"/>
      <c r="B1083" s="83"/>
      <c r="C1083" s="83"/>
      <c r="D1083" s="109"/>
      <c r="H1083" s="144"/>
      <c r="I1083" s="145"/>
    </row>
    <row r="1084" spans="1:9" s="62" customFormat="1">
      <c r="A1084" s="83"/>
      <c r="B1084" s="83"/>
      <c r="C1084" s="83"/>
      <c r="D1084" s="109"/>
      <c r="H1084" s="144"/>
      <c r="I1084" s="145"/>
    </row>
    <row r="1085" spans="1:9" s="62" customFormat="1">
      <c r="A1085" s="83"/>
      <c r="B1085" s="83"/>
      <c r="C1085" s="83"/>
      <c r="D1085" s="109"/>
      <c r="H1085" s="144"/>
      <c r="I1085" s="145"/>
    </row>
    <row r="1086" spans="1:9" s="62" customFormat="1">
      <c r="A1086" s="83"/>
      <c r="B1086" s="83"/>
      <c r="C1086" s="83"/>
      <c r="D1086" s="109"/>
      <c r="H1086" s="144"/>
      <c r="I1086" s="145"/>
    </row>
    <row r="1087" spans="1:9" s="62" customFormat="1">
      <c r="A1087" s="83"/>
      <c r="B1087" s="83"/>
      <c r="C1087" s="83"/>
      <c r="D1087" s="109"/>
      <c r="H1087" s="144"/>
      <c r="I1087" s="145"/>
    </row>
    <row r="1088" spans="1:9" s="62" customFormat="1">
      <c r="A1088" s="83"/>
      <c r="B1088" s="83"/>
      <c r="C1088" s="83"/>
      <c r="D1088" s="109"/>
      <c r="H1088" s="144"/>
      <c r="I1088" s="145"/>
    </row>
    <row r="1089" spans="1:9" s="62" customFormat="1">
      <c r="A1089" s="83"/>
      <c r="B1089" s="83"/>
      <c r="C1089" s="83"/>
      <c r="D1089" s="109"/>
      <c r="H1089" s="144"/>
      <c r="I1089" s="145"/>
    </row>
    <row r="1090" spans="1:9" s="62" customFormat="1">
      <c r="A1090" s="83"/>
      <c r="B1090" s="83"/>
      <c r="C1090" s="83"/>
      <c r="D1090" s="109"/>
      <c r="H1090" s="144"/>
      <c r="I1090" s="145"/>
    </row>
    <row r="1091" spans="1:9" s="62" customFormat="1">
      <c r="A1091" s="83"/>
      <c r="B1091" s="83"/>
      <c r="C1091" s="83"/>
      <c r="D1091" s="109"/>
      <c r="H1091" s="144"/>
      <c r="I1091" s="145"/>
    </row>
    <row r="1092" spans="1:9" s="62" customFormat="1">
      <c r="A1092" s="83"/>
      <c r="B1092" s="83"/>
      <c r="C1092" s="83"/>
      <c r="D1092" s="109"/>
      <c r="H1092" s="144"/>
      <c r="I1092" s="145"/>
    </row>
    <row r="1093" spans="1:9" s="62" customFormat="1">
      <c r="A1093" s="83"/>
      <c r="B1093" s="83"/>
      <c r="C1093" s="83"/>
      <c r="D1093" s="109"/>
      <c r="H1093" s="144"/>
      <c r="I1093" s="145"/>
    </row>
    <row r="1094" spans="1:9" s="62" customFormat="1">
      <c r="A1094" s="83"/>
      <c r="B1094" s="83"/>
      <c r="C1094" s="83"/>
      <c r="D1094" s="109"/>
      <c r="H1094" s="144"/>
      <c r="I1094" s="145"/>
    </row>
    <row r="1095" spans="1:9" s="62" customFormat="1">
      <c r="A1095" s="83"/>
      <c r="B1095" s="83"/>
      <c r="C1095" s="83"/>
      <c r="D1095" s="109"/>
      <c r="H1095" s="144"/>
      <c r="I1095" s="145"/>
    </row>
    <row r="1096" spans="1:9" s="62" customFormat="1">
      <c r="A1096" s="83"/>
      <c r="B1096" s="83"/>
      <c r="C1096" s="83"/>
      <c r="D1096" s="109"/>
      <c r="H1096" s="144"/>
      <c r="I1096" s="145"/>
    </row>
    <row r="1097" spans="1:9" s="62" customFormat="1">
      <c r="A1097" s="83"/>
      <c r="B1097" s="83"/>
      <c r="C1097" s="83"/>
      <c r="D1097" s="109"/>
      <c r="H1097" s="144"/>
      <c r="I1097" s="145"/>
    </row>
    <row r="1098" spans="1:9" s="62" customFormat="1">
      <c r="A1098" s="83"/>
      <c r="B1098" s="83"/>
      <c r="C1098" s="83"/>
      <c r="D1098" s="109"/>
      <c r="H1098" s="144"/>
      <c r="I1098" s="145"/>
    </row>
    <row r="1099" spans="1:9" s="62" customFormat="1">
      <c r="A1099" s="83"/>
      <c r="B1099" s="83"/>
      <c r="C1099" s="83"/>
      <c r="D1099" s="109"/>
      <c r="H1099" s="144"/>
      <c r="I1099" s="145"/>
    </row>
    <row r="1100" spans="1:9" s="62" customFormat="1">
      <c r="A1100" s="83"/>
      <c r="B1100" s="83"/>
      <c r="C1100" s="83"/>
      <c r="D1100" s="109"/>
      <c r="H1100" s="144"/>
      <c r="I1100" s="145"/>
    </row>
    <row r="1101" spans="1:9" s="62" customFormat="1">
      <c r="A1101" s="83"/>
      <c r="B1101" s="83"/>
      <c r="C1101" s="83"/>
      <c r="D1101" s="109"/>
      <c r="H1101" s="144"/>
      <c r="I1101" s="145"/>
    </row>
    <row r="1102" spans="1:9" s="62" customFormat="1">
      <c r="A1102" s="83"/>
      <c r="B1102" s="83"/>
      <c r="C1102" s="83"/>
      <c r="D1102" s="109"/>
      <c r="H1102" s="144"/>
      <c r="I1102" s="145"/>
    </row>
    <row r="1103" spans="1:9" s="62" customFormat="1">
      <c r="A1103" s="83"/>
      <c r="B1103" s="83"/>
      <c r="C1103" s="83"/>
      <c r="D1103" s="109"/>
      <c r="H1103" s="144"/>
      <c r="I1103" s="145"/>
    </row>
    <row r="1104" spans="1:9" s="62" customFormat="1">
      <c r="A1104" s="83"/>
      <c r="B1104" s="83"/>
      <c r="C1104" s="83"/>
      <c r="D1104" s="109"/>
      <c r="H1104" s="144"/>
      <c r="I1104" s="145"/>
    </row>
    <row r="1105" spans="1:9" s="62" customFormat="1">
      <c r="A1105" s="83"/>
      <c r="B1105" s="83"/>
      <c r="C1105" s="83"/>
      <c r="D1105" s="109"/>
      <c r="H1105" s="144"/>
      <c r="I1105" s="145"/>
    </row>
    <row r="1106" spans="1:9" s="62" customFormat="1">
      <c r="A1106" s="83"/>
      <c r="B1106" s="83"/>
      <c r="C1106" s="83"/>
      <c r="D1106" s="109"/>
      <c r="H1106" s="144"/>
      <c r="I1106" s="145"/>
    </row>
    <row r="1107" spans="1:9" s="62" customFormat="1">
      <c r="A1107" s="83"/>
      <c r="B1107" s="83"/>
      <c r="C1107" s="83"/>
      <c r="D1107" s="109"/>
      <c r="H1107" s="144"/>
      <c r="I1107" s="145"/>
    </row>
    <row r="1108" spans="1:9" s="62" customFormat="1">
      <c r="A1108" s="83"/>
      <c r="B1108" s="83"/>
      <c r="C1108" s="83"/>
      <c r="D1108" s="109"/>
      <c r="H1108" s="144"/>
      <c r="I1108" s="145"/>
    </row>
    <row r="1109" spans="1:9" s="62" customFormat="1">
      <c r="A1109" s="83"/>
      <c r="B1109" s="83"/>
      <c r="C1109" s="83"/>
      <c r="D1109" s="109"/>
      <c r="H1109" s="144"/>
      <c r="I1109" s="145"/>
    </row>
    <row r="1110" spans="1:9" s="62" customFormat="1">
      <c r="A1110" s="83"/>
      <c r="B1110" s="83"/>
      <c r="C1110" s="83"/>
      <c r="D1110" s="109"/>
      <c r="H1110" s="144"/>
      <c r="I1110" s="145"/>
    </row>
    <row r="1111" spans="1:9" s="62" customFormat="1">
      <c r="A1111" s="83"/>
      <c r="B1111" s="83"/>
      <c r="C1111" s="83"/>
      <c r="D1111" s="109"/>
      <c r="H1111" s="144"/>
      <c r="I1111" s="145"/>
    </row>
    <row r="1112" spans="1:9" s="62" customFormat="1">
      <c r="A1112" s="83"/>
      <c r="B1112" s="83"/>
      <c r="C1112" s="83"/>
      <c r="D1112" s="109"/>
      <c r="H1112" s="144"/>
      <c r="I1112" s="145"/>
    </row>
    <row r="1113" spans="1:9" s="62" customFormat="1">
      <c r="A1113" s="83"/>
      <c r="B1113" s="83"/>
      <c r="C1113" s="83"/>
      <c r="D1113" s="109"/>
      <c r="H1113" s="144"/>
      <c r="I1113" s="145"/>
    </row>
    <row r="1114" spans="1:9" s="62" customFormat="1">
      <c r="A1114" s="83"/>
      <c r="B1114" s="83"/>
      <c r="C1114" s="83"/>
      <c r="D1114" s="109"/>
      <c r="H1114" s="144"/>
      <c r="I1114" s="145"/>
    </row>
    <row r="1115" spans="1:9" s="62" customFormat="1">
      <c r="A1115" s="83"/>
      <c r="B1115" s="83"/>
      <c r="C1115" s="83"/>
      <c r="D1115" s="109"/>
      <c r="H1115" s="144"/>
      <c r="I1115" s="145"/>
    </row>
    <row r="1116" spans="1:9" s="62" customFormat="1">
      <c r="A1116" s="83"/>
      <c r="B1116" s="83"/>
      <c r="C1116" s="83"/>
      <c r="D1116" s="109"/>
      <c r="H1116" s="144"/>
      <c r="I1116" s="145"/>
    </row>
    <row r="1117" spans="1:9" s="62" customFormat="1">
      <c r="A1117" s="83"/>
      <c r="B1117" s="83"/>
      <c r="C1117" s="83"/>
      <c r="D1117" s="109"/>
      <c r="H1117" s="144"/>
      <c r="I1117" s="145"/>
    </row>
    <row r="1118" spans="1:9" s="62" customFormat="1">
      <c r="A1118" s="83"/>
      <c r="B1118" s="83"/>
      <c r="C1118" s="83"/>
      <c r="D1118" s="109"/>
      <c r="H1118" s="144"/>
      <c r="I1118" s="145"/>
    </row>
    <row r="1119" spans="1:9" s="62" customFormat="1">
      <c r="A1119" s="83"/>
      <c r="B1119" s="83"/>
      <c r="C1119" s="83"/>
      <c r="D1119" s="109"/>
      <c r="H1119" s="144"/>
      <c r="I1119" s="145"/>
    </row>
    <row r="1120" spans="1:9" s="62" customFormat="1">
      <c r="A1120" s="83"/>
      <c r="B1120" s="83"/>
      <c r="C1120" s="83"/>
      <c r="D1120" s="109"/>
      <c r="H1120" s="144"/>
      <c r="I1120" s="145"/>
    </row>
    <row r="1121" spans="1:9" s="62" customFormat="1">
      <c r="A1121" s="83"/>
      <c r="B1121" s="83"/>
      <c r="C1121" s="83"/>
      <c r="D1121" s="109"/>
      <c r="H1121" s="144"/>
      <c r="I1121" s="145"/>
    </row>
    <row r="1122" spans="1:9" s="62" customFormat="1">
      <c r="A1122" s="83"/>
      <c r="B1122" s="83"/>
      <c r="C1122" s="83"/>
      <c r="D1122" s="109"/>
      <c r="H1122" s="144"/>
      <c r="I1122" s="145"/>
    </row>
    <row r="1123" spans="1:9" s="62" customFormat="1">
      <c r="A1123" s="83"/>
      <c r="B1123" s="83"/>
      <c r="C1123" s="83"/>
      <c r="D1123" s="109"/>
      <c r="H1123" s="144"/>
      <c r="I1123" s="145"/>
    </row>
    <row r="1124" spans="1:9" s="62" customFormat="1">
      <c r="A1124" s="83"/>
      <c r="B1124" s="83"/>
      <c r="C1124" s="83"/>
      <c r="D1124" s="109"/>
      <c r="H1124" s="144"/>
      <c r="I1124" s="145"/>
    </row>
    <row r="1125" spans="1:9" s="62" customFormat="1">
      <c r="A1125" s="83"/>
      <c r="B1125" s="83"/>
      <c r="C1125" s="83"/>
      <c r="D1125" s="109"/>
      <c r="H1125" s="144"/>
      <c r="I1125" s="145"/>
    </row>
    <row r="1126" spans="1:9" s="62" customFormat="1">
      <c r="A1126" s="83"/>
      <c r="B1126" s="83"/>
      <c r="C1126" s="83"/>
      <c r="D1126" s="109"/>
      <c r="H1126" s="144"/>
      <c r="I1126" s="145"/>
    </row>
    <row r="1127" spans="1:9" s="62" customFormat="1">
      <c r="A1127" s="83"/>
      <c r="B1127" s="83"/>
      <c r="C1127" s="83"/>
      <c r="D1127" s="109"/>
      <c r="H1127" s="144"/>
      <c r="I1127" s="145"/>
    </row>
    <row r="1128" spans="1:9" s="62" customFormat="1">
      <c r="A1128" s="83"/>
      <c r="B1128" s="83"/>
      <c r="C1128" s="83"/>
      <c r="D1128" s="109"/>
      <c r="H1128" s="144"/>
      <c r="I1128" s="145"/>
    </row>
    <row r="1129" spans="1:9" s="62" customFormat="1">
      <c r="A1129" s="83"/>
      <c r="B1129" s="83"/>
      <c r="C1129" s="83"/>
      <c r="D1129" s="109"/>
      <c r="H1129" s="144"/>
      <c r="I1129" s="145"/>
    </row>
    <row r="1130" spans="1:9" s="62" customFormat="1">
      <c r="A1130" s="83"/>
      <c r="B1130" s="83"/>
      <c r="C1130" s="83"/>
      <c r="D1130" s="109"/>
      <c r="H1130" s="144"/>
      <c r="I1130" s="145"/>
    </row>
    <row r="1131" spans="1:9" s="62" customFormat="1">
      <c r="A1131" s="83"/>
      <c r="B1131" s="83"/>
      <c r="C1131" s="83"/>
      <c r="D1131" s="109"/>
      <c r="H1131" s="144"/>
      <c r="I1131" s="145"/>
    </row>
    <row r="1132" spans="1:9" s="62" customFormat="1">
      <c r="A1132" s="83"/>
      <c r="B1132" s="83"/>
      <c r="C1132" s="83"/>
      <c r="D1132" s="109"/>
      <c r="H1132" s="144"/>
      <c r="I1132" s="145"/>
    </row>
    <row r="1133" spans="1:9" s="62" customFormat="1">
      <c r="A1133" s="83"/>
      <c r="B1133" s="83"/>
      <c r="C1133" s="83"/>
      <c r="D1133" s="109"/>
      <c r="H1133" s="144"/>
      <c r="I1133" s="145"/>
    </row>
    <row r="1134" spans="1:9" s="62" customFormat="1">
      <c r="A1134" s="83"/>
      <c r="B1134" s="83"/>
      <c r="C1134" s="83"/>
      <c r="D1134" s="109"/>
      <c r="H1134" s="144"/>
      <c r="I1134" s="145"/>
    </row>
    <row r="1135" spans="1:9" s="62" customFormat="1">
      <c r="A1135" s="83"/>
      <c r="B1135" s="83"/>
      <c r="C1135" s="83"/>
      <c r="D1135" s="109"/>
      <c r="H1135" s="144"/>
      <c r="I1135" s="145"/>
    </row>
    <row r="1136" spans="1:9" s="62" customFormat="1">
      <c r="A1136" s="83"/>
      <c r="B1136" s="83"/>
      <c r="C1136" s="83"/>
      <c r="D1136" s="109"/>
      <c r="H1136" s="144"/>
      <c r="I1136" s="145"/>
    </row>
    <row r="1137" spans="1:9" s="62" customFormat="1">
      <c r="A1137" s="83"/>
      <c r="B1137" s="83"/>
      <c r="C1137" s="83"/>
      <c r="D1137" s="109"/>
      <c r="H1137" s="144"/>
      <c r="I1137" s="145"/>
    </row>
    <row r="1138" spans="1:9" s="62" customFormat="1">
      <c r="A1138" s="83"/>
      <c r="B1138" s="83"/>
      <c r="C1138" s="83"/>
      <c r="D1138" s="109"/>
      <c r="H1138" s="144"/>
      <c r="I1138" s="145"/>
    </row>
    <row r="1139" spans="1:9" s="62" customFormat="1">
      <c r="A1139" s="83"/>
      <c r="B1139" s="83"/>
      <c r="C1139" s="83"/>
      <c r="D1139" s="109"/>
      <c r="H1139" s="144"/>
      <c r="I1139" s="145"/>
    </row>
    <row r="1140" spans="1:9" s="62" customFormat="1">
      <c r="A1140" s="83"/>
      <c r="B1140" s="83"/>
      <c r="C1140" s="83"/>
      <c r="D1140" s="109"/>
      <c r="H1140" s="144"/>
      <c r="I1140" s="145"/>
    </row>
    <row r="1141" spans="1:9" s="62" customFormat="1">
      <c r="A1141" s="83"/>
      <c r="B1141" s="83"/>
      <c r="C1141" s="83"/>
      <c r="D1141" s="109"/>
      <c r="H1141" s="144"/>
      <c r="I1141" s="145"/>
    </row>
    <row r="1142" spans="1:9" s="62" customFormat="1">
      <c r="A1142" s="83"/>
      <c r="B1142" s="83"/>
      <c r="C1142" s="83"/>
      <c r="D1142" s="109"/>
      <c r="H1142" s="144"/>
      <c r="I1142" s="145"/>
    </row>
    <row r="1143" spans="1:9" s="62" customFormat="1">
      <c r="A1143" s="83"/>
      <c r="B1143" s="83"/>
      <c r="C1143" s="83"/>
      <c r="D1143" s="109"/>
      <c r="H1143" s="144"/>
      <c r="I1143" s="145"/>
    </row>
    <row r="1144" spans="1:9" s="62" customFormat="1">
      <c r="A1144" s="83"/>
      <c r="B1144" s="83"/>
      <c r="C1144" s="83"/>
      <c r="D1144" s="109"/>
      <c r="H1144" s="144"/>
      <c r="I1144" s="145"/>
    </row>
    <row r="1145" spans="1:9" s="62" customFormat="1">
      <c r="A1145" s="83"/>
      <c r="B1145" s="83"/>
      <c r="C1145" s="83"/>
      <c r="D1145" s="109"/>
      <c r="H1145" s="144"/>
      <c r="I1145" s="145"/>
    </row>
    <row r="1146" spans="1:9" s="62" customFormat="1">
      <c r="A1146" s="83"/>
      <c r="B1146" s="83"/>
      <c r="C1146" s="83"/>
      <c r="D1146" s="109"/>
      <c r="H1146" s="144"/>
      <c r="I1146" s="145"/>
    </row>
    <row r="1147" spans="1:9" s="62" customFormat="1">
      <c r="A1147" s="83"/>
      <c r="B1147" s="83"/>
      <c r="C1147" s="83"/>
      <c r="D1147" s="109"/>
      <c r="H1147" s="144"/>
      <c r="I1147" s="145"/>
    </row>
    <row r="1148" spans="1:9" s="62" customFormat="1">
      <c r="A1148" s="83"/>
      <c r="B1148" s="83"/>
      <c r="C1148" s="83"/>
      <c r="D1148" s="109"/>
      <c r="H1148" s="144"/>
      <c r="I1148" s="145"/>
    </row>
    <row r="1149" spans="1:9" s="62" customFormat="1">
      <c r="A1149" s="83"/>
      <c r="B1149" s="83"/>
      <c r="C1149" s="83"/>
      <c r="D1149" s="109"/>
      <c r="H1149" s="144"/>
      <c r="I1149" s="145"/>
    </row>
    <row r="1150" spans="1:9" s="62" customFormat="1">
      <c r="A1150" s="83"/>
      <c r="B1150" s="83"/>
      <c r="C1150" s="83"/>
      <c r="D1150" s="109"/>
      <c r="H1150" s="144"/>
      <c r="I1150" s="145"/>
    </row>
    <row r="1151" spans="1:9" s="62" customFormat="1">
      <c r="A1151" s="83"/>
      <c r="B1151" s="83"/>
      <c r="C1151" s="83"/>
      <c r="D1151" s="109"/>
      <c r="H1151" s="144"/>
      <c r="I1151" s="145"/>
    </row>
    <row r="1152" spans="1:9" s="62" customFormat="1">
      <c r="A1152" s="83"/>
      <c r="B1152" s="83"/>
      <c r="C1152" s="83"/>
      <c r="D1152" s="109"/>
      <c r="H1152" s="144"/>
      <c r="I1152" s="145"/>
    </row>
    <row r="1153" spans="1:9" s="62" customFormat="1">
      <c r="A1153" s="83"/>
      <c r="B1153" s="83"/>
      <c r="C1153" s="83"/>
      <c r="D1153" s="109"/>
      <c r="H1153" s="144"/>
      <c r="I1153" s="145"/>
    </row>
    <row r="1154" spans="1:9" s="62" customFormat="1">
      <c r="A1154" s="83"/>
      <c r="B1154" s="83"/>
      <c r="C1154" s="83"/>
      <c r="D1154" s="109"/>
      <c r="H1154" s="144"/>
      <c r="I1154" s="145"/>
    </row>
    <row r="1155" spans="1:9" s="62" customFormat="1">
      <c r="A1155" s="83"/>
      <c r="B1155" s="83"/>
      <c r="C1155" s="83"/>
      <c r="D1155" s="109"/>
      <c r="H1155" s="144"/>
      <c r="I1155" s="145"/>
    </row>
    <row r="1156" spans="1:9" s="62" customFormat="1">
      <c r="A1156" s="83"/>
      <c r="B1156" s="83"/>
      <c r="C1156" s="83"/>
      <c r="D1156" s="109"/>
      <c r="H1156" s="144"/>
      <c r="I1156" s="145"/>
    </row>
    <row r="1157" spans="1:9" s="62" customFormat="1">
      <c r="A1157" s="83"/>
      <c r="B1157" s="83"/>
      <c r="C1157" s="83"/>
      <c r="D1157" s="109"/>
      <c r="H1157" s="144"/>
      <c r="I1157" s="145"/>
    </row>
    <row r="1158" spans="1:9" s="62" customFormat="1">
      <c r="A1158" s="83"/>
      <c r="B1158" s="83"/>
      <c r="C1158" s="83"/>
      <c r="D1158" s="109"/>
      <c r="H1158" s="144"/>
      <c r="I1158" s="145"/>
    </row>
    <row r="1159" spans="1:9" s="62" customFormat="1">
      <c r="A1159" s="83"/>
      <c r="B1159" s="83"/>
      <c r="C1159" s="83"/>
      <c r="D1159" s="109"/>
      <c r="H1159" s="144"/>
      <c r="I1159" s="145"/>
    </row>
    <row r="1160" spans="1:9" s="62" customFormat="1">
      <c r="A1160" s="83"/>
      <c r="B1160" s="83"/>
      <c r="C1160" s="83"/>
      <c r="D1160" s="109"/>
      <c r="H1160" s="144"/>
      <c r="I1160" s="145"/>
    </row>
    <row r="1161" spans="1:9" s="62" customFormat="1">
      <c r="A1161" s="83"/>
      <c r="B1161" s="83"/>
      <c r="C1161" s="83"/>
      <c r="D1161" s="109"/>
      <c r="H1161" s="144"/>
      <c r="I1161" s="145"/>
    </row>
    <row r="1162" spans="1:9" s="62" customFormat="1">
      <c r="A1162" s="83"/>
      <c r="B1162" s="83"/>
      <c r="C1162" s="83"/>
      <c r="D1162" s="109"/>
      <c r="H1162" s="144"/>
      <c r="I1162" s="145"/>
    </row>
    <row r="1163" spans="1:9" s="62" customFormat="1">
      <c r="A1163" s="83"/>
      <c r="B1163" s="83"/>
      <c r="C1163" s="83"/>
      <c r="D1163" s="109"/>
      <c r="H1163" s="144"/>
      <c r="I1163" s="145"/>
    </row>
    <row r="1164" spans="1:9" s="62" customFormat="1">
      <c r="A1164" s="83"/>
      <c r="B1164" s="83"/>
      <c r="C1164" s="83"/>
      <c r="D1164" s="109"/>
      <c r="H1164" s="144"/>
      <c r="I1164" s="145"/>
    </row>
    <row r="1165" spans="1:9" s="62" customFormat="1">
      <c r="A1165" s="83"/>
      <c r="B1165" s="83"/>
      <c r="C1165" s="83"/>
      <c r="D1165" s="109"/>
      <c r="H1165" s="144"/>
      <c r="I1165" s="145"/>
    </row>
    <row r="1166" spans="1:9" s="62" customFormat="1">
      <c r="A1166" s="83"/>
      <c r="B1166" s="83"/>
      <c r="C1166" s="83"/>
      <c r="D1166" s="109"/>
      <c r="H1166" s="144"/>
      <c r="I1166" s="145"/>
    </row>
    <row r="1167" spans="1:9" s="62" customFormat="1">
      <c r="A1167" s="83"/>
      <c r="B1167" s="83"/>
      <c r="C1167" s="83"/>
      <c r="D1167" s="109"/>
      <c r="H1167" s="144"/>
      <c r="I1167" s="145"/>
    </row>
    <row r="1168" spans="1:9" s="62" customFormat="1">
      <c r="A1168" s="83"/>
      <c r="B1168" s="83"/>
      <c r="C1168" s="83"/>
      <c r="D1168" s="109"/>
      <c r="H1168" s="144"/>
      <c r="I1168" s="145"/>
    </row>
    <row r="1169" spans="1:9" s="62" customFormat="1">
      <c r="A1169" s="83"/>
      <c r="B1169" s="83"/>
      <c r="C1169" s="83"/>
      <c r="D1169" s="109"/>
      <c r="H1169" s="144"/>
      <c r="I1169" s="145"/>
    </row>
    <row r="1170" spans="1:9" s="62" customFormat="1">
      <c r="A1170" s="83"/>
      <c r="B1170" s="83"/>
      <c r="C1170" s="83"/>
      <c r="D1170" s="109"/>
      <c r="H1170" s="144"/>
      <c r="I1170" s="145"/>
    </row>
    <row r="1171" spans="1:9" s="62" customFormat="1">
      <c r="A1171" s="83"/>
      <c r="B1171" s="83"/>
      <c r="C1171" s="83"/>
      <c r="D1171" s="109"/>
      <c r="H1171" s="144"/>
      <c r="I1171" s="145"/>
    </row>
    <row r="1172" spans="1:9" s="62" customFormat="1">
      <c r="A1172" s="83"/>
      <c r="B1172" s="83"/>
      <c r="C1172" s="83"/>
      <c r="D1172" s="109"/>
      <c r="H1172" s="144"/>
      <c r="I1172" s="145"/>
    </row>
    <row r="1173" spans="1:9" s="62" customFormat="1">
      <c r="A1173" s="83"/>
      <c r="B1173" s="83"/>
      <c r="C1173" s="83"/>
      <c r="D1173" s="109"/>
      <c r="H1173" s="144"/>
      <c r="I1173" s="145"/>
    </row>
    <row r="1174" spans="1:9" s="62" customFormat="1">
      <c r="A1174" s="83"/>
      <c r="B1174" s="83"/>
      <c r="C1174" s="83"/>
      <c r="D1174" s="109"/>
      <c r="H1174" s="144"/>
      <c r="I1174" s="145"/>
    </row>
    <row r="1175" spans="1:9" s="62" customFormat="1">
      <c r="A1175" s="83"/>
      <c r="B1175" s="83"/>
      <c r="C1175" s="83"/>
      <c r="D1175" s="109"/>
      <c r="H1175" s="144"/>
      <c r="I1175" s="145"/>
    </row>
    <row r="1176" spans="1:9" s="62" customFormat="1">
      <c r="A1176" s="83"/>
      <c r="B1176" s="83"/>
      <c r="C1176" s="83"/>
      <c r="D1176" s="109"/>
      <c r="H1176" s="144"/>
      <c r="I1176" s="145"/>
    </row>
    <row r="1177" spans="1:9" s="62" customFormat="1">
      <c r="A1177" s="83"/>
      <c r="B1177" s="83"/>
      <c r="C1177" s="83"/>
      <c r="D1177" s="109"/>
      <c r="H1177" s="144"/>
      <c r="I1177" s="145"/>
    </row>
    <row r="1178" spans="1:9" s="62" customFormat="1">
      <c r="A1178" s="83"/>
      <c r="B1178" s="83"/>
      <c r="C1178" s="83"/>
      <c r="D1178" s="109"/>
      <c r="H1178" s="144"/>
      <c r="I1178" s="145"/>
    </row>
    <row r="1179" spans="1:9" s="62" customFormat="1">
      <c r="A1179" s="83"/>
      <c r="B1179" s="83"/>
      <c r="C1179" s="83"/>
      <c r="D1179" s="109"/>
      <c r="H1179" s="144"/>
      <c r="I1179" s="145"/>
    </row>
    <row r="1180" spans="1:9" s="62" customFormat="1">
      <c r="A1180" s="83"/>
      <c r="B1180" s="83"/>
      <c r="C1180" s="83"/>
      <c r="D1180" s="109"/>
      <c r="H1180" s="144"/>
      <c r="I1180" s="145"/>
    </row>
    <row r="1181" spans="1:9" s="62" customFormat="1">
      <c r="A1181" s="83"/>
      <c r="B1181" s="83"/>
      <c r="C1181" s="83"/>
      <c r="D1181" s="109"/>
      <c r="H1181" s="144"/>
      <c r="I1181" s="145"/>
    </row>
    <row r="1182" spans="1:9" s="62" customFormat="1">
      <c r="A1182" s="83"/>
      <c r="B1182" s="83"/>
      <c r="C1182" s="83"/>
      <c r="D1182" s="109"/>
      <c r="H1182" s="144"/>
      <c r="I1182" s="145"/>
    </row>
    <row r="1183" spans="1:9" s="62" customFormat="1">
      <c r="A1183" s="83"/>
      <c r="B1183" s="83"/>
      <c r="C1183" s="83"/>
      <c r="D1183" s="109"/>
      <c r="H1183" s="144"/>
      <c r="I1183" s="145"/>
    </row>
    <row r="1184" spans="1:9" s="62" customFormat="1">
      <c r="A1184" s="83"/>
      <c r="B1184" s="83"/>
      <c r="C1184" s="83"/>
      <c r="D1184" s="109"/>
      <c r="H1184" s="144"/>
      <c r="I1184" s="145"/>
    </row>
    <row r="1185" spans="1:9" s="62" customFormat="1">
      <c r="A1185" s="83"/>
      <c r="B1185" s="83"/>
      <c r="C1185" s="83"/>
      <c r="D1185" s="109"/>
      <c r="H1185" s="144"/>
      <c r="I1185" s="145"/>
    </row>
    <row r="1186" spans="1:9" s="62" customFormat="1">
      <c r="A1186" s="83"/>
      <c r="B1186" s="83"/>
      <c r="C1186" s="83"/>
      <c r="D1186" s="109"/>
      <c r="H1186" s="144"/>
      <c r="I1186" s="145"/>
    </row>
    <row r="1187" spans="1:9" s="62" customFormat="1">
      <c r="A1187" s="83"/>
      <c r="B1187" s="83"/>
      <c r="C1187" s="83"/>
      <c r="D1187" s="109"/>
      <c r="H1187" s="144"/>
      <c r="I1187" s="145"/>
    </row>
    <row r="1188" spans="1:9" s="62" customFormat="1">
      <c r="A1188" s="83"/>
      <c r="B1188" s="83"/>
      <c r="C1188" s="83"/>
      <c r="D1188" s="109"/>
      <c r="H1188" s="144"/>
      <c r="I1188" s="145"/>
    </row>
    <row r="1189" spans="1:9" s="62" customFormat="1">
      <c r="A1189" s="83"/>
      <c r="B1189" s="83"/>
      <c r="C1189" s="83"/>
      <c r="D1189" s="109"/>
      <c r="H1189" s="144"/>
      <c r="I1189" s="145"/>
    </row>
    <row r="1190" spans="1:9" s="62" customFormat="1">
      <c r="A1190" s="83"/>
      <c r="B1190" s="83"/>
      <c r="C1190" s="83"/>
      <c r="D1190" s="109"/>
      <c r="H1190" s="144"/>
      <c r="I1190" s="145"/>
    </row>
    <row r="1191" spans="1:9" s="62" customFormat="1">
      <c r="A1191" s="83"/>
      <c r="B1191" s="83"/>
      <c r="C1191" s="83"/>
      <c r="D1191" s="109"/>
      <c r="H1191" s="144"/>
      <c r="I1191" s="145"/>
    </row>
    <row r="1192" spans="1:9" s="62" customFormat="1">
      <c r="A1192" s="83"/>
      <c r="B1192" s="83"/>
      <c r="C1192" s="83"/>
      <c r="D1192" s="109"/>
      <c r="H1192" s="144"/>
      <c r="I1192" s="145"/>
    </row>
    <row r="1193" spans="1:9" s="62" customFormat="1">
      <c r="A1193" s="83"/>
      <c r="B1193" s="83"/>
      <c r="C1193" s="83"/>
      <c r="D1193" s="109"/>
      <c r="H1193" s="144"/>
      <c r="I1193" s="145"/>
    </row>
    <row r="1194" spans="1:9" s="62" customFormat="1">
      <c r="A1194" s="83"/>
      <c r="B1194" s="83"/>
      <c r="C1194" s="83"/>
      <c r="D1194" s="109"/>
      <c r="H1194" s="144"/>
      <c r="I1194" s="145"/>
    </row>
    <row r="1195" spans="1:9" s="62" customFormat="1">
      <c r="A1195" s="83"/>
      <c r="B1195" s="83"/>
      <c r="C1195" s="83"/>
      <c r="D1195" s="109"/>
      <c r="H1195" s="144"/>
      <c r="I1195" s="145"/>
    </row>
    <row r="1196" spans="1:9" s="62" customFormat="1">
      <c r="A1196" s="83"/>
      <c r="B1196" s="83"/>
      <c r="C1196" s="83"/>
      <c r="D1196" s="109"/>
      <c r="H1196" s="144"/>
      <c r="I1196" s="145"/>
    </row>
    <row r="1197" spans="1:9" s="62" customFormat="1">
      <c r="A1197" s="83"/>
      <c r="B1197" s="83"/>
      <c r="C1197" s="83"/>
      <c r="D1197" s="109"/>
      <c r="H1197" s="144"/>
      <c r="I1197" s="145"/>
    </row>
    <row r="1198" spans="1:9" s="62" customFormat="1">
      <c r="A1198" s="83"/>
      <c r="B1198" s="83"/>
      <c r="C1198" s="83"/>
      <c r="D1198" s="109"/>
      <c r="H1198" s="144"/>
      <c r="I1198" s="145"/>
    </row>
    <row r="1199" spans="1:9" s="62" customFormat="1">
      <c r="A1199" s="83"/>
      <c r="B1199" s="83"/>
      <c r="C1199" s="83"/>
      <c r="D1199" s="109"/>
      <c r="H1199" s="144"/>
      <c r="I1199" s="145"/>
    </row>
    <row r="1200" spans="1:9" s="62" customFormat="1">
      <c r="A1200" s="83"/>
      <c r="B1200" s="83"/>
      <c r="C1200" s="83"/>
      <c r="D1200" s="109"/>
      <c r="H1200" s="144"/>
      <c r="I1200" s="145"/>
    </row>
    <row r="1201" spans="1:9" s="62" customFormat="1">
      <c r="A1201" s="83"/>
      <c r="B1201" s="83"/>
      <c r="C1201" s="83"/>
      <c r="D1201" s="109"/>
      <c r="H1201" s="144"/>
      <c r="I1201" s="145"/>
    </row>
    <row r="1202" spans="1:9" s="62" customFormat="1">
      <c r="A1202" s="83"/>
      <c r="B1202" s="83"/>
      <c r="C1202" s="83"/>
      <c r="D1202" s="109"/>
      <c r="H1202" s="144"/>
      <c r="I1202" s="145"/>
    </row>
    <row r="1203" spans="1:9" s="62" customFormat="1">
      <c r="A1203" s="83"/>
      <c r="B1203" s="83"/>
      <c r="C1203" s="83"/>
      <c r="D1203" s="109"/>
      <c r="H1203" s="144"/>
      <c r="I1203" s="145"/>
    </row>
    <row r="1204" spans="1:9" s="62" customFormat="1">
      <c r="A1204" s="83"/>
      <c r="B1204" s="83"/>
      <c r="C1204" s="83"/>
      <c r="D1204" s="109"/>
      <c r="H1204" s="144"/>
      <c r="I1204" s="145"/>
    </row>
    <row r="1205" spans="1:9" s="62" customFormat="1">
      <c r="A1205" s="83"/>
      <c r="B1205" s="83"/>
      <c r="C1205" s="83"/>
      <c r="D1205" s="109"/>
      <c r="H1205" s="144"/>
      <c r="I1205" s="145"/>
    </row>
    <row r="1206" spans="1:9" s="62" customFormat="1">
      <c r="A1206" s="83"/>
      <c r="B1206" s="83"/>
      <c r="C1206" s="83"/>
      <c r="D1206" s="109"/>
      <c r="H1206" s="144"/>
      <c r="I1206" s="145"/>
    </row>
    <row r="1207" spans="1:9" s="62" customFormat="1">
      <c r="A1207" s="83"/>
      <c r="B1207" s="83"/>
      <c r="C1207" s="83"/>
      <c r="D1207" s="109"/>
      <c r="H1207" s="144"/>
      <c r="I1207" s="145"/>
    </row>
    <row r="1208" spans="1:9" s="62" customFormat="1">
      <c r="A1208" s="83"/>
      <c r="B1208" s="83"/>
      <c r="C1208" s="83"/>
      <c r="D1208" s="109"/>
      <c r="H1208" s="144"/>
      <c r="I1208" s="145"/>
    </row>
    <row r="1209" spans="1:9" s="62" customFormat="1">
      <c r="A1209" s="83"/>
      <c r="B1209" s="83"/>
      <c r="C1209" s="83"/>
      <c r="D1209" s="109"/>
      <c r="H1209" s="144"/>
      <c r="I1209" s="145"/>
    </row>
    <row r="1210" spans="1:9" s="62" customFormat="1">
      <c r="A1210" s="83"/>
      <c r="B1210" s="83"/>
      <c r="C1210" s="83"/>
      <c r="D1210" s="109"/>
      <c r="H1210" s="144"/>
      <c r="I1210" s="145"/>
    </row>
    <row r="1211" spans="1:9" s="62" customFormat="1">
      <c r="A1211" s="83"/>
      <c r="B1211" s="83"/>
      <c r="C1211" s="83"/>
      <c r="D1211" s="109"/>
      <c r="H1211" s="144"/>
      <c r="I1211" s="145"/>
    </row>
    <row r="1212" spans="1:9" s="62" customFormat="1">
      <c r="A1212" s="83"/>
      <c r="B1212" s="83"/>
      <c r="C1212" s="83"/>
      <c r="D1212" s="109"/>
      <c r="H1212" s="144"/>
      <c r="I1212" s="145"/>
    </row>
    <row r="1213" spans="1:9" s="62" customFormat="1">
      <c r="A1213" s="83"/>
      <c r="B1213" s="83"/>
      <c r="C1213" s="83"/>
      <c r="D1213" s="109"/>
      <c r="H1213" s="144"/>
      <c r="I1213" s="145"/>
    </row>
    <row r="1214" spans="1:9" s="62" customFormat="1">
      <c r="A1214" s="83"/>
      <c r="B1214" s="83"/>
      <c r="C1214" s="83"/>
      <c r="D1214" s="109"/>
      <c r="H1214" s="144"/>
      <c r="I1214" s="145"/>
    </row>
    <row r="1215" spans="1:9" s="62" customFormat="1">
      <c r="A1215" s="83"/>
      <c r="B1215" s="83"/>
      <c r="C1215" s="83"/>
      <c r="D1215" s="109"/>
      <c r="H1215" s="144"/>
      <c r="I1215" s="145"/>
    </row>
    <row r="1216" spans="1:9" s="62" customFormat="1">
      <c r="A1216" s="83"/>
      <c r="B1216" s="83"/>
      <c r="C1216" s="83"/>
      <c r="D1216" s="109"/>
      <c r="H1216" s="144"/>
      <c r="I1216" s="145"/>
    </row>
    <row r="1217" spans="1:9" s="62" customFormat="1">
      <c r="A1217" s="83"/>
      <c r="B1217" s="83"/>
      <c r="C1217" s="83"/>
      <c r="D1217" s="109"/>
      <c r="H1217" s="144"/>
      <c r="I1217" s="145"/>
    </row>
    <row r="1218" spans="1:9" s="62" customFormat="1">
      <c r="A1218" s="83"/>
      <c r="B1218" s="83"/>
      <c r="C1218" s="83"/>
      <c r="D1218" s="109"/>
      <c r="H1218" s="144"/>
      <c r="I1218" s="145"/>
    </row>
    <row r="1219" spans="1:9" s="62" customFormat="1">
      <c r="A1219" s="83"/>
      <c r="B1219" s="83"/>
      <c r="C1219" s="83"/>
      <c r="D1219" s="109"/>
      <c r="H1219" s="144"/>
      <c r="I1219" s="145"/>
    </row>
    <row r="1220" spans="1:9" s="62" customFormat="1">
      <c r="A1220" s="83"/>
      <c r="B1220" s="83"/>
      <c r="C1220" s="83"/>
      <c r="D1220" s="109"/>
      <c r="H1220" s="144"/>
      <c r="I1220" s="145"/>
    </row>
    <row r="1221" spans="1:9" s="62" customFormat="1">
      <c r="A1221" s="83"/>
      <c r="B1221" s="83"/>
      <c r="C1221" s="83"/>
      <c r="D1221" s="109"/>
      <c r="H1221" s="144"/>
      <c r="I1221" s="145"/>
    </row>
    <row r="1222" spans="1:9" s="62" customFormat="1">
      <c r="A1222" s="83"/>
      <c r="B1222" s="83"/>
      <c r="C1222" s="83"/>
      <c r="D1222" s="109"/>
      <c r="H1222" s="144"/>
      <c r="I1222" s="145"/>
    </row>
    <row r="1223" spans="1:9" s="62" customFormat="1">
      <c r="A1223" s="83"/>
      <c r="B1223" s="83"/>
      <c r="C1223" s="83"/>
      <c r="D1223" s="109"/>
      <c r="H1223" s="144"/>
      <c r="I1223" s="145"/>
    </row>
    <row r="1224" spans="1:9" s="62" customFormat="1">
      <c r="A1224" s="83"/>
      <c r="B1224" s="83"/>
      <c r="C1224" s="83"/>
      <c r="D1224" s="109"/>
      <c r="H1224" s="144"/>
      <c r="I1224" s="145"/>
    </row>
    <row r="1225" spans="1:9" s="62" customFormat="1">
      <c r="A1225" s="83"/>
      <c r="B1225" s="83"/>
      <c r="C1225" s="83"/>
      <c r="D1225" s="109"/>
      <c r="H1225" s="144"/>
      <c r="I1225" s="145"/>
    </row>
    <row r="1226" spans="1:9" s="62" customFormat="1">
      <c r="A1226" s="83"/>
      <c r="B1226" s="83"/>
      <c r="C1226" s="83"/>
      <c r="D1226" s="109"/>
      <c r="H1226" s="144"/>
      <c r="I1226" s="145"/>
    </row>
    <row r="1227" spans="1:9" s="62" customFormat="1">
      <c r="A1227" s="83"/>
      <c r="B1227" s="83"/>
      <c r="C1227" s="83"/>
      <c r="D1227" s="109"/>
      <c r="H1227" s="144"/>
      <c r="I1227" s="145"/>
    </row>
    <row r="1228" spans="1:9" s="62" customFormat="1">
      <c r="A1228" s="83"/>
      <c r="B1228" s="83"/>
      <c r="C1228" s="83"/>
      <c r="D1228" s="109"/>
      <c r="H1228" s="144"/>
      <c r="I1228" s="145"/>
    </row>
    <row r="1229" spans="1:9" s="62" customFormat="1">
      <c r="A1229" s="83"/>
      <c r="B1229" s="83"/>
      <c r="C1229" s="83"/>
      <c r="D1229" s="109"/>
      <c r="H1229" s="144"/>
      <c r="I1229" s="145"/>
    </row>
    <row r="1230" spans="1:9" s="62" customFormat="1">
      <c r="A1230" s="83"/>
      <c r="B1230" s="83"/>
      <c r="C1230" s="83"/>
      <c r="D1230" s="109"/>
      <c r="H1230" s="144"/>
      <c r="I1230" s="145"/>
    </row>
    <row r="1231" spans="1:9" s="62" customFormat="1">
      <c r="A1231" s="83"/>
      <c r="B1231" s="83"/>
      <c r="C1231" s="83"/>
      <c r="D1231" s="109"/>
      <c r="H1231" s="144"/>
      <c r="I1231" s="145"/>
    </row>
    <row r="1232" spans="1:9" s="62" customFormat="1">
      <c r="A1232" s="83"/>
      <c r="B1232" s="83"/>
      <c r="C1232" s="83"/>
      <c r="D1232" s="109"/>
      <c r="H1232" s="144"/>
      <c r="I1232" s="145"/>
    </row>
    <row r="1233" spans="1:9" s="62" customFormat="1">
      <c r="A1233" s="83"/>
      <c r="B1233" s="83"/>
      <c r="C1233" s="83"/>
      <c r="D1233" s="109"/>
      <c r="H1233" s="144"/>
      <c r="I1233" s="145"/>
    </row>
    <row r="1234" spans="1:9" s="62" customFormat="1">
      <c r="A1234" s="83"/>
      <c r="B1234" s="83"/>
      <c r="C1234" s="83"/>
      <c r="D1234" s="109"/>
      <c r="H1234" s="144"/>
      <c r="I1234" s="145"/>
    </row>
    <row r="1235" spans="1:9" s="62" customFormat="1">
      <c r="A1235" s="83"/>
      <c r="B1235" s="83"/>
      <c r="C1235" s="83"/>
      <c r="D1235" s="109"/>
      <c r="H1235" s="144"/>
      <c r="I1235" s="145"/>
    </row>
    <row r="1236" spans="1:9" s="62" customFormat="1">
      <c r="A1236" s="83"/>
      <c r="B1236" s="83"/>
      <c r="C1236" s="83"/>
      <c r="D1236" s="109"/>
      <c r="H1236" s="144"/>
      <c r="I1236" s="145"/>
    </row>
    <row r="1237" spans="1:9" s="62" customFormat="1">
      <c r="A1237" s="83"/>
      <c r="B1237" s="83"/>
      <c r="C1237" s="83"/>
      <c r="D1237" s="109"/>
      <c r="H1237" s="144"/>
      <c r="I1237" s="145"/>
    </row>
    <row r="1238" spans="1:9" s="62" customFormat="1">
      <c r="A1238" s="83"/>
      <c r="B1238" s="83"/>
      <c r="C1238" s="83"/>
      <c r="D1238" s="109"/>
      <c r="H1238" s="144"/>
      <c r="I1238" s="145"/>
    </row>
    <row r="1239" spans="1:9" s="62" customFormat="1">
      <c r="A1239" s="83"/>
      <c r="B1239" s="83"/>
      <c r="C1239" s="83"/>
      <c r="D1239" s="109"/>
      <c r="H1239" s="144"/>
      <c r="I1239" s="145"/>
    </row>
    <row r="1240" spans="1:9" s="62" customFormat="1">
      <c r="A1240" s="83"/>
      <c r="B1240" s="83"/>
      <c r="C1240" s="83"/>
      <c r="D1240" s="109"/>
      <c r="H1240" s="144"/>
      <c r="I1240" s="145"/>
    </row>
    <row r="1241" spans="1:9" s="62" customFormat="1">
      <c r="A1241" s="83"/>
      <c r="B1241" s="83"/>
      <c r="C1241" s="83"/>
      <c r="D1241" s="109"/>
      <c r="H1241" s="144"/>
      <c r="I1241" s="145"/>
    </row>
    <row r="1242" spans="1:9" s="62" customFormat="1">
      <c r="A1242" s="83"/>
      <c r="B1242" s="83"/>
      <c r="C1242" s="83"/>
      <c r="D1242" s="109"/>
      <c r="H1242" s="144"/>
      <c r="I1242" s="145"/>
    </row>
    <row r="1243" spans="1:9" s="62" customFormat="1">
      <c r="A1243" s="83"/>
      <c r="B1243" s="83"/>
      <c r="C1243" s="83"/>
      <c r="D1243" s="109"/>
      <c r="H1243" s="144"/>
      <c r="I1243" s="145"/>
    </row>
    <row r="1244" spans="1:9" s="62" customFormat="1">
      <c r="A1244" s="83"/>
      <c r="B1244" s="83"/>
      <c r="C1244" s="83"/>
      <c r="D1244" s="109"/>
      <c r="H1244" s="144"/>
      <c r="I1244" s="145"/>
    </row>
    <row r="1245" spans="1:9" s="62" customFormat="1">
      <c r="A1245" s="83"/>
      <c r="B1245" s="83"/>
      <c r="C1245" s="83"/>
      <c r="D1245" s="109"/>
      <c r="H1245" s="144"/>
      <c r="I1245" s="145"/>
    </row>
    <row r="1246" spans="1:9" s="62" customFormat="1">
      <c r="A1246" s="83"/>
      <c r="B1246" s="83"/>
      <c r="C1246" s="83"/>
      <c r="D1246" s="109"/>
      <c r="H1246" s="144"/>
      <c r="I1246" s="145"/>
    </row>
    <row r="1247" spans="1:9" s="62" customFormat="1">
      <c r="A1247" s="83"/>
      <c r="B1247" s="83"/>
      <c r="C1247" s="83"/>
      <c r="D1247" s="109"/>
      <c r="H1247" s="144"/>
      <c r="I1247" s="145"/>
    </row>
    <row r="1248" spans="1:9" s="62" customFormat="1">
      <c r="A1248" s="83"/>
      <c r="B1248" s="83"/>
      <c r="C1248" s="83"/>
      <c r="D1248" s="109"/>
      <c r="H1248" s="144"/>
      <c r="I1248" s="145"/>
    </row>
    <row r="1249" spans="1:9" s="62" customFormat="1">
      <c r="A1249" s="83"/>
      <c r="B1249" s="83"/>
      <c r="C1249" s="83"/>
      <c r="D1249" s="109"/>
      <c r="H1249" s="144"/>
      <c r="I1249" s="145"/>
    </row>
    <row r="1250" spans="1:9" s="62" customFormat="1">
      <c r="A1250" s="83"/>
      <c r="B1250" s="83"/>
      <c r="C1250" s="83"/>
      <c r="D1250" s="109"/>
      <c r="H1250" s="144"/>
      <c r="I1250" s="145"/>
    </row>
    <row r="1251" spans="1:9" s="62" customFormat="1">
      <c r="A1251" s="83"/>
      <c r="B1251" s="83"/>
      <c r="C1251" s="83"/>
      <c r="D1251" s="109"/>
      <c r="H1251" s="144"/>
      <c r="I1251" s="145"/>
    </row>
    <row r="1252" spans="1:9" s="62" customFormat="1">
      <c r="A1252" s="83"/>
      <c r="B1252" s="83"/>
      <c r="C1252" s="83"/>
      <c r="D1252" s="109"/>
      <c r="H1252" s="144"/>
      <c r="I1252" s="145"/>
    </row>
    <row r="1253" spans="1:9" s="62" customFormat="1">
      <c r="A1253" s="83"/>
      <c r="B1253" s="83"/>
      <c r="C1253" s="83"/>
      <c r="D1253" s="109"/>
      <c r="H1253" s="144"/>
      <c r="I1253" s="145"/>
    </row>
    <row r="1254" spans="1:9" s="62" customFormat="1">
      <c r="A1254" s="83"/>
      <c r="B1254" s="83"/>
      <c r="C1254" s="83"/>
      <c r="D1254" s="109"/>
      <c r="H1254" s="144"/>
      <c r="I1254" s="145"/>
    </row>
    <row r="1255" spans="1:9" s="62" customFormat="1">
      <c r="A1255" s="83"/>
      <c r="B1255" s="83"/>
      <c r="C1255" s="83"/>
      <c r="D1255" s="109"/>
      <c r="H1255" s="144"/>
      <c r="I1255" s="145"/>
    </row>
    <row r="1256" spans="1:9" s="62" customFormat="1">
      <c r="A1256" s="83"/>
      <c r="B1256" s="83"/>
      <c r="C1256" s="83"/>
      <c r="D1256" s="109"/>
      <c r="H1256" s="144"/>
      <c r="I1256" s="145"/>
    </row>
    <row r="1257" spans="1:9" s="62" customFormat="1">
      <c r="A1257" s="83"/>
      <c r="B1257" s="83"/>
      <c r="C1257" s="83"/>
      <c r="D1257" s="109"/>
      <c r="H1257" s="144"/>
      <c r="I1257" s="145"/>
    </row>
    <row r="1258" spans="1:9" s="62" customFormat="1">
      <c r="A1258" s="83"/>
      <c r="B1258" s="83"/>
      <c r="C1258" s="83"/>
      <c r="D1258" s="109"/>
      <c r="H1258" s="144"/>
      <c r="I1258" s="145"/>
    </row>
    <row r="1259" spans="1:9" s="62" customFormat="1">
      <c r="A1259" s="83"/>
      <c r="B1259" s="83"/>
      <c r="C1259" s="83"/>
      <c r="D1259" s="109"/>
      <c r="H1259" s="144"/>
      <c r="I1259" s="145"/>
    </row>
    <row r="1260" spans="1:9" s="62" customFormat="1">
      <c r="A1260" s="83"/>
      <c r="B1260" s="83"/>
      <c r="C1260" s="83"/>
      <c r="D1260" s="109"/>
      <c r="H1260" s="144"/>
      <c r="I1260" s="145"/>
    </row>
    <row r="1261" spans="1:9" s="62" customFormat="1">
      <c r="A1261" s="83"/>
      <c r="B1261" s="83"/>
      <c r="C1261" s="83"/>
      <c r="D1261" s="109"/>
      <c r="H1261" s="144"/>
      <c r="I1261" s="145"/>
    </row>
    <row r="1262" spans="1:9" s="62" customFormat="1">
      <c r="A1262" s="83"/>
      <c r="B1262" s="83"/>
      <c r="C1262" s="83"/>
      <c r="D1262" s="109"/>
      <c r="H1262" s="144"/>
      <c r="I1262" s="145"/>
    </row>
    <row r="1263" spans="1:9" s="62" customFormat="1">
      <c r="A1263" s="83"/>
      <c r="B1263" s="83"/>
      <c r="C1263" s="83"/>
      <c r="D1263" s="109"/>
      <c r="H1263" s="144"/>
      <c r="I1263" s="145"/>
    </row>
    <row r="1264" spans="1:9" s="62" customFormat="1">
      <c r="A1264" s="83"/>
      <c r="B1264" s="83"/>
      <c r="C1264" s="83"/>
      <c r="D1264" s="109"/>
      <c r="H1264" s="144"/>
      <c r="I1264" s="145"/>
    </row>
    <row r="1265" spans="1:9" s="62" customFormat="1">
      <c r="A1265" s="83"/>
      <c r="B1265" s="83"/>
      <c r="C1265" s="83"/>
      <c r="D1265" s="109"/>
      <c r="H1265" s="144"/>
      <c r="I1265" s="145"/>
    </row>
    <row r="1266" spans="1:9" s="62" customFormat="1">
      <c r="A1266" s="83"/>
      <c r="B1266" s="83"/>
      <c r="C1266" s="83"/>
      <c r="D1266" s="109"/>
      <c r="H1266" s="144"/>
      <c r="I1266" s="145"/>
    </row>
    <row r="1267" spans="1:9" s="62" customFormat="1">
      <c r="A1267" s="83"/>
      <c r="B1267" s="83"/>
      <c r="C1267" s="83"/>
      <c r="D1267" s="109"/>
      <c r="H1267" s="144"/>
      <c r="I1267" s="145"/>
    </row>
    <row r="1268" spans="1:9" s="62" customFormat="1">
      <c r="A1268" s="83"/>
      <c r="B1268" s="83"/>
      <c r="C1268" s="83"/>
      <c r="D1268" s="109"/>
      <c r="H1268" s="144"/>
      <c r="I1268" s="145"/>
    </row>
    <row r="1269" spans="1:9" s="62" customFormat="1">
      <c r="A1269" s="83"/>
      <c r="B1269" s="83"/>
      <c r="C1269" s="83"/>
      <c r="D1269" s="109"/>
      <c r="H1269" s="144"/>
      <c r="I1269" s="145"/>
    </row>
    <row r="1270" spans="1:9" s="62" customFormat="1">
      <c r="A1270" s="83"/>
      <c r="B1270" s="83"/>
      <c r="C1270" s="83"/>
      <c r="D1270" s="109"/>
      <c r="H1270" s="144"/>
      <c r="I1270" s="145"/>
    </row>
    <row r="1271" spans="1:9" s="62" customFormat="1">
      <c r="A1271" s="83"/>
      <c r="B1271" s="83"/>
      <c r="C1271" s="83"/>
      <c r="D1271" s="109"/>
      <c r="H1271" s="144"/>
      <c r="I1271" s="145"/>
    </row>
    <row r="1272" spans="1:9" s="62" customFormat="1">
      <c r="A1272" s="83"/>
      <c r="B1272" s="83"/>
      <c r="C1272" s="83"/>
      <c r="D1272" s="109"/>
      <c r="H1272" s="144"/>
      <c r="I1272" s="145"/>
    </row>
    <row r="1273" spans="1:9" s="62" customFormat="1">
      <c r="A1273" s="83"/>
      <c r="B1273" s="83"/>
      <c r="C1273" s="83"/>
      <c r="D1273" s="109"/>
      <c r="H1273" s="144"/>
      <c r="I1273" s="145"/>
    </row>
    <row r="1274" spans="1:9" s="62" customFormat="1">
      <c r="A1274" s="83"/>
      <c r="B1274" s="83"/>
      <c r="C1274" s="83"/>
      <c r="D1274" s="109"/>
      <c r="H1274" s="144"/>
      <c r="I1274" s="145"/>
    </row>
    <row r="1275" spans="1:9" s="62" customFormat="1">
      <c r="A1275" s="83"/>
      <c r="B1275" s="83"/>
      <c r="C1275" s="83"/>
      <c r="D1275" s="109"/>
      <c r="H1275" s="144"/>
      <c r="I1275" s="145"/>
    </row>
    <row r="1276" spans="1:9" s="62" customFormat="1">
      <c r="A1276" s="83"/>
      <c r="B1276" s="83"/>
      <c r="C1276" s="83"/>
      <c r="D1276" s="109"/>
      <c r="H1276" s="144"/>
      <c r="I1276" s="145"/>
    </row>
    <row r="1277" spans="1:9" s="62" customFormat="1">
      <c r="A1277" s="83"/>
      <c r="B1277" s="83"/>
      <c r="C1277" s="83"/>
      <c r="D1277" s="109"/>
      <c r="H1277" s="144"/>
      <c r="I1277" s="145"/>
    </row>
    <row r="1278" spans="1:9" s="62" customFormat="1">
      <c r="A1278" s="83"/>
      <c r="B1278" s="83"/>
      <c r="C1278" s="83"/>
      <c r="D1278" s="109"/>
      <c r="H1278" s="144"/>
      <c r="I1278" s="145"/>
    </row>
    <row r="1279" spans="1:9" s="62" customFormat="1">
      <c r="A1279" s="83"/>
      <c r="B1279" s="83"/>
      <c r="C1279" s="83"/>
      <c r="D1279" s="109"/>
      <c r="H1279" s="144"/>
      <c r="I1279" s="145"/>
    </row>
    <row r="1280" spans="1:9" s="62" customFormat="1">
      <c r="A1280" s="83"/>
      <c r="B1280" s="83"/>
      <c r="C1280" s="83"/>
      <c r="D1280" s="109"/>
      <c r="H1280" s="144"/>
      <c r="I1280" s="145"/>
    </row>
    <row r="1281" spans="1:9" s="62" customFormat="1">
      <c r="A1281" s="83"/>
      <c r="B1281" s="83"/>
      <c r="C1281" s="83"/>
      <c r="D1281" s="109"/>
      <c r="H1281" s="144"/>
      <c r="I1281" s="145"/>
    </row>
    <row r="1282" spans="1:9" s="62" customFormat="1">
      <c r="A1282" s="83"/>
      <c r="B1282" s="83"/>
      <c r="C1282" s="83"/>
      <c r="D1282" s="109"/>
      <c r="H1282" s="144"/>
      <c r="I1282" s="145"/>
    </row>
    <row r="1283" spans="1:9" s="62" customFormat="1">
      <c r="A1283" s="83"/>
      <c r="B1283" s="83"/>
      <c r="C1283" s="83"/>
      <c r="D1283" s="109"/>
      <c r="H1283" s="144"/>
      <c r="I1283" s="145"/>
    </row>
    <row r="1284" spans="1:9" s="62" customFormat="1">
      <c r="A1284" s="83"/>
      <c r="B1284" s="83"/>
      <c r="C1284" s="83"/>
      <c r="D1284" s="109"/>
      <c r="H1284" s="144"/>
      <c r="I1284" s="145"/>
    </row>
    <row r="1285" spans="1:9" s="62" customFormat="1">
      <c r="A1285" s="83"/>
      <c r="B1285" s="83"/>
      <c r="C1285" s="83"/>
      <c r="D1285" s="109"/>
      <c r="H1285" s="144"/>
      <c r="I1285" s="145"/>
    </row>
    <row r="1286" spans="1:9" s="62" customFormat="1">
      <c r="A1286" s="83"/>
      <c r="B1286" s="83"/>
      <c r="C1286" s="83"/>
      <c r="D1286" s="109"/>
      <c r="H1286" s="144"/>
      <c r="I1286" s="145"/>
    </row>
    <row r="1287" spans="1:9" s="62" customFormat="1">
      <c r="A1287" s="83"/>
      <c r="B1287" s="83"/>
      <c r="C1287" s="83"/>
      <c r="D1287" s="109"/>
      <c r="H1287" s="144"/>
      <c r="I1287" s="145"/>
    </row>
    <row r="1288" spans="1:9" s="62" customFormat="1">
      <c r="A1288" s="83"/>
      <c r="B1288" s="83"/>
      <c r="C1288" s="83"/>
      <c r="D1288" s="109"/>
      <c r="H1288" s="144"/>
      <c r="I1288" s="145"/>
    </row>
    <row r="1289" spans="1:9" s="62" customFormat="1">
      <c r="A1289" s="83"/>
      <c r="B1289" s="83"/>
      <c r="C1289" s="83"/>
      <c r="D1289" s="109"/>
      <c r="H1289" s="144"/>
      <c r="I1289" s="145"/>
    </row>
    <row r="1290" spans="1:9" s="62" customFormat="1">
      <c r="A1290" s="83"/>
      <c r="B1290" s="83"/>
      <c r="C1290" s="83"/>
      <c r="D1290" s="109"/>
      <c r="H1290" s="144"/>
      <c r="I1290" s="145"/>
    </row>
    <row r="1291" spans="1:9" s="62" customFormat="1">
      <c r="A1291" s="83"/>
      <c r="B1291" s="83"/>
      <c r="C1291" s="83"/>
      <c r="D1291" s="109"/>
      <c r="H1291" s="144"/>
      <c r="I1291" s="145"/>
    </row>
    <row r="1292" spans="1:9" s="62" customFormat="1">
      <c r="A1292" s="83"/>
      <c r="B1292" s="83"/>
      <c r="C1292" s="83"/>
      <c r="D1292" s="109"/>
      <c r="H1292" s="144"/>
      <c r="I1292" s="145"/>
    </row>
    <row r="1293" spans="1:9" s="62" customFormat="1">
      <c r="A1293" s="83"/>
      <c r="B1293" s="83"/>
      <c r="C1293" s="83"/>
      <c r="D1293" s="109"/>
      <c r="H1293" s="144"/>
      <c r="I1293" s="145"/>
    </row>
    <row r="1294" spans="1:9" s="62" customFormat="1">
      <c r="A1294" s="83"/>
      <c r="B1294" s="83"/>
      <c r="C1294" s="83"/>
      <c r="D1294" s="109"/>
      <c r="H1294" s="144"/>
      <c r="I1294" s="145"/>
    </row>
    <row r="1295" spans="1:9" s="62" customFormat="1">
      <c r="A1295" s="83"/>
      <c r="B1295" s="83"/>
      <c r="C1295" s="83"/>
      <c r="D1295" s="109"/>
      <c r="H1295" s="144"/>
      <c r="I1295" s="145"/>
    </row>
    <row r="1296" spans="1:9" s="62" customFormat="1">
      <c r="A1296" s="83"/>
      <c r="B1296" s="83"/>
      <c r="C1296" s="83"/>
      <c r="D1296" s="109"/>
      <c r="H1296" s="144"/>
      <c r="I1296" s="145"/>
    </row>
    <row r="1297" spans="1:9" s="62" customFormat="1">
      <c r="A1297" s="83"/>
      <c r="B1297" s="83"/>
      <c r="C1297" s="83"/>
      <c r="D1297" s="109"/>
      <c r="H1297" s="144"/>
      <c r="I1297" s="145"/>
    </row>
    <row r="1298" spans="1:9" s="62" customFormat="1">
      <c r="A1298" s="83"/>
      <c r="B1298" s="83"/>
      <c r="C1298" s="83"/>
      <c r="D1298" s="109"/>
      <c r="H1298" s="144"/>
      <c r="I1298" s="145"/>
    </row>
    <row r="1299" spans="1:9" s="62" customFormat="1">
      <c r="A1299" s="83"/>
      <c r="B1299" s="83"/>
      <c r="C1299" s="83"/>
      <c r="D1299" s="109"/>
      <c r="H1299" s="144"/>
      <c r="I1299" s="145"/>
    </row>
    <row r="1300" spans="1:9" s="62" customFormat="1">
      <c r="A1300" s="83"/>
      <c r="B1300" s="83"/>
      <c r="C1300" s="83"/>
      <c r="D1300" s="109"/>
      <c r="H1300" s="144"/>
      <c r="I1300" s="145"/>
    </row>
    <row r="1301" spans="1:9" s="62" customFormat="1">
      <c r="A1301" s="83"/>
      <c r="B1301" s="83"/>
      <c r="C1301" s="83"/>
      <c r="D1301" s="109"/>
      <c r="H1301" s="144"/>
      <c r="I1301" s="145"/>
    </row>
    <row r="1302" spans="1:9" s="62" customFormat="1">
      <c r="A1302" s="83"/>
      <c r="B1302" s="83"/>
      <c r="C1302" s="83"/>
      <c r="D1302" s="109"/>
      <c r="H1302" s="144"/>
      <c r="I1302" s="145"/>
    </row>
    <row r="1303" spans="1:9" s="62" customFormat="1">
      <c r="A1303" s="83"/>
      <c r="B1303" s="83"/>
      <c r="C1303" s="83"/>
      <c r="D1303" s="109"/>
      <c r="H1303" s="144"/>
      <c r="I1303" s="145"/>
    </row>
    <row r="1304" spans="1:9" s="62" customFormat="1">
      <c r="A1304" s="83"/>
      <c r="B1304" s="83"/>
      <c r="C1304" s="83"/>
      <c r="D1304" s="109"/>
      <c r="H1304" s="144"/>
      <c r="I1304" s="145"/>
    </row>
    <row r="1305" spans="1:9" s="62" customFormat="1">
      <c r="A1305" s="83"/>
      <c r="B1305" s="83"/>
      <c r="C1305" s="83"/>
      <c r="D1305" s="109"/>
      <c r="H1305" s="144"/>
      <c r="I1305" s="145"/>
    </row>
    <row r="1306" spans="1:9" s="62" customFormat="1">
      <c r="A1306" s="83"/>
      <c r="B1306" s="83"/>
      <c r="C1306" s="83"/>
      <c r="D1306" s="109"/>
      <c r="H1306" s="144"/>
      <c r="I1306" s="145"/>
    </row>
    <row r="1307" spans="1:9" s="62" customFormat="1">
      <c r="A1307" s="83"/>
      <c r="B1307" s="83"/>
      <c r="C1307" s="83"/>
      <c r="D1307" s="109"/>
      <c r="H1307" s="144"/>
      <c r="I1307" s="145"/>
    </row>
    <row r="1308" spans="1:9" s="62" customFormat="1">
      <c r="A1308" s="83"/>
      <c r="B1308" s="83"/>
      <c r="C1308" s="83"/>
      <c r="D1308" s="109"/>
      <c r="H1308" s="144"/>
      <c r="I1308" s="145"/>
    </row>
    <row r="1309" spans="1:9" s="62" customFormat="1">
      <c r="A1309" s="83"/>
      <c r="B1309" s="83"/>
      <c r="C1309" s="83"/>
      <c r="D1309" s="109"/>
      <c r="H1309" s="144"/>
      <c r="I1309" s="145"/>
    </row>
    <row r="1310" spans="1:9" s="62" customFormat="1">
      <c r="A1310" s="83"/>
      <c r="B1310" s="83"/>
      <c r="C1310" s="83"/>
      <c r="D1310" s="109"/>
      <c r="H1310" s="144"/>
      <c r="I1310" s="145"/>
    </row>
    <row r="1311" spans="1:9" s="62" customFormat="1">
      <c r="A1311" s="83"/>
      <c r="B1311" s="83"/>
      <c r="C1311" s="83"/>
      <c r="D1311" s="109"/>
      <c r="H1311" s="144"/>
      <c r="I1311" s="145"/>
    </row>
    <row r="1312" spans="1:9" s="62" customFormat="1">
      <c r="A1312" s="83"/>
      <c r="B1312" s="83"/>
      <c r="C1312" s="83"/>
      <c r="D1312" s="109"/>
      <c r="H1312" s="144"/>
      <c r="I1312" s="145"/>
    </row>
    <row r="1313" spans="1:9" s="62" customFormat="1">
      <c r="A1313" s="83"/>
      <c r="B1313" s="83"/>
      <c r="C1313" s="83"/>
      <c r="D1313" s="109"/>
      <c r="H1313" s="144"/>
      <c r="I1313" s="145"/>
    </row>
    <row r="1314" spans="1:9" s="62" customFormat="1">
      <c r="A1314" s="83"/>
      <c r="B1314" s="83"/>
      <c r="C1314" s="83"/>
      <c r="D1314" s="109"/>
      <c r="H1314" s="144"/>
      <c r="I1314" s="145"/>
    </row>
    <row r="1315" spans="1:9" s="62" customFormat="1">
      <c r="A1315" s="83"/>
      <c r="B1315" s="83"/>
      <c r="C1315" s="83"/>
      <c r="D1315" s="109"/>
      <c r="H1315" s="144"/>
      <c r="I1315" s="145"/>
    </row>
    <row r="1316" spans="1:9" s="62" customFormat="1">
      <c r="A1316" s="83"/>
      <c r="B1316" s="83"/>
      <c r="C1316" s="83"/>
      <c r="D1316" s="109"/>
      <c r="H1316" s="144"/>
      <c r="I1316" s="145"/>
    </row>
    <row r="1317" spans="1:9" s="62" customFormat="1">
      <c r="A1317" s="83"/>
      <c r="B1317" s="83"/>
      <c r="C1317" s="83"/>
      <c r="D1317" s="109"/>
      <c r="H1317" s="144"/>
      <c r="I1317" s="145"/>
    </row>
    <row r="1318" spans="1:9" s="62" customFormat="1">
      <c r="A1318" s="83"/>
      <c r="B1318" s="83"/>
      <c r="C1318" s="83"/>
      <c r="D1318" s="109"/>
      <c r="H1318" s="144"/>
      <c r="I1318" s="145"/>
    </row>
    <row r="1319" spans="1:9" s="62" customFormat="1">
      <c r="A1319" s="83"/>
      <c r="B1319" s="83"/>
      <c r="C1319" s="83"/>
      <c r="D1319" s="109"/>
      <c r="H1319" s="144"/>
      <c r="I1319" s="145"/>
    </row>
    <row r="1320" spans="1:9" s="62" customFormat="1">
      <c r="A1320" s="83"/>
      <c r="B1320" s="83"/>
      <c r="C1320" s="83"/>
      <c r="D1320" s="109"/>
      <c r="H1320" s="144"/>
      <c r="I1320" s="145"/>
    </row>
    <row r="1321" spans="1:9" s="62" customFormat="1">
      <c r="A1321" s="83"/>
      <c r="B1321" s="83"/>
      <c r="C1321" s="83"/>
      <c r="D1321" s="109"/>
      <c r="H1321" s="144"/>
      <c r="I1321" s="145"/>
    </row>
    <row r="1322" spans="1:9" s="62" customFormat="1">
      <c r="A1322" s="83"/>
      <c r="B1322" s="83"/>
      <c r="C1322" s="83"/>
      <c r="D1322" s="109"/>
      <c r="H1322" s="144"/>
      <c r="I1322" s="145"/>
    </row>
    <row r="1323" spans="1:9" s="62" customFormat="1">
      <c r="A1323" s="83"/>
      <c r="B1323" s="83"/>
      <c r="C1323" s="83"/>
      <c r="D1323" s="109"/>
      <c r="H1323" s="144"/>
      <c r="I1323" s="145"/>
    </row>
    <row r="1324" spans="1:9" s="62" customFormat="1">
      <c r="A1324" s="83"/>
      <c r="B1324" s="83"/>
      <c r="C1324" s="83"/>
      <c r="D1324" s="109"/>
      <c r="H1324" s="144"/>
      <c r="I1324" s="145"/>
    </row>
    <row r="1325" spans="1:9" s="62" customFormat="1">
      <c r="A1325" s="83"/>
      <c r="B1325" s="83"/>
      <c r="C1325" s="83"/>
      <c r="D1325" s="109"/>
      <c r="H1325" s="144"/>
      <c r="I1325" s="145"/>
    </row>
    <row r="1326" spans="1:9" s="62" customFormat="1">
      <c r="A1326" s="83"/>
      <c r="B1326" s="83"/>
      <c r="C1326" s="83"/>
      <c r="D1326" s="109"/>
      <c r="H1326" s="144"/>
      <c r="I1326" s="145"/>
    </row>
    <row r="1327" spans="1:9" s="62" customFormat="1">
      <c r="A1327" s="83"/>
      <c r="B1327" s="83"/>
      <c r="C1327" s="83"/>
      <c r="D1327" s="109"/>
      <c r="H1327" s="144"/>
      <c r="I1327" s="145"/>
    </row>
    <row r="1328" spans="1:9" s="62" customFormat="1">
      <c r="A1328" s="83"/>
      <c r="B1328" s="83"/>
      <c r="C1328" s="83"/>
      <c r="D1328" s="109"/>
      <c r="H1328" s="144"/>
      <c r="I1328" s="145"/>
    </row>
    <row r="1329" spans="1:9" s="62" customFormat="1">
      <c r="A1329" s="83"/>
      <c r="B1329" s="83"/>
      <c r="C1329" s="83"/>
      <c r="D1329" s="109"/>
      <c r="H1329" s="144"/>
      <c r="I1329" s="145"/>
    </row>
    <row r="1330" spans="1:9" s="62" customFormat="1">
      <c r="A1330" s="83"/>
      <c r="B1330" s="83"/>
      <c r="C1330" s="83"/>
      <c r="D1330" s="109"/>
      <c r="H1330" s="144"/>
      <c r="I1330" s="145"/>
    </row>
    <row r="1331" spans="1:9" s="62" customFormat="1">
      <c r="A1331" s="83"/>
      <c r="B1331" s="83"/>
      <c r="C1331" s="83"/>
      <c r="D1331" s="109"/>
      <c r="H1331" s="144"/>
      <c r="I1331" s="145"/>
    </row>
    <row r="1332" spans="1:9" s="62" customFormat="1">
      <c r="A1332" s="83"/>
      <c r="B1332" s="83"/>
      <c r="C1332" s="83"/>
      <c r="D1332" s="109"/>
      <c r="H1332" s="144"/>
      <c r="I1332" s="145"/>
    </row>
    <row r="1333" spans="1:9" s="62" customFormat="1">
      <c r="A1333" s="83"/>
      <c r="B1333" s="83"/>
      <c r="C1333" s="83"/>
      <c r="D1333" s="109"/>
      <c r="H1333" s="144"/>
      <c r="I1333" s="145"/>
    </row>
    <row r="1334" spans="1:9" s="62" customFormat="1">
      <c r="A1334" s="83"/>
      <c r="B1334" s="83"/>
      <c r="C1334" s="83"/>
      <c r="D1334" s="109"/>
      <c r="H1334" s="144"/>
      <c r="I1334" s="145"/>
    </row>
    <row r="1335" spans="1:9" s="62" customFormat="1">
      <c r="A1335" s="83"/>
      <c r="B1335" s="83"/>
      <c r="C1335" s="83"/>
      <c r="D1335" s="109"/>
      <c r="H1335" s="144"/>
      <c r="I1335" s="145"/>
    </row>
    <row r="1336" spans="1:9" s="62" customFormat="1">
      <c r="A1336" s="83"/>
      <c r="B1336" s="83"/>
      <c r="C1336" s="83"/>
      <c r="D1336" s="109"/>
      <c r="H1336" s="144"/>
      <c r="I1336" s="145"/>
    </row>
    <row r="1337" spans="1:9" s="62" customFormat="1">
      <c r="A1337" s="83"/>
      <c r="B1337" s="83"/>
      <c r="C1337" s="83"/>
      <c r="D1337" s="109"/>
      <c r="H1337" s="144"/>
      <c r="I1337" s="145"/>
    </row>
    <row r="1338" spans="1:9" s="62" customFormat="1">
      <c r="A1338" s="83"/>
      <c r="B1338" s="83"/>
      <c r="C1338" s="83"/>
      <c r="D1338" s="109"/>
      <c r="H1338" s="144"/>
      <c r="I1338" s="145"/>
    </row>
    <row r="1339" spans="1:9" s="62" customFormat="1">
      <c r="A1339" s="83"/>
      <c r="B1339" s="83"/>
      <c r="C1339" s="83"/>
      <c r="D1339" s="109"/>
      <c r="H1339" s="144"/>
      <c r="I1339" s="145"/>
    </row>
    <row r="1340" spans="1:9" s="62" customFormat="1">
      <c r="A1340" s="83"/>
      <c r="B1340" s="83"/>
      <c r="C1340" s="83"/>
      <c r="D1340" s="109"/>
      <c r="H1340" s="144"/>
      <c r="I1340" s="145"/>
    </row>
    <row r="1341" spans="1:9" s="62" customFormat="1">
      <c r="A1341" s="83"/>
      <c r="B1341" s="83"/>
      <c r="C1341" s="83"/>
      <c r="D1341" s="109"/>
      <c r="H1341" s="144"/>
      <c r="I1341" s="145"/>
    </row>
    <row r="1342" spans="1:9" s="62" customFormat="1">
      <c r="A1342" s="83"/>
      <c r="B1342" s="83"/>
      <c r="C1342" s="83"/>
      <c r="D1342" s="109"/>
      <c r="H1342" s="144"/>
      <c r="I1342" s="145"/>
    </row>
    <row r="1343" spans="1:9" s="62" customFormat="1">
      <c r="A1343" s="83"/>
      <c r="B1343" s="83"/>
      <c r="C1343" s="83"/>
      <c r="D1343" s="109"/>
      <c r="H1343" s="144"/>
      <c r="I1343" s="145"/>
    </row>
    <row r="1344" spans="1:9" s="6" customFormat="1">
      <c r="A1344" s="29"/>
      <c r="B1344" s="29"/>
      <c r="C1344" s="29"/>
      <c r="D1344" s="150"/>
      <c r="H1344" s="5"/>
      <c r="I1344" s="151"/>
    </row>
    <row r="1345" spans="1:9" s="6" customFormat="1">
      <c r="A1345" s="29"/>
      <c r="B1345" s="29"/>
      <c r="C1345" s="29"/>
      <c r="D1345" s="150"/>
      <c r="H1345" s="5"/>
      <c r="I1345" s="151"/>
    </row>
    <row r="1346" spans="1:9" s="6" customFormat="1">
      <c r="A1346" s="29"/>
      <c r="B1346" s="29"/>
      <c r="C1346" s="29"/>
      <c r="D1346" s="150"/>
      <c r="H1346" s="5"/>
      <c r="I1346" s="151"/>
    </row>
    <row r="1347" spans="1:9" s="6" customFormat="1">
      <c r="A1347" s="29"/>
      <c r="B1347" s="29"/>
      <c r="C1347" s="29"/>
      <c r="D1347" s="150"/>
      <c r="H1347" s="5"/>
      <c r="I1347" s="151"/>
    </row>
    <row r="1348" spans="1:9" s="6" customFormat="1">
      <c r="A1348" s="29"/>
      <c r="B1348" s="29"/>
      <c r="C1348" s="29"/>
      <c r="D1348" s="150"/>
      <c r="H1348" s="5"/>
      <c r="I1348" s="151"/>
    </row>
    <row r="1349" spans="1:9" s="6" customFormat="1">
      <c r="A1349" s="29"/>
      <c r="B1349" s="29"/>
      <c r="C1349" s="29"/>
      <c r="D1349" s="150"/>
      <c r="H1349" s="5"/>
      <c r="I1349" s="151"/>
    </row>
    <row r="1350" spans="1:9" s="6" customFormat="1">
      <c r="A1350" s="29"/>
      <c r="B1350" s="29"/>
      <c r="C1350" s="29"/>
      <c r="D1350" s="150"/>
      <c r="H1350" s="5"/>
      <c r="I1350" s="151"/>
    </row>
    <row r="1351" spans="1:9" s="6" customFormat="1">
      <c r="A1351" s="29"/>
      <c r="B1351" s="29"/>
      <c r="C1351" s="29"/>
      <c r="D1351" s="150"/>
      <c r="H1351" s="5"/>
      <c r="I1351" s="151"/>
    </row>
    <row r="1352" spans="1:9" s="6" customFormat="1">
      <c r="A1352" s="29"/>
      <c r="B1352" s="29"/>
      <c r="C1352" s="29"/>
      <c r="D1352" s="150"/>
      <c r="H1352" s="5"/>
      <c r="I1352" s="151"/>
    </row>
    <row r="1353" spans="1:9" s="6" customFormat="1">
      <c r="A1353" s="29"/>
      <c r="B1353" s="29"/>
      <c r="C1353" s="29"/>
      <c r="D1353" s="150"/>
      <c r="H1353" s="5"/>
      <c r="I1353" s="151"/>
    </row>
    <row r="1354" spans="1:9" s="6" customFormat="1">
      <c r="A1354" s="29"/>
      <c r="B1354" s="29"/>
      <c r="C1354" s="29"/>
      <c r="D1354" s="150"/>
      <c r="H1354" s="5"/>
      <c r="I1354" s="151"/>
    </row>
    <row r="1355" spans="1:9" s="6" customFormat="1">
      <c r="A1355" s="29"/>
      <c r="B1355" s="29"/>
      <c r="C1355" s="29"/>
      <c r="D1355" s="150"/>
      <c r="H1355" s="5"/>
      <c r="I1355" s="151"/>
    </row>
    <row r="1356" spans="1:9" s="6" customFormat="1">
      <c r="A1356" s="29"/>
      <c r="B1356" s="29"/>
      <c r="C1356" s="29"/>
      <c r="D1356" s="150"/>
      <c r="H1356" s="5"/>
      <c r="I1356" s="151"/>
    </row>
    <row r="1357" spans="1:9" s="6" customFormat="1">
      <c r="A1357" s="29"/>
      <c r="B1357" s="29"/>
      <c r="C1357" s="29"/>
      <c r="D1357" s="150"/>
      <c r="H1357" s="5"/>
      <c r="I1357" s="151"/>
    </row>
    <row r="1358" spans="1:9" s="6" customFormat="1">
      <c r="A1358" s="29"/>
      <c r="B1358" s="29"/>
      <c r="C1358" s="29"/>
      <c r="D1358" s="150"/>
      <c r="H1358" s="5"/>
      <c r="I1358" s="151"/>
    </row>
    <row r="1359" spans="1:9" s="6" customFormat="1">
      <c r="A1359" s="29"/>
      <c r="B1359" s="29"/>
      <c r="C1359" s="29"/>
      <c r="D1359" s="150"/>
      <c r="H1359" s="5"/>
      <c r="I1359" s="151"/>
    </row>
    <row r="1360" spans="1:9" s="6" customFormat="1">
      <c r="A1360" s="29"/>
      <c r="B1360" s="29"/>
      <c r="C1360" s="29"/>
      <c r="D1360" s="150"/>
      <c r="H1360" s="5"/>
      <c r="I1360" s="151"/>
    </row>
    <row r="1361" spans="1:9" s="6" customFormat="1">
      <c r="A1361" s="29"/>
      <c r="B1361" s="29"/>
      <c r="C1361" s="29"/>
      <c r="D1361" s="150"/>
      <c r="H1361" s="5"/>
      <c r="I1361" s="151"/>
    </row>
    <row r="1362" spans="1:9" s="6" customFormat="1">
      <c r="A1362" s="29"/>
      <c r="B1362" s="29"/>
      <c r="C1362" s="29"/>
      <c r="D1362" s="150"/>
      <c r="H1362" s="5"/>
      <c r="I1362" s="151"/>
    </row>
    <row r="1363" spans="1:9" s="6" customFormat="1">
      <c r="A1363" s="29"/>
      <c r="B1363" s="29"/>
      <c r="C1363" s="29"/>
      <c r="D1363" s="150"/>
      <c r="H1363" s="5"/>
      <c r="I1363" s="151"/>
    </row>
    <row r="1364" spans="1:9" s="6" customFormat="1">
      <c r="A1364" s="29"/>
      <c r="B1364" s="29"/>
      <c r="C1364" s="29"/>
      <c r="D1364" s="150"/>
      <c r="H1364" s="5"/>
      <c r="I1364" s="151"/>
    </row>
    <row r="1365" spans="1:9" s="6" customFormat="1">
      <c r="A1365" s="29"/>
      <c r="B1365" s="29"/>
      <c r="C1365" s="29"/>
      <c r="D1365" s="150"/>
      <c r="H1365" s="5"/>
      <c r="I1365" s="151"/>
    </row>
    <row r="1366" spans="1:9" s="6" customFormat="1">
      <c r="A1366" s="29"/>
      <c r="B1366" s="29"/>
      <c r="C1366" s="29"/>
      <c r="D1366" s="150"/>
      <c r="H1366" s="5"/>
      <c r="I1366" s="151"/>
    </row>
    <row r="1367" spans="1:9" s="6" customFormat="1">
      <c r="A1367" s="29"/>
      <c r="B1367" s="29"/>
      <c r="C1367" s="29"/>
      <c r="D1367" s="150"/>
      <c r="H1367" s="5"/>
      <c r="I1367" s="151"/>
    </row>
    <row r="1368" spans="1:9" s="6" customFormat="1">
      <c r="A1368" s="29"/>
      <c r="B1368" s="29"/>
      <c r="C1368" s="29"/>
      <c r="D1368" s="150"/>
      <c r="H1368" s="5"/>
      <c r="I1368" s="151"/>
    </row>
    <row r="1369" spans="1:9" s="6" customFormat="1">
      <c r="A1369" s="29"/>
      <c r="B1369" s="29"/>
      <c r="C1369" s="29"/>
      <c r="D1369" s="150"/>
      <c r="H1369" s="5"/>
      <c r="I1369" s="151"/>
    </row>
    <row r="1370" spans="1:9" s="6" customFormat="1">
      <c r="A1370" s="29"/>
      <c r="B1370" s="29"/>
      <c r="C1370" s="29"/>
      <c r="D1370" s="150"/>
      <c r="H1370" s="5"/>
      <c r="I1370" s="151"/>
    </row>
    <row r="1371" spans="1:9" s="6" customFormat="1">
      <c r="A1371" s="29"/>
      <c r="B1371" s="29"/>
      <c r="C1371" s="29"/>
      <c r="D1371" s="150"/>
      <c r="H1371" s="5"/>
      <c r="I1371" s="151"/>
    </row>
    <row r="1372" spans="1:9" s="6" customFormat="1">
      <c r="A1372" s="29"/>
      <c r="B1372" s="29"/>
      <c r="C1372" s="29"/>
      <c r="D1372" s="150"/>
      <c r="H1372" s="5"/>
      <c r="I1372" s="151"/>
    </row>
    <row r="1373" spans="1:9" s="6" customFormat="1">
      <c r="A1373" s="29"/>
      <c r="B1373" s="29"/>
      <c r="C1373" s="29"/>
      <c r="D1373" s="150"/>
      <c r="H1373" s="5"/>
      <c r="I1373" s="151"/>
    </row>
    <row r="1374" spans="1:9" s="6" customFormat="1">
      <c r="A1374" s="29"/>
      <c r="B1374" s="29"/>
      <c r="C1374" s="29"/>
      <c r="D1374" s="150"/>
      <c r="H1374" s="5"/>
      <c r="I1374" s="151"/>
    </row>
    <row r="1375" spans="1:9" s="6" customFormat="1">
      <c r="A1375" s="29"/>
      <c r="B1375" s="29"/>
      <c r="C1375" s="29"/>
      <c r="D1375" s="150"/>
      <c r="H1375" s="5"/>
      <c r="I1375" s="151"/>
    </row>
    <row r="1376" spans="1:9" s="6" customFormat="1">
      <c r="A1376" s="29"/>
      <c r="B1376" s="29"/>
      <c r="C1376" s="29"/>
      <c r="D1376" s="150"/>
      <c r="H1376" s="5"/>
      <c r="I1376" s="151"/>
    </row>
    <row r="1377" spans="1:9" s="6" customFormat="1">
      <c r="A1377" s="29"/>
      <c r="B1377" s="29"/>
      <c r="C1377" s="29"/>
      <c r="D1377" s="150"/>
      <c r="H1377" s="5"/>
      <c r="I1377" s="151"/>
    </row>
    <row r="1378" spans="1:9" s="6" customFormat="1">
      <c r="A1378" s="29"/>
      <c r="B1378" s="29"/>
      <c r="C1378" s="29"/>
      <c r="D1378" s="150"/>
      <c r="H1378" s="5"/>
      <c r="I1378" s="151"/>
    </row>
    <row r="1379" spans="1:9" s="6" customFormat="1">
      <c r="A1379" s="29"/>
      <c r="B1379" s="29"/>
      <c r="C1379" s="29"/>
      <c r="D1379" s="150"/>
      <c r="H1379" s="5"/>
      <c r="I1379" s="151"/>
    </row>
    <row r="1380" spans="1:9" s="6" customFormat="1">
      <c r="A1380" s="29"/>
      <c r="B1380" s="29"/>
      <c r="C1380" s="29"/>
      <c r="D1380" s="150"/>
      <c r="H1380" s="5"/>
      <c r="I1380" s="151"/>
    </row>
    <row r="1381" spans="1:9" s="6" customFormat="1">
      <c r="A1381" s="29"/>
      <c r="B1381" s="29"/>
      <c r="C1381" s="29"/>
      <c r="D1381" s="150"/>
      <c r="H1381" s="5"/>
      <c r="I1381" s="151"/>
    </row>
    <row r="1382" spans="1:9" s="6" customFormat="1">
      <c r="A1382" s="29"/>
      <c r="B1382" s="29"/>
      <c r="C1382" s="29"/>
      <c r="D1382" s="150"/>
      <c r="H1382" s="5"/>
      <c r="I1382" s="151"/>
    </row>
    <row r="1383" spans="1:9" s="6" customFormat="1">
      <c r="A1383" s="29"/>
      <c r="B1383" s="29"/>
      <c r="C1383" s="29"/>
      <c r="D1383" s="150"/>
      <c r="H1383" s="5"/>
      <c r="I1383" s="151"/>
    </row>
    <row r="1384" spans="1:9" s="6" customFormat="1">
      <c r="A1384" s="29"/>
      <c r="B1384" s="29"/>
      <c r="C1384" s="29"/>
      <c r="D1384" s="150"/>
      <c r="H1384" s="5"/>
      <c r="I1384" s="151"/>
    </row>
    <row r="1385" spans="1:9" s="6" customFormat="1">
      <c r="A1385" s="29"/>
      <c r="B1385" s="29"/>
      <c r="C1385" s="29"/>
      <c r="D1385" s="150"/>
      <c r="H1385" s="5"/>
      <c r="I1385" s="151"/>
    </row>
    <row r="1386" spans="1:9" s="6" customFormat="1">
      <c r="A1386" s="29"/>
      <c r="B1386" s="29"/>
      <c r="C1386" s="29"/>
      <c r="D1386" s="150"/>
      <c r="H1386" s="5"/>
      <c r="I1386" s="151"/>
    </row>
    <row r="1387" spans="1:9" s="6" customFormat="1">
      <c r="A1387" s="29"/>
      <c r="B1387" s="29"/>
      <c r="C1387" s="29"/>
      <c r="D1387" s="150"/>
      <c r="H1387" s="5"/>
      <c r="I1387" s="151"/>
    </row>
    <row r="1388" spans="1:9" s="6" customFormat="1">
      <c r="A1388" s="29"/>
      <c r="B1388" s="29"/>
      <c r="C1388" s="29"/>
      <c r="D1388" s="150"/>
      <c r="H1388" s="5"/>
      <c r="I1388" s="151"/>
    </row>
    <row r="1389" spans="1:9" s="6" customFormat="1">
      <c r="A1389" s="29"/>
      <c r="B1389" s="29"/>
      <c r="C1389" s="29"/>
      <c r="D1389" s="150"/>
      <c r="H1389" s="5"/>
      <c r="I1389" s="151"/>
    </row>
    <row r="1390" spans="1:9" s="6" customFormat="1">
      <c r="A1390" s="29"/>
      <c r="B1390" s="29"/>
      <c r="C1390" s="29"/>
      <c r="D1390" s="150"/>
      <c r="H1390" s="5"/>
      <c r="I1390" s="151"/>
    </row>
    <row r="1391" spans="1:9" s="6" customFormat="1">
      <c r="A1391" s="29"/>
      <c r="B1391" s="29"/>
      <c r="C1391" s="29"/>
      <c r="D1391" s="150"/>
      <c r="H1391" s="5"/>
      <c r="I1391" s="151"/>
    </row>
    <row r="1392" spans="1:9" s="6" customFormat="1">
      <c r="A1392" s="29"/>
      <c r="B1392" s="29"/>
      <c r="C1392" s="29"/>
      <c r="D1392" s="150"/>
      <c r="H1392" s="5"/>
      <c r="I1392" s="151"/>
    </row>
    <row r="1393" spans="1:9" s="6" customFormat="1">
      <c r="A1393" s="29"/>
      <c r="B1393" s="29"/>
      <c r="C1393" s="29"/>
      <c r="D1393" s="150"/>
      <c r="H1393" s="5"/>
      <c r="I1393" s="151"/>
    </row>
    <row r="1394" spans="1:9" s="6" customFormat="1">
      <c r="A1394" s="29"/>
      <c r="B1394" s="29"/>
      <c r="C1394" s="29"/>
      <c r="D1394" s="150"/>
      <c r="H1394" s="5"/>
      <c r="I1394" s="151"/>
    </row>
    <row r="1395" spans="1:9" s="6" customFormat="1">
      <c r="A1395" s="29"/>
      <c r="B1395" s="29"/>
      <c r="C1395" s="29"/>
      <c r="D1395" s="150"/>
      <c r="H1395" s="5"/>
      <c r="I1395" s="151"/>
    </row>
    <row r="1396" spans="1:9" s="6" customFormat="1">
      <c r="A1396" s="29"/>
      <c r="B1396" s="29"/>
      <c r="C1396" s="29"/>
      <c r="D1396" s="150"/>
      <c r="H1396" s="5"/>
      <c r="I1396" s="151"/>
    </row>
    <row r="1397" spans="1:9" s="6" customFormat="1">
      <c r="A1397" s="29"/>
      <c r="B1397" s="29"/>
      <c r="C1397" s="29"/>
      <c r="D1397" s="150"/>
      <c r="H1397" s="5"/>
      <c r="I1397" s="151"/>
    </row>
    <row r="1398" spans="1:9" s="6" customFormat="1">
      <c r="A1398" s="29"/>
      <c r="B1398" s="29"/>
      <c r="C1398" s="29"/>
      <c r="D1398" s="150"/>
      <c r="H1398" s="5"/>
      <c r="I1398" s="151"/>
    </row>
    <row r="1399" spans="1:9" s="6" customFormat="1">
      <c r="A1399" s="29"/>
      <c r="B1399" s="29"/>
      <c r="C1399" s="29"/>
      <c r="D1399" s="150"/>
      <c r="H1399" s="5"/>
      <c r="I1399" s="151"/>
    </row>
    <row r="1400" spans="1:9" s="6" customFormat="1">
      <c r="A1400" s="29"/>
      <c r="B1400" s="29"/>
      <c r="C1400" s="29"/>
      <c r="D1400" s="150"/>
      <c r="H1400" s="5"/>
      <c r="I1400" s="151"/>
    </row>
    <row r="1401" spans="1:9" s="6" customFormat="1">
      <c r="A1401" s="29"/>
      <c r="B1401" s="29"/>
      <c r="C1401" s="29"/>
      <c r="D1401" s="150"/>
      <c r="H1401" s="5"/>
      <c r="I1401" s="151"/>
    </row>
    <row r="1402" spans="1:9" s="6" customFormat="1">
      <c r="A1402" s="29"/>
      <c r="B1402" s="29"/>
      <c r="C1402" s="29"/>
      <c r="D1402" s="150"/>
      <c r="H1402" s="5"/>
      <c r="I1402" s="151"/>
    </row>
    <row r="1403" spans="1:9" s="6" customFormat="1">
      <c r="A1403" s="29"/>
      <c r="B1403" s="29"/>
      <c r="C1403" s="29"/>
      <c r="D1403" s="150"/>
      <c r="H1403" s="5"/>
      <c r="I1403" s="151"/>
    </row>
    <row r="1404" spans="1:9" s="6" customFormat="1">
      <c r="A1404" s="29"/>
      <c r="B1404" s="29"/>
      <c r="C1404" s="29"/>
      <c r="D1404" s="150"/>
      <c r="H1404" s="5"/>
      <c r="I1404" s="151"/>
    </row>
    <row r="1405" spans="1:9" s="6" customFormat="1">
      <c r="A1405" s="29"/>
      <c r="B1405" s="29"/>
      <c r="C1405" s="29"/>
      <c r="D1405" s="150"/>
      <c r="H1405" s="5"/>
      <c r="I1405" s="151"/>
    </row>
    <row r="1406" spans="1:9" s="6" customFormat="1">
      <c r="A1406" s="29"/>
      <c r="B1406" s="29"/>
      <c r="C1406" s="29"/>
      <c r="D1406" s="150"/>
      <c r="H1406" s="5"/>
      <c r="I1406" s="151"/>
    </row>
    <row r="1407" spans="1:9" s="6" customFormat="1">
      <c r="A1407" s="29"/>
      <c r="B1407" s="29"/>
      <c r="C1407" s="29"/>
      <c r="D1407" s="150"/>
      <c r="H1407" s="5"/>
      <c r="I1407" s="151"/>
    </row>
    <row r="1408" spans="1:9" s="6" customFormat="1">
      <c r="A1408" s="29"/>
      <c r="B1408" s="29"/>
      <c r="C1408" s="29"/>
      <c r="D1408" s="150"/>
      <c r="H1408" s="5"/>
      <c r="I1408" s="151"/>
    </row>
    <row r="1409" spans="1:9" s="6" customFormat="1">
      <c r="A1409" s="29"/>
      <c r="B1409" s="29"/>
      <c r="C1409" s="29"/>
      <c r="D1409" s="150"/>
      <c r="H1409" s="5"/>
      <c r="I1409" s="151"/>
    </row>
    <row r="1410" spans="1:9" s="6" customFormat="1">
      <c r="A1410" s="29"/>
      <c r="B1410" s="29"/>
      <c r="C1410" s="29"/>
      <c r="D1410" s="150"/>
      <c r="H1410" s="5"/>
      <c r="I1410" s="151"/>
    </row>
    <row r="1411" spans="1:9" s="6" customFormat="1">
      <c r="A1411" s="29"/>
      <c r="B1411" s="29"/>
      <c r="C1411" s="29"/>
      <c r="D1411" s="150"/>
      <c r="H1411" s="5"/>
      <c r="I1411" s="151"/>
    </row>
    <row r="1412" spans="1:9" s="6" customFormat="1">
      <c r="A1412" s="29"/>
      <c r="B1412" s="29"/>
      <c r="C1412" s="29"/>
      <c r="D1412" s="150"/>
      <c r="H1412" s="5"/>
      <c r="I1412" s="151"/>
    </row>
    <row r="1413" spans="1:9" s="6" customFormat="1">
      <c r="A1413" s="29"/>
      <c r="B1413" s="29"/>
      <c r="C1413" s="29"/>
      <c r="D1413" s="150"/>
      <c r="H1413" s="5"/>
      <c r="I1413" s="151"/>
    </row>
    <row r="1414" spans="1:9" s="6" customFormat="1">
      <c r="A1414" s="29"/>
      <c r="B1414" s="29"/>
      <c r="C1414" s="29"/>
      <c r="D1414" s="150"/>
      <c r="H1414" s="5"/>
      <c r="I1414" s="151"/>
    </row>
    <row r="1415" spans="1:9" s="6" customFormat="1">
      <c r="A1415" s="29"/>
      <c r="B1415" s="29"/>
      <c r="C1415" s="29"/>
      <c r="D1415" s="150"/>
      <c r="H1415" s="5"/>
      <c r="I1415" s="151"/>
    </row>
    <row r="1416" spans="1:9" s="6" customFormat="1">
      <c r="A1416" s="29"/>
      <c r="B1416" s="29"/>
      <c r="C1416" s="29"/>
      <c r="D1416" s="150"/>
      <c r="H1416" s="5"/>
      <c r="I1416" s="151"/>
    </row>
    <row r="1417" spans="1:9" s="6" customFormat="1">
      <c r="A1417" s="29"/>
      <c r="B1417" s="29"/>
      <c r="C1417" s="29"/>
      <c r="D1417" s="150"/>
      <c r="H1417" s="5"/>
      <c r="I1417" s="151"/>
    </row>
    <row r="1418" spans="1:9" s="6" customFormat="1">
      <c r="A1418" s="29"/>
      <c r="B1418" s="29"/>
      <c r="C1418" s="29"/>
      <c r="D1418" s="150"/>
      <c r="H1418" s="5"/>
      <c r="I1418" s="151"/>
    </row>
    <row r="1419" spans="1:9" s="6" customFormat="1">
      <c r="A1419" s="29"/>
      <c r="B1419" s="29"/>
      <c r="C1419" s="29"/>
      <c r="D1419" s="150"/>
      <c r="H1419" s="5"/>
      <c r="I1419" s="151"/>
    </row>
    <row r="1420" spans="1:9" s="6" customFormat="1">
      <c r="A1420" s="29"/>
      <c r="B1420" s="29"/>
      <c r="C1420" s="29"/>
      <c r="D1420" s="150"/>
      <c r="H1420" s="5"/>
      <c r="I1420" s="151"/>
    </row>
    <row r="1421" spans="1:9" s="6" customFormat="1">
      <c r="A1421" s="29"/>
      <c r="B1421" s="29"/>
      <c r="C1421" s="29"/>
      <c r="D1421" s="150"/>
      <c r="H1421" s="5"/>
      <c r="I1421" s="151"/>
    </row>
    <row r="1422" spans="1:9" s="6" customFormat="1">
      <c r="A1422" s="29"/>
      <c r="B1422" s="29"/>
      <c r="C1422" s="29"/>
      <c r="D1422" s="150"/>
      <c r="H1422" s="5"/>
      <c r="I1422" s="151"/>
    </row>
    <row r="1423" spans="1:9" s="6" customFormat="1">
      <c r="A1423" s="29"/>
      <c r="B1423" s="29"/>
      <c r="C1423" s="29"/>
      <c r="D1423" s="150"/>
      <c r="H1423" s="5"/>
      <c r="I1423" s="151"/>
    </row>
    <row r="1424" spans="1:9" s="6" customFormat="1">
      <c r="A1424" s="29"/>
      <c r="B1424" s="29"/>
      <c r="C1424" s="29"/>
      <c r="D1424" s="150"/>
      <c r="H1424" s="5"/>
      <c r="I1424" s="151"/>
    </row>
    <row r="1425" spans="1:9" s="6" customFormat="1">
      <c r="A1425" s="29"/>
      <c r="B1425" s="29"/>
      <c r="C1425" s="29"/>
      <c r="D1425" s="150"/>
      <c r="H1425" s="5"/>
      <c r="I1425" s="151"/>
    </row>
    <row r="1426" spans="1:9" s="6" customFormat="1">
      <c r="A1426" s="29"/>
      <c r="B1426" s="29"/>
      <c r="C1426" s="29"/>
      <c r="D1426" s="150"/>
      <c r="H1426" s="5"/>
      <c r="I1426" s="151"/>
    </row>
    <row r="1427" spans="1:9" s="6" customFormat="1">
      <c r="A1427" s="29"/>
      <c r="B1427" s="29"/>
      <c r="C1427" s="29"/>
      <c r="D1427" s="150"/>
      <c r="H1427" s="5"/>
      <c r="I1427" s="151"/>
    </row>
    <row r="1428" spans="1:9" s="6" customFormat="1">
      <c r="A1428" s="29"/>
      <c r="B1428" s="29"/>
      <c r="C1428" s="29"/>
      <c r="D1428" s="150"/>
      <c r="H1428" s="5"/>
      <c r="I1428" s="151"/>
    </row>
    <row r="1429" spans="1:9" s="6" customFormat="1">
      <c r="A1429" s="29"/>
      <c r="B1429" s="29"/>
      <c r="C1429" s="29"/>
      <c r="D1429" s="150"/>
      <c r="H1429" s="5"/>
      <c r="I1429" s="151"/>
    </row>
    <row r="1430" spans="1:9" s="6" customFormat="1">
      <c r="A1430" s="29"/>
      <c r="B1430" s="29"/>
      <c r="C1430" s="29"/>
      <c r="D1430" s="150"/>
      <c r="H1430" s="5"/>
      <c r="I1430" s="151"/>
    </row>
    <row r="1431" spans="1:9" s="6" customFormat="1">
      <c r="A1431" s="29"/>
      <c r="B1431" s="29"/>
      <c r="C1431" s="29"/>
      <c r="D1431" s="150"/>
      <c r="H1431" s="5"/>
      <c r="I1431" s="151"/>
    </row>
    <row r="1432" spans="1:9" s="6" customFormat="1">
      <c r="A1432" s="29"/>
      <c r="B1432" s="29"/>
      <c r="C1432" s="29"/>
      <c r="D1432" s="150"/>
      <c r="H1432" s="5"/>
      <c r="I1432" s="151"/>
    </row>
    <row r="1433" spans="1:9" s="6" customFormat="1">
      <c r="A1433" s="29"/>
      <c r="B1433" s="29"/>
      <c r="C1433" s="29"/>
      <c r="D1433" s="150"/>
      <c r="H1433" s="5"/>
      <c r="I1433" s="151"/>
    </row>
    <row r="1434" spans="1:9" s="6" customFormat="1">
      <c r="A1434" s="29"/>
      <c r="B1434" s="29"/>
      <c r="C1434" s="29"/>
      <c r="D1434" s="150"/>
      <c r="H1434" s="5"/>
      <c r="I1434" s="151"/>
    </row>
    <row r="1435" spans="1:9" s="6" customFormat="1">
      <c r="A1435" s="29"/>
      <c r="B1435" s="29"/>
      <c r="C1435" s="29"/>
      <c r="D1435" s="150"/>
      <c r="H1435" s="5"/>
      <c r="I1435" s="151"/>
    </row>
    <row r="1436" spans="1:9" s="6" customFormat="1">
      <c r="A1436" s="29"/>
      <c r="B1436" s="29"/>
      <c r="C1436" s="29"/>
      <c r="D1436" s="150"/>
      <c r="H1436" s="5"/>
      <c r="I1436" s="151"/>
    </row>
    <row r="1437" spans="1:9" s="6" customFormat="1">
      <c r="A1437" s="29"/>
      <c r="B1437" s="29"/>
      <c r="C1437" s="29"/>
      <c r="D1437" s="150"/>
      <c r="H1437" s="5"/>
      <c r="I1437" s="151"/>
    </row>
    <row r="1438" spans="1:9" s="6" customFormat="1">
      <c r="A1438" s="29"/>
      <c r="B1438" s="29"/>
      <c r="C1438" s="29"/>
      <c r="D1438" s="150"/>
      <c r="H1438" s="5"/>
      <c r="I1438" s="151"/>
    </row>
    <row r="1439" spans="1:9" s="6" customFormat="1">
      <c r="A1439" s="29"/>
      <c r="B1439" s="29"/>
      <c r="C1439" s="29"/>
      <c r="D1439" s="150"/>
      <c r="H1439" s="5"/>
      <c r="I1439" s="151"/>
    </row>
    <row r="1440" spans="1:9" s="6" customFormat="1">
      <c r="A1440" s="29"/>
      <c r="B1440" s="29"/>
      <c r="C1440" s="29"/>
      <c r="D1440" s="150"/>
      <c r="H1440" s="5"/>
      <c r="I1440" s="151"/>
    </row>
    <row r="1441" spans="1:9" s="6" customFormat="1">
      <c r="A1441" s="29"/>
      <c r="B1441" s="29"/>
      <c r="C1441" s="29"/>
      <c r="D1441" s="150"/>
      <c r="H1441" s="5"/>
      <c r="I1441" s="151"/>
    </row>
    <row r="1442" spans="1:9" s="6" customFormat="1">
      <c r="A1442" s="29"/>
      <c r="B1442" s="29"/>
      <c r="C1442" s="29"/>
      <c r="D1442" s="150"/>
      <c r="H1442" s="5"/>
      <c r="I1442" s="151"/>
    </row>
    <row r="1443" spans="1:9" s="6" customFormat="1">
      <c r="A1443" s="29"/>
      <c r="B1443" s="29"/>
      <c r="C1443" s="29"/>
      <c r="D1443" s="150"/>
      <c r="H1443" s="5"/>
      <c r="I1443" s="151"/>
    </row>
    <row r="1444" spans="1:9" s="6" customFormat="1">
      <c r="A1444" s="29"/>
      <c r="B1444" s="29"/>
      <c r="C1444" s="29"/>
      <c r="D1444" s="150"/>
      <c r="H1444" s="5"/>
      <c r="I1444" s="151"/>
    </row>
    <row r="1445" spans="1:9" s="6" customFormat="1">
      <c r="A1445" s="29"/>
      <c r="B1445" s="29"/>
      <c r="C1445" s="29"/>
      <c r="D1445" s="150"/>
      <c r="H1445" s="5"/>
      <c r="I1445" s="151"/>
    </row>
    <row r="1446" spans="1:9" s="6" customFormat="1">
      <c r="A1446" s="29"/>
      <c r="B1446" s="29"/>
      <c r="C1446" s="29"/>
      <c r="D1446" s="150"/>
      <c r="H1446" s="5"/>
      <c r="I1446" s="151"/>
    </row>
    <row r="1447" spans="1:9" s="6" customFormat="1">
      <c r="A1447" s="29"/>
      <c r="B1447" s="29"/>
      <c r="C1447" s="29"/>
      <c r="D1447" s="150"/>
      <c r="H1447" s="5"/>
      <c r="I1447" s="151"/>
    </row>
    <row r="1448" spans="1:9" s="6" customFormat="1">
      <c r="A1448" s="29"/>
      <c r="B1448" s="29"/>
      <c r="C1448" s="29"/>
      <c r="D1448" s="150"/>
      <c r="H1448" s="5"/>
      <c r="I1448" s="151"/>
    </row>
    <row r="1449" spans="1:9" s="6" customFormat="1">
      <c r="A1449" s="29"/>
      <c r="B1449" s="29"/>
      <c r="C1449" s="29"/>
      <c r="D1449" s="150"/>
      <c r="H1449" s="5"/>
      <c r="I1449" s="151"/>
    </row>
    <row r="1450" spans="1:9" s="6" customFormat="1">
      <c r="A1450" s="29"/>
      <c r="B1450" s="29"/>
      <c r="C1450" s="29"/>
      <c r="D1450" s="150"/>
      <c r="H1450" s="5"/>
      <c r="I1450" s="151"/>
    </row>
    <row r="1451" spans="1:9" s="6" customFormat="1">
      <c r="A1451" s="29"/>
      <c r="B1451" s="29"/>
      <c r="C1451" s="29"/>
      <c r="D1451" s="150"/>
      <c r="H1451" s="5"/>
      <c r="I1451" s="151"/>
    </row>
    <row r="1452" spans="1:9" s="6" customFormat="1">
      <c r="A1452" s="29"/>
      <c r="B1452" s="29"/>
      <c r="C1452" s="29"/>
      <c r="D1452" s="150"/>
      <c r="H1452" s="5"/>
      <c r="I1452" s="151"/>
    </row>
    <row r="1453" spans="1:9" s="6" customFormat="1">
      <c r="A1453" s="29"/>
      <c r="B1453" s="29"/>
      <c r="C1453" s="29"/>
      <c r="D1453" s="150"/>
      <c r="H1453" s="5"/>
      <c r="I1453" s="151"/>
    </row>
    <row r="1454" spans="1:9" s="6" customFormat="1">
      <c r="A1454" s="29"/>
      <c r="B1454" s="29"/>
      <c r="C1454" s="29"/>
      <c r="D1454" s="150"/>
      <c r="H1454" s="5"/>
      <c r="I1454" s="151"/>
    </row>
    <row r="1455" spans="1:9" s="6" customFormat="1">
      <c r="A1455" s="29"/>
      <c r="B1455" s="29"/>
      <c r="C1455" s="29"/>
      <c r="D1455" s="150"/>
      <c r="H1455" s="5"/>
      <c r="I1455" s="151"/>
    </row>
    <row r="1456" spans="1:9" s="6" customFormat="1">
      <c r="A1456" s="29"/>
      <c r="B1456" s="29"/>
      <c r="C1456" s="29"/>
      <c r="D1456" s="150"/>
      <c r="H1456" s="5"/>
      <c r="I1456" s="151"/>
    </row>
    <row r="1457" spans="1:9" s="6" customFormat="1">
      <c r="A1457" s="29"/>
      <c r="B1457" s="29"/>
      <c r="C1457" s="29"/>
      <c r="D1457" s="150"/>
      <c r="H1457" s="5"/>
      <c r="I1457" s="151"/>
    </row>
    <row r="1458" spans="1:9" s="6" customFormat="1">
      <c r="A1458" s="29"/>
      <c r="B1458" s="29"/>
      <c r="C1458" s="29"/>
      <c r="D1458" s="150"/>
      <c r="H1458" s="5"/>
      <c r="I1458" s="151"/>
    </row>
    <row r="1459" spans="1:9" s="6" customFormat="1">
      <c r="A1459" s="29"/>
      <c r="B1459" s="29"/>
      <c r="C1459" s="29"/>
      <c r="D1459" s="150"/>
      <c r="H1459" s="5"/>
      <c r="I1459" s="151"/>
    </row>
    <row r="1460" spans="1:9" s="6" customFormat="1">
      <c r="A1460" s="29"/>
      <c r="B1460" s="29"/>
      <c r="C1460" s="29"/>
      <c r="D1460" s="150"/>
      <c r="H1460" s="5"/>
      <c r="I1460" s="151"/>
    </row>
    <row r="1461" spans="1:9" s="6" customFormat="1">
      <c r="A1461" s="29"/>
      <c r="B1461" s="29"/>
      <c r="C1461" s="29"/>
      <c r="D1461" s="150"/>
      <c r="H1461" s="5"/>
      <c r="I1461" s="151"/>
    </row>
    <row r="1462" spans="1:9" s="6" customFormat="1">
      <c r="A1462" s="29"/>
      <c r="B1462" s="29"/>
      <c r="C1462" s="29"/>
      <c r="D1462" s="150"/>
      <c r="H1462" s="5"/>
      <c r="I1462" s="151"/>
    </row>
    <row r="1463" spans="1:9" s="6" customFormat="1">
      <c r="A1463" s="29"/>
      <c r="B1463" s="29"/>
      <c r="C1463" s="29"/>
      <c r="D1463" s="150"/>
      <c r="H1463" s="5"/>
      <c r="I1463" s="151"/>
    </row>
    <row r="1464" spans="1:9" s="6" customFormat="1">
      <c r="A1464" s="29"/>
      <c r="B1464" s="29"/>
      <c r="C1464" s="29"/>
      <c r="D1464" s="150"/>
      <c r="H1464" s="5"/>
      <c r="I1464" s="151"/>
    </row>
    <row r="1465" spans="1:9" s="6" customFormat="1">
      <c r="A1465" s="29"/>
      <c r="B1465" s="29"/>
      <c r="C1465" s="29"/>
      <c r="D1465" s="150"/>
      <c r="H1465" s="5"/>
      <c r="I1465" s="151"/>
    </row>
    <row r="1466" spans="1:9" s="6" customFormat="1">
      <c r="A1466" s="29"/>
      <c r="B1466" s="29"/>
      <c r="C1466" s="29"/>
      <c r="D1466" s="150"/>
      <c r="H1466" s="5"/>
      <c r="I1466" s="151"/>
    </row>
    <row r="1467" spans="1:9" s="6" customFormat="1">
      <c r="A1467" s="29"/>
      <c r="B1467" s="29"/>
      <c r="C1467" s="29"/>
      <c r="D1467" s="150"/>
      <c r="H1467" s="5"/>
      <c r="I1467" s="151"/>
    </row>
    <row r="1468" spans="1:9" s="6" customFormat="1">
      <c r="A1468" s="29"/>
      <c r="B1468" s="29"/>
      <c r="C1468" s="29"/>
      <c r="D1468" s="150"/>
      <c r="H1468" s="5"/>
      <c r="I1468" s="151"/>
    </row>
    <row r="1469" spans="1:9" s="6" customFormat="1">
      <c r="A1469" s="29"/>
      <c r="B1469" s="29"/>
      <c r="C1469" s="29"/>
      <c r="D1469" s="150"/>
      <c r="H1469" s="5"/>
      <c r="I1469" s="151"/>
    </row>
    <row r="1470" spans="1:9" s="6" customFormat="1">
      <c r="A1470" s="29"/>
      <c r="B1470" s="29"/>
      <c r="C1470" s="29"/>
      <c r="D1470" s="150"/>
      <c r="H1470" s="5"/>
      <c r="I1470" s="151"/>
    </row>
    <row r="1471" spans="1:9" s="6" customFormat="1">
      <c r="A1471" s="29"/>
      <c r="B1471" s="29"/>
      <c r="C1471" s="29"/>
      <c r="D1471" s="150"/>
      <c r="H1471" s="5"/>
      <c r="I1471" s="151"/>
    </row>
    <row r="1472" spans="1:9" s="6" customFormat="1">
      <c r="A1472" s="29"/>
      <c r="B1472" s="29"/>
      <c r="C1472" s="29"/>
      <c r="D1472" s="150"/>
      <c r="H1472" s="5"/>
      <c r="I1472" s="151"/>
    </row>
    <row r="1473" spans="1:9" s="6" customFormat="1">
      <c r="A1473" s="29"/>
      <c r="B1473" s="29"/>
      <c r="C1473" s="29"/>
      <c r="D1473" s="150"/>
      <c r="H1473" s="5"/>
      <c r="I1473" s="151"/>
    </row>
    <row r="1474" spans="1:9" s="6" customFormat="1">
      <c r="A1474" s="29"/>
      <c r="B1474" s="29"/>
      <c r="C1474" s="29"/>
      <c r="D1474" s="150"/>
      <c r="H1474" s="5"/>
      <c r="I1474" s="151"/>
    </row>
    <row r="1475" spans="1:9" s="6" customFormat="1">
      <c r="A1475" s="29"/>
      <c r="B1475" s="29"/>
      <c r="C1475" s="29"/>
      <c r="D1475" s="150"/>
      <c r="H1475" s="5"/>
      <c r="I1475" s="151"/>
    </row>
    <row r="1476" spans="1:9" s="6" customFormat="1">
      <c r="A1476" s="29"/>
      <c r="B1476" s="29"/>
      <c r="C1476" s="29"/>
      <c r="D1476" s="150"/>
      <c r="H1476" s="5"/>
      <c r="I1476" s="151"/>
    </row>
    <row r="1477" spans="1:9" s="6" customFormat="1">
      <c r="A1477" s="29"/>
      <c r="B1477" s="29"/>
      <c r="C1477" s="29"/>
      <c r="D1477" s="150"/>
      <c r="H1477" s="5"/>
      <c r="I1477" s="151"/>
    </row>
    <row r="1478" spans="1:9" s="6" customFormat="1">
      <c r="A1478" s="29"/>
      <c r="B1478" s="29"/>
      <c r="C1478" s="29"/>
      <c r="D1478" s="150"/>
      <c r="H1478" s="5"/>
      <c r="I1478" s="151"/>
    </row>
    <row r="1479" spans="1:9" s="6" customFormat="1">
      <c r="A1479" s="29"/>
      <c r="B1479" s="29"/>
      <c r="C1479" s="29"/>
      <c r="D1479" s="150"/>
      <c r="H1479" s="5"/>
      <c r="I1479" s="151"/>
    </row>
    <row r="1480" spans="1:9" s="6" customFormat="1">
      <c r="A1480" s="29"/>
      <c r="B1480" s="29"/>
      <c r="C1480" s="29"/>
      <c r="D1480" s="150"/>
      <c r="H1480" s="5"/>
      <c r="I1480" s="151"/>
    </row>
    <row r="1481" spans="1:9" s="6" customFormat="1">
      <c r="A1481" s="29"/>
      <c r="B1481" s="29"/>
      <c r="C1481" s="29"/>
      <c r="D1481" s="150"/>
      <c r="H1481" s="5"/>
      <c r="I1481" s="151"/>
    </row>
    <row r="1482" spans="1:9" s="6" customFormat="1">
      <c r="A1482" s="29"/>
      <c r="B1482" s="29"/>
      <c r="C1482" s="29"/>
      <c r="D1482" s="150"/>
      <c r="H1482" s="5"/>
      <c r="I1482" s="151"/>
    </row>
    <row r="1483" spans="1:9" s="6" customFormat="1">
      <c r="A1483" s="29"/>
      <c r="B1483" s="29"/>
      <c r="C1483" s="29"/>
      <c r="D1483" s="150"/>
      <c r="H1483" s="5"/>
      <c r="I1483" s="151"/>
    </row>
    <row r="1484" spans="1:9" s="6" customFormat="1">
      <c r="A1484" s="29"/>
      <c r="B1484" s="29"/>
      <c r="C1484" s="29"/>
      <c r="D1484" s="150"/>
      <c r="H1484" s="5"/>
      <c r="I1484" s="151"/>
    </row>
    <row r="1485" spans="1:9" s="6" customFormat="1">
      <c r="A1485" s="29"/>
      <c r="B1485" s="29"/>
      <c r="C1485" s="29"/>
      <c r="D1485" s="150"/>
      <c r="H1485" s="5"/>
      <c r="I1485" s="151"/>
    </row>
    <row r="1486" spans="1:9" s="6" customFormat="1">
      <c r="A1486" s="29"/>
      <c r="B1486" s="29"/>
      <c r="C1486" s="29"/>
      <c r="D1486" s="150"/>
      <c r="H1486" s="5"/>
      <c r="I1486" s="151"/>
    </row>
    <row r="1487" spans="1:9" s="6" customFormat="1">
      <c r="A1487" s="29"/>
      <c r="B1487" s="29"/>
      <c r="C1487" s="29"/>
      <c r="D1487" s="150"/>
      <c r="H1487" s="5"/>
      <c r="I1487" s="151"/>
    </row>
    <row r="1488" spans="1:9" s="6" customFormat="1">
      <c r="A1488" s="29"/>
      <c r="B1488" s="29"/>
      <c r="C1488" s="29"/>
      <c r="D1488" s="150"/>
      <c r="H1488" s="5"/>
      <c r="I1488" s="151"/>
    </row>
    <row r="1489" spans="1:9" s="6" customFormat="1">
      <c r="A1489" s="29"/>
      <c r="B1489" s="29"/>
      <c r="C1489" s="29"/>
      <c r="D1489" s="150"/>
      <c r="H1489" s="5"/>
      <c r="I1489" s="151"/>
    </row>
    <row r="1490" spans="1:9" s="6" customFormat="1">
      <c r="A1490" s="29"/>
      <c r="B1490" s="29"/>
      <c r="C1490" s="29"/>
      <c r="D1490" s="150"/>
      <c r="H1490" s="5"/>
      <c r="I1490" s="151"/>
    </row>
    <row r="1491" spans="1:9" s="6" customFormat="1">
      <c r="A1491" s="29"/>
      <c r="B1491" s="29"/>
      <c r="C1491" s="29"/>
      <c r="D1491" s="150"/>
      <c r="H1491" s="5"/>
      <c r="I1491" s="151"/>
    </row>
    <row r="1492" spans="1:9" s="6" customFormat="1">
      <c r="A1492" s="29"/>
      <c r="B1492" s="29"/>
      <c r="C1492" s="29"/>
      <c r="D1492" s="150"/>
      <c r="H1492" s="5"/>
      <c r="I1492" s="151"/>
    </row>
    <row r="1493" spans="1:9" s="6" customFormat="1">
      <c r="A1493" s="29"/>
      <c r="B1493" s="29"/>
      <c r="C1493" s="29"/>
      <c r="D1493" s="150"/>
      <c r="H1493" s="5"/>
      <c r="I1493" s="151"/>
    </row>
    <row r="1494" spans="1:9" s="6" customFormat="1">
      <c r="A1494" s="29"/>
      <c r="B1494" s="29"/>
      <c r="C1494" s="29"/>
      <c r="D1494" s="150"/>
      <c r="H1494" s="5"/>
      <c r="I1494" s="151"/>
    </row>
    <row r="1495" spans="1:9" s="6" customFormat="1">
      <c r="A1495" s="29"/>
      <c r="B1495" s="29"/>
      <c r="C1495" s="29"/>
      <c r="D1495" s="150"/>
      <c r="H1495" s="5"/>
      <c r="I1495" s="151"/>
    </row>
    <row r="1496" spans="1:9" s="6" customFormat="1">
      <c r="A1496" s="29"/>
      <c r="B1496" s="29"/>
      <c r="C1496" s="29"/>
      <c r="D1496" s="150"/>
      <c r="H1496" s="5"/>
      <c r="I1496" s="151"/>
    </row>
    <row r="1497" spans="1:9" s="6" customFormat="1">
      <c r="A1497" s="29"/>
      <c r="B1497" s="29"/>
      <c r="C1497" s="29"/>
      <c r="D1497" s="150"/>
      <c r="H1497" s="5"/>
      <c r="I1497" s="151"/>
    </row>
    <row r="1498" spans="1:9" s="6" customFormat="1">
      <c r="A1498" s="29"/>
      <c r="B1498" s="29"/>
      <c r="C1498" s="29"/>
      <c r="D1498" s="150"/>
      <c r="H1498" s="5"/>
      <c r="I1498" s="151"/>
    </row>
    <row r="1499" spans="1:9" s="6" customFormat="1">
      <c r="A1499" s="29"/>
      <c r="B1499" s="29"/>
      <c r="C1499" s="29"/>
      <c r="D1499" s="150"/>
      <c r="H1499" s="5"/>
      <c r="I1499" s="151"/>
    </row>
    <row r="1500" spans="1:9" s="6" customFormat="1">
      <c r="A1500" s="29"/>
      <c r="B1500" s="29"/>
      <c r="C1500" s="29"/>
      <c r="D1500" s="150"/>
      <c r="H1500" s="5"/>
      <c r="I1500" s="151"/>
    </row>
    <row r="1501" spans="1:9" s="6" customFormat="1">
      <c r="A1501" s="29"/>
      <c r="B1501" s="29"/>
      <c r="C1501" s="29"/>
      <c r="D1501" s="150"/>
      <c r="H1501" s="5"/>
      <c r="I1501" s="151"/>
    </row>
    <row r="1502" spans="1:9" s="6" customFormat="1">
      <c r="A1502" s="29"/>
      <c r="B1502" s="29"/>
      <c r="C1502" s="29"/>
      <c r="D1502" s="150"/>
      <c r="H1502" s="5"/>
      <c r="I1502" s="151"/>
    </row>
    <row r="1503" spans="1:9" s="6" customFormat="1">
      <c r="A1503" s="29"/>
      <c r="B1503" s="29"/>
      <c r="C1503" s="29"/>
      <c r="D1503" s="150"/>
      <c r="H1503" s="5"/>
      <c r="I1503" s="151"/>
    </row>
    <row r="1504" spans="1:9" s="6" customFormat="1">
      <c r="A1504" s="29"/>
      <c r="B1504" s="29"/>
      <c r="C1504" s="29"/>
      <c r="D1504" s="150"/>
      <c r="H1504" s="5"/>
      <c r="I1504" s="151"/>
    </row>
    <row r="1505" spans="1:9" s="6" customFormat="1">
      <c r="A1505" s="29"/>
      <c r="B1505" s="29"/>
      <c r="C1505" s="29"/>
      <c r="D1505" s="150"/>
      <c r="H1505" s="5"/>
      <c r="I1505" s="151"/>
    </row>
    <row r="1506" spans="1:9" s="6" customFormat="1">
      <c r="A1506" s="29"/>
      <c r="B1506" s="29"/>
      <c r="C1506" s="29"/>
      <c r="D1506" s="150"/>
      <c r="H1506" s="5"/>
      <c r="I1506" s="151"/>
    </row>
    <row r="1507" spans="1:9" s="6" customFormat="1">
      <c r="A1507" s="29"/>
      <c r="B1507" s="29"/>
      <c r="C1507" s="29"/>
      <c r="D1507" s="150"/>
      <c r="H1507" s="5"/>
      <c r="I1507" s="151"/>
    </row>
    <row r="1508" spans="1:9" s="6" customFormat="1">
      <c r="A1508" s="29"/>
      <c r="B1508" s="29"/>
      <c r="C1508" s="29"/>
      <c r="D1508" s="150"/>
      <c r="H1508" s="5"/>
      <c r="I1508" s="151"/>
    </row>
    <row r="1509" spans="1:9" s="6" customFormat="1">
      <c r="A1509" s="29"/>
      <c r="B1509" s="29"/>
      <c r="C1509" s="29"/>
      <c r="D1509" s="150"/>
      <c r="H1509" s="5"/>
      <c r="I1509" s="151"/>
    </row>
    <row r="1510" spans="1:9" s="6" customFormat="1">
      <c r="A1510" s="29"/>
      <c r="B1510" s="29"/>
      <c r="C1510" s="29"/>
      <c r="D1510" s="150"/>
      <c r="H1510" s="5"/>
      <c r="I1510" s="151"/>
    </row>
    <row r="1511" spans="1:9" s="6" customFormat="1">
      <c r="A1511" s="29"/>
      <c r="B1511" s="29"/>
      <c r="C1511" s="29"/>
      <c r="D1511" s="150"/>
      <c r="H1511" s="5"/>
      <c r="I1511" s="151"/>
    </row>
    <row r="1512" spans="1:9" s="6" customFormat="1">
      <c r="A1512" s="29"/>
      <c r="B1512" s="29"/>
      <c r="C1512" s="29"/>
      <c r="D1512" s="150"/>
      <c r="H1512" s="5"/>
      <c r="I1512" s="151"/>
    </row>
    <row r="1513" spans="1:9" s="6" customFormat="1">
      <c r="A1513" s="29"/>
      <c r="B1513" s="29"/>
      <c r="C1513" s="29"/>
      <c r="D1513" s="150"/>
      <c r="H1513" s="5"/>
      <c r="I1513" s="151"/>
    </row>
    <row r="1514" spans="1:9" s="6" customFormat="1">
      <c r="A1514" s="29"/>
      <c r="B1514" s="29"/>
      <c r="C1514" s="29"/>
      <c r="D1514" s="150"/>
      <c r="H1514" s="5"/>
      <c r="I1514" s="151"/>
    </row>
    <row r="1515" spans="1:9" s="6" customFormat="1">
      <c r="A1515" s="29"/>
      <c r="B1515" s="29"/>
      <c r="C1515" s="29"/>
      <c r="D1515" s="150"/>
      <c r="H1515" s="5"/>
      <c r="I1515" s="151"/>
    </row>
    <row r="1516" spans="1:9" s="6" customFormat="1">
      <c r="A1516" s="29"/>
      <c r="B1516" s="29"/>
      <c r="C1516" s="29"/>
      <c r="D1516" s="150"/>
      <c r="H1516" s="5"/>
      <c r="I1516" s="151"/>
    </row>
    <row r="1517" spans="1:9" s="6" customFormat="1">
      <c r="A1517" s="29"/>
      <c r="B1517" s="29"/>
      <c r="C1517" s="29"/>
      <c r="D1517" s="150"/>
      <c r="H1517" s="5"/>
      <c r="I1517" s="151"/>
    </row>
    <row r="1518" spans="1:9" s="6" customFormat="1">
      <c r="A1518" s="29"/>
      <c r="B1518" s="29"/>
      <c r="C1518" s="29"/>
      <c r="D1518" s="150"/>
      <c r="H1518" s="5"/>
      <c r="I1518" s="151"/>
    </row>
    <row r="1519" spans="1:9" s="6" customFormat="1">
      <c r="A1519" s="29"/>
      <c r="B1519" s="29"/>
      <c r="C1519" s="29"/>
      <c r="D1519" s="150"/>
      <c r="H1519" s="5"/>
      <c r="I1519" s="151"/>
    </row>
    <row r="1520" spans="1:9" s="6" customFormat="1">
      <c r="A1520" s="29"/>
      <c r="B1520" s="29"/>
      <c r="C1520" s="29"/>
      <c r="D1520" s="150"/>
      <c r="H1520" s="5"/>
      <c r="I1520" s="151"/>
    </row>
    <row r="1521" spans="1:9" s="6" customFormat="1">
      <c r="A1521" s="29"/>
      <c r="B1521" s="29"/>
      <c r="C1521" s="29"/>
      <c r="D1521" s="150"/>
      <c r="H1521" s="5"/>
      <c r="I1521" s="151"/>
    </row>
    <row r="1522" spans="1:9" s="6" customFormat="1">
      <c r="A1522" s="29"/>
      <c r="B1522" s="29"/>
      <c r="C1522" s="29"/>
      <c r="D1522" s="150"/>
      <c r="H1522" s="5"/>
      <c r="I1522" s="151"/>
    </row>
    <row r="1523" spans="1:9" s="6" customFormat="1">
      <c r="A1523" s="29"/>
      <c r="B1523" s="29"/>
      <c r="C1523" s="29"/>
      <c r="D1523" s="150"/>
      <c r="H1523" s="5"/>
      <c r="I1523" s="151"/>
    </row>
    <row r="1524" spans="1:9" s="6" customFormat="1">
      <c r="A1524" s="29"/>
      <c r="B1524" s="29"/>
      <c r="C1524" s="29"/>
      <c r="D1524" s="150"/>
      <c r="H1524" s="5"/>
      <c r="I1524" s="151"/>
    </row>
    <row r="1525" spans="1:9" s="6" customFormat="1">
      <c r="A1525" s="29"/>
      <c r="B1525" s="29"/>
      <c r="C1525" s="29"/>
      <c r="D1525" s="150"/>
      <c r="H1525" s="5"/>
      <c r="I1525" s="151"/>
    </row>
    <row r="1526" spans="1:9" s="6" customFormat="1">
      <c r="A1526" s="29"/>
      <c r="B1526" s="29"/>
      <c r="C1526" s="29"/>
      <c r="D1526" s="150"/>
      <c r="H1526" s="5"/>
      <c r="I1526" s="151"/>
    </row>
    <row r="1527" spans="1:9" s="6" customFormat="1">
      <c r="A1527" s="29"/>
      <c r="B1527" s="29"/>
      <c r="C1527" s="29"/>
      <c r="D1527" s="150"/>
      <c r="H1527" s="5"/>
      <c r="I1527" s="151"/>
    </row>
    <row r="1528" spans="1:9" s="6" customFormat="1">
      <c r="A1528" s="29"/>
      <c r="B1528" s="29"/>
      <c r="C1528" s="29"/>
      <c r="D1528" s="150"/>
      <c r="H1528" s="5"/>
      <c r="I1528" s="151"/>
    </row>
    <row r="1529" spans="1:9" s="6" customFormat="1">
      <c r="A1529" s="29"/>
      <c r="B1529" s="29"/>
      <c r="C1529" s="29"/>
      <c r="D1529" s="150"/>
      <c r="H1529" s="5"/>
      <c r="I1529" s="151"/>
    </row>
    <row r="1530" spans="1:9" s="6" customFormat="1">
      <c r="A1530" s="29"/>
      <c r="B1530" s="29"/>
      <c r="C1530" s="29"/>
      <c r="D1530" s="150"/>
      <c r="H1530" s="5"/>
      <c r="I1530" s="151"/>
    </row>
    <row r="1531" spans="1:9" s="6" customFormat="1">
      <c r="A1531" s="29"/>
      <c r="B1531" s="29"/>
      <c r="C1531" s="29"/>
      <c r="D1531" s="150"/>
      <c r="H1531" s="5"/>
      <c r="I1531" s="151"/>
    </row>
    <row r="1532" spans="1:9" s="6" customFormat="1">
      <c r="A1532" s="29"/>
      <c r="B1532" s="29"/>
      <c r="C1532" s="29"/>
      <c r="D1532" s="150"/>
      <c r="H1532" s="5"/>
      <c r="I1532" s="151"/>
    </row>
    <row r="1533" spans="1:9" s="6" customFormat="1">
      <c r="A1533" s="29"/>
      <c r="B1533" s="29"/>
      <c r="C1533" s="29"/>
      <c r="D1533" s="150"/>
      <c r="H1533" s="5"/>
      <c r="I1533" s="151"/>
    </row>
    <row r="1534" spans="1:9" s="6" customFormat="1">
      <c r="A1534" s="29"/>
      <c r="B1534" s="29"/>
      <c r="C1534" s="29"/>
      <c r="D1534" s="150"/>
      <c r="H1534" s="5"/>
      <c r="I1534" s="151"/>
    </row>
    <row r="1535" spans="1:9" s="6" customFormat="1">
      <c r="A1535" s="29"/>
      <c r="B1535" s="29"/>
      <c r="C1535" s="29"/>
      <c r="D1535" s="150"/>
      <c r="H1535" s="5"/>
      <c r="I1535" s="151"/>
    </row>
    <row r="1536" spans="1:9" s="6" customFormat="1">
      <c r="A1536" s="29"/>
      <c r="B1536" s="29"/>
      <c r="C1536" s="29"/>
      <c r="D1536" s="150"/>
      <c r="H1536" s="5"/>
      <c r="I1536" s="151"/>
    </row>
    <row r="1537" spans="1:9" s="6" customFormat="1">
      <c r="A1537" s="29"/>
      <c r="B1537" s="29"/>
      <c r="C1537" s="29"/>
      <c r="D1537" s="150"/>
      <c r="H1537" s="5"/>
      <c r="I1537" s="151"/>
    </row>
    <row r="1538" spans="1:9" s="6" customFormat="1">
      <c r="A1538" s="29"/>
      <c r="B1538" s="29"/>
      <c r="C1538" s="29"/>
      <c r="D1538" s="150"/>
      <c r="H1538" s="5"/>
      <c r="I1538" s="151"/>
    </row>
    <row r="1539" spans="1:9" s="6" customFormat="1">
      <c r="A1539" s="29"/>
      <c r="B1539" s="29"/>
      <c r="C1539" s="29"/>
      <c r="D1539" s="150"/>
      <c r="H1539" s="5"/>
      <c r="I1539" s="151"/>
    </row>
    <row r="1540" spans="1:9" s="6" customFormat="1">
      <c r="A1540" s="29"/>
      <c r="B1540" s="29"/>
      <c r="C1540" s="29"/>
      <c r="D1540" s="150"/>
      <c r="H1540" s="5"/>
      <c r="I1540" s="151"/>
    </row>
    <row r="1541" spans="1:9" s="6" customFormat="1">
      <c r="A1541" s="29"/>
      <c r="B1541" s="29"/>
      <c r="C1541" s="29"/>
      <c r="D1541" s="150"/>
      <c r="H1541" s="5"/>
      <c r="I1541" s="151"/>
    </row>
    <row r="1542" spans="1:9" s="6" customFormat="1">
      <c r="A1542" s="29"/>
      <c r="B1542" s="29"/>
      <c r="C1542" s="29"/>
      <c r="D1542" s="150"/>
      <c r="H1542" s="5"/>
      <c r="I1542" s="151"/>
    </row>
    <row r="1543" spans="1:9" s="6" customFormat="1">
      <c r="A1543" s="29"/>
      <c r="B1543" s="29"/>
      <c r="C1543" s="29"/>
      <c r="D1543" s="150"/>
      <c r="H1543" s="5"/>
      <c r="I1543" s="151"/>
    </row>
    <row r="1544" spans="1:9" s="6" customFormat="1">
      <c r="A1544" s="29"/>
      <c r="B1544" s="29"/>
      <c r="C1544" s="29"/>
      <c r="D1544" s="150"/>
      <c r="H1544" s="5"/>
      <c r="I1544" s="151"/>
    </row>
    <row r="1545" spans="1:9" s="6" customFormat="1">
      <c r="A1545" s="29"/>
      <c r="B1545" s="29"/>
      <c r="C1545" s="29"/>
      <c r="D1545" s="150"/>
      <c r="H1545" s="5"/>
      <c r="I1545" s="151"/>
    </row>
    <row r="1546" spans="1:9" s="6" customFormat="1">
      <c r="A1546" s="29"/>
      <c r="B1546" s="29"/>
      <c r="C1546" s="29"/>
      <c r="D1546" s="150"/>
      <c r="H1546" s="5"/>
      <c r="I1546" s="151"/>
    </row>
    <row r="1547" spans="1:9" s="6" customFormat="1">
      <c r="A1547" s="29"/>
      <c r="B1547" s="29"/>
      <c r="C1547" s="29"/>
      <c r="D1547" s="150"/>
      <c r="H1547" s="5"/>
      <c r="I1547" s="151"/>
    </row>
    <row r="1548" spans="1:9" s="6" customFormat="1">
      <c r="A1548" s="29"/>
      <c r="B1548" s="29"/>
      <c r="C1548" s="29"/>
      <c r="D1548" s="150"/>
      <c r="H1548" s="5"/>
      <c r="I1548" s="151"/>
    </row>
    <row r="1549" spans="1:9" s="6" customFormat="1">
      <c r="A1549" s="29"/>
      <c r="B1549" s="29"/>
      <c r="C1549" s="29"/>
      <c r="D1549" s="150"/>
      <c r="H1549" s="5"/>
      <c r="I1549" s="151"/>
    </row>
    <row r="1550" spans="1:9" s="6" customFormat="1">
      <c r="A1550" s="29"/>
      <c r="B1550" s="29"/>
      <c r="C1550" s="29"/>
      <c r="D1550" s="150"/>
      <c r="H1550" s="5"/>
      <c r="I1550" s="151"/>
    </row>
    <row r="1551" spans="1:9" s="6" customFormat="1">
      <c r="A1551" s="29"/>
      <c r="B1551" s="29"/>
      <c r="C1551" s="29"/>
      <c r="D1551" s="150"/>
      <c r="H1551" s="5"/>
      <c r="I1551" s="151"/>
    </row>
    <row r="1552" spans="1:9" s="6" customFormat="1">
      <c r="A1552" s="29"/>
      <c r="B1552" s="29"/>
      <c r="C1552" s="29"/>
      <c r="D1552" s="150"/>
      <c r="H1552" s="5"/>
      <c r="I1552" s="151"/>
    </row>
    <row r="1553" spans="1:9" s="6" customFormat="1">
      <c r="A1553" s="29"/>
      <c r="B1553" s="29"/>
      <c r="C1553" s="29"/>
      <c r="D1553" s="150"/>
      <c r="H1553" s="5"/>
      <c r="I1553" s="151"/>
    </row>
    <row r="1554" spans="1:9" s="6" customFormat="1">
      <c r="A1554" s="29"/>
      <c r="B1554" s="29"/>
      <c r="C1554" s="29"/>
      <c r="D1554" s="150"/>
      <c r="H1554" s="5"/>
      <c r="I1554" s="151"/>
    </row>
    <row r="1555" spans="1:9" s="6" customFormat="1">
      <c r="A1555" s="29"/>
      <c r="B1555" s="29"/>
      <c r="C1555" s="29"/>
      <c r="D1555" s="150"/>
      <c r="H1555" s="5"/>
      <c r="I1555" s="151"/>
    </row>
    <row r="1556" spans="1:9" s="6" customFormat="1">
      <c r="A1556" s="29"/>
      <c r="B1556" s="29"/>
      <c r="C1556" s="29"/>
      <c r="D1556" s="150"/>
      <c r="H1556" s="5"/>
      <c r="I1556" s="151"/>
    </row>
    <row r="1557" spans="1:9" s="6" customFormat="1">
      <c r="A1557" s="29"/>
      <c r="B1557" s="29"/>
      <c r="C1557" s="29"/>
      <c r="D1557" s="150"/>
      <c r="H1557" s="5"/>
      <c r="I1557" s="151"/>
    </row>
    <row r="1558" spans="1:9" s="6" customFormat="1">
      <c r="A1558" s="29"/>
      <c r="B1558" s="29"/>
      <c r="C1558" s="29"/>
      <c r="D1558" s="150"/>
      <c r="H1558" s="5"/>
      <c r="I1558" s="151"/>
    </row>
    <row r="1559" spans="1:9" s="6" customFormat="1">
      <c r="A1559" s="29"/>
      <c r="B1559" s="29"/>
      <c r="C1559" s="29"/>
      <c r="D1559" s="150"/>
      <c r="H1559" s="5"/>
      <c r="I1559" s="151"/>
    </row>
    <row r="1560" spans="1:9" s="6" customFormat="1">
      <c r="A1560" s="29"/>
      <c r="B1560" s="29"/>
      <c r="C1560" s="29"/>
      <c r="D1560" s="150"/>
      <c r="H1560" s="5"/>
      <c r="I1560" s="151"/>
    </row>
    <row r="1561" spans="1:9" s="6" customFormat="1">
      <c r="A1561" s="29"/>
      <c r="B1561" s="29"/>
      <c r="C1561" s="29"/>
      <c r="D1561" s="150"/>
      <c r="H1561" s="5"/>
      <c r="I1561" s="151"/>
    </row>
    <row r="1562" spans="1:9" s="6" customFormat="1">
      <c r="A1562" s="29"/>
      <c r="B1562" s="29"/>
      <c r="C1562" s="29"/>
      <c r="D1562" s="150"/>
      <c r="H1562" s="5"/>
      <c r="I1562" s="151"/>
    </row>
    <row r="1563" spans="1:9" s="6" customFormat="1">
      <c r="A1563" s="29"/>
      <c r="B1563" s="29"/>
      <c r="C1563" s="29"/>
      <c r="D1563" s="150"/>
      <c r="H1563" s="5"/>
      <c r="I1563" s="151"/>
    </row>
    <row r="1564" spans="1:9" s="6" customFormat="1">
      <c r="A1564" s="29"/>
      <c r="B1564" s="29"/>
      <c r="C1564" s="29"/>
      <c r="D1564" s="150"/>
      <c r="H1564" s="5"/>
      <c r="I1564" s="151"/>
    </row>
    <row r="1565" spans="1:9" s="6" customFormat="1">
      <c r="A1565" s="29"/>
      <c r="B1565" s="29"/>
      <c r="C1565" s="29"/>
      <c r="D1565" s="150"/>
      <c r="H1565" s="5"/>
      <c r="I1565" s="151"/>
    </row>
    <row r="1566" spans="1:9" s="6" customFormat="1">
      <c r="A1566" s="29"/>
      <c r="B1566" s="29"/>
      <c r="C1566" s="29"/>
      <c r="D1566" s="150"/>
      <c r="H1566" s="5"/>
      <c r="I1566" s="151"/>
    </row>
    <row r="1567" spans="1:9" s="6" customFormat="1">
      <c r="A1567" s="29"/>
      <c r="B1567" s="29"/>
      <c r="C1567" s="29"/>
      <c r="D1567" s="150"/>
      <c r="H1567" s="5"/>
      <c r="I1567" s="151"/>
    </row>
    <row r="1568" spans="1:9" s="6" customFormat="1">
      <c r="A1568" s="29"/>
      <c r="B1568" s="29"/>
      <c r="C1568" s="29"/>
      <c r="D1568" s="150"/>
      <c r="H1568" s="5"/>
      <c r="I1568" s="151"/>
    </row>
    <row r="1569" spans="1:9" s="6" customFormat="1">
      <c r="A1569" s="29"/>
      <c r="B1569" s="29"/>
      <c r="C1569" s="29"/>
      <c r="D1569" s="150"/>
      <c r="H1569" s="5"/>
      <c r="I1569" s="151"/>
    </row>
    <row r="1570" spans="1:9" s="6" customFormat="1">
      <c r="A1570" s="29"/>
      <c r="B1570" s="29"/>
      <c r="C1570" s="29"/>
      <c r="D1570" s="150"/>
      <c r="H1570" s="5"/>
      <c r="I1570" s="151"/>
    </row>
    <row r="1571" spans="1:9" s="6" customFormat="1">
      <c r="A1571" s="29"/>
      <c r="B1571" s="29"/>
      <c r="C1571" s="29"/>
      <c r="D1571" s="150"/>
      <c r="H1571" s="5"/>
      <c r="I1571" s="151"/>
    </row>
    <row r="1572" spans="1:9" s="6" customFormat="1">
      <c r="A1572" s="29"/>
      <c r="B1572" s="29"/>
      <c r="C1572" s="29"/>
      <c r="D1572" s="150"/>
      <c r="H1572" s="5"/>
      <c r="I1572" s="151"/>
    </row>
    <row r="1573" spans="1:9" s="6" customFormat="1">
      <c r="A1573" s="29"/>
      <c r="B1573" s="29"/>
      <c r="C1573" s="29"/>
      <c r="D1573" s="150"/>
      <c r="H1573" s="5"/>
      <c r="I1573" s="151"/>
    </row>
    <row r="1574" spans="1:9" s="6" customFormat="1">
      <c r="A1574" s="29"/>
      <c r="B1574" s="29"/>
      <c r="C1574" s="29"/>
      <c r="D1574" s="150"/>
      <c r="H1574" s="5"/>
      <c r="I1574" s="151"/>
    </row>
    <row r="1575" spans="1:9" s="6" customFormat="1">
      <c r="A1575" s="29"/>
      <c r="B1575" s="29"/>
      <c r="C1575" s="29"/>
      <c r="D1575" s="150"/>
      <c r="H1575" s="5"/>
      <c r="I1575" s="151"/>
    </row>
    <row r="1576" spans="1:9" s="6" customFormat="1">
      <c r="A1576" s="29"/>
      <c r="B1576" s="29"/>
      <c r="C1576" s="29"/>
      <c r="D1576" s="150"/>
      <c r="H1576" s="5"/>
      <c r="I1576" s="151"/>
    </row>
    <row r="1577" spans="1:9" s="6" customFormat="1">
      <c r="A1577" s="29"/>
      <c r="B1577" s="29"/>
      <c r="C1577" s="29"/>
      <c r="D1577" s="150"/>
      <c r="H1577" s="5"/>
      <c r="I1577" s="151"/>
    </row>
    <row r="1578" spans="1:9" s="6" customFormat="1">
      <c r="A1578" s="29"/>
      <c r="B1578" s="29"/>
      <c r="C1578" s="29"/>
      <c r="D1578" s="150"/>
      <c r="H1578" s="5"/>
      <c r="I1578" s="151"/>
    </row>
    <row r="1579" spans="1:9" s="6" customFormat="1">
      <c r="A1579" s="29"/>
      <c r="B1579" s="29"/>
      <c r="C1579" s="29"/>
      <c r="D1579" s="150"/>
      <c r="H1579" s="5"/>
      <c r="I1579" s="151"/>
    </row>
    <row r="1580" spans="1:9" s="6" customFormat="1">
      <c r="A1580" s="29"/>
      <c r="B1580" s="29"/>
      <c r="C1580" s="29"/>
      <c r="D1580" s="150"/>
      <c r="H1580" s="5"/>
      <c r="I1580" s="151"/>
    </row>
    <row r="1581" spans="1:9" s="6" customFormat="1">
      <c r="A1581" s="29"/>
      <c r="B1581" s="29"/>
      <c r="C1581" s="29"/>
      <c r="D1581" s="150"/>
      <c r="H1581" s="5"/>
      <c r="I1581" s="151"/>
    </row>
    <row r="1582" spans="1:9" s="6" customFormat="1">
      <c r="A1582" s="29"/>
      <c r="B1582" s="29"/>
      <c r="C1582" s="29"/>
      <c r="D1582" s="150"/>
      <c r="H1582" s="5"/>
      <c r="I1582" s="151"/>
    </row>
    <row r="1583" spans="1:9" s="6" customFormat="1">
      <c r="A1583" s="29"/>
      <c r="B1583" s="29"/>
      <c r="C1583" s="29"/>
      <c r="D1583" s="150"/>
      <c r="H1583" s="5"/>
      <c r="I1583" s="151"/>
    </row>
    <row r="1584" spans="1:9" s="6" customFormat="1">
      <c r="A1584" s="29"/>
      <c r="B1584" s="29"/>
      <c r="C1584" s="29"/>
      <c r="D1584" s="150"/>
      <c r="H1584" s="5"/>
      <c r="I1584" s="151"/>
    </row>
    <row r="1585" spans="1:9" s="6" customFormat="1">
      <c r="A1585" s="29"/>
      <c r="B1585" s="29"/>
      <c r="C1585" s="29"/>
      <c r="D1585" s="150"/>
      <c r="H1585" s="5"/>
      <c r="I1585" s="151"/>
    </row>
    <row r="1586" spans="1:9" s="6" customFormat="1">
      <c r="A1586" s="29"/>
      <c r="B1586" s="29"/>
      <c r="C1586" s="29"/>
      <c r="D1586" s="150"/>
      <c r="H1586" s="5"/>
      <c r="I1586" s="151"/>
    </row>
    <row r="1587" spans="1:9" s="6" customFormat="1">
      <c r="A1587" s="29"/>
      <c r="B1587" s="29"/>
      <c r="C1587" s="29"/>
      <c r="D1587" s="150"/>
      <c r="H1587" s="5"/>
      <c r="I1587" s="151"/>
    </row>
    <row r="1588" spans="1:9" s="6" customFormat="1">
      <c r="A1588" s="29"/>
      <c r="B1588" s="29"/>
      <c r="C1588" s="29"/>
      <c r="D1588" s="150"/>
      <c r="H1588" s="5"/>
      <c r="I1588" s="151"/>
    </row>
    <row r="1589" spans="1:9" s="6" customFormat="1">
      <c r="A1589" s="29"/>
      <c r="B1589" s="29"/>
      <c r="C1589" s="29"/>
      <c r="D1589" s="150"/>
      <c r="H1589" s="5"/>
      <c r="I1589" s="151"/>
    </row>
    <row r="1590" spans="1:9" s="6" customFormat="1">
      <c r="A1590" s="29"/>
      <c r="B1590" s="29"/>
      <c r="C1590" s="29"/>
      <c r="D1590" s="150"/>
      <c r="H1590" s="5"/>
      <c r="I1590" s="151"/>
    </row>
    <row r="1591" spans="1:9" s="6" customFormat="1">
      <c r="A1591" s="29"/>
      <c r="B1591" s="29"/>
      <c r="C1591" s="29"/>
      <c r="D1591" s="150"/>
      <c r="H1591" s="5"/>
      <c r="I1591" s="151"/>
    </row>
    <row r="1592" spans="1:9" s="6" customFormat="1">
      <c r="A1592" s="29"/>
      <c r="B1592" s="29"/>
      <c r="C1592" s="29"/>
      <c r="D1592" s="150"/>
      <c r="H1592" s="5"/>
      <c r="I1592" s="151"/>
    </row>
    <row r="1593" spans="1:9" s="6" customFormat="1">
      <c r="A1593" s="29"/>
      <c r="B1593" s="29"/>
      <c r="C1593" s="29"/>
      <c r="D1593" s="150"/>
      <c r="H1593" s="5"/>
      <c r="I1593" s="151"/>
    </row>
    <row r="1594" spans="1:9" s="6" customFormat="1">
      <c r="A1594" s="29"/>
      <c r="B1594" s="29"/>
      <c r="C1594" s="29"/>
      <c r="D1594" s="150"/>
      <c r="H1594" s="5"/>
      <c r="I1594" s="151"/>
    </row>
    <row r="1595" spans="1:9" s="6" customFormat="1">
      <c r="A1595" s="29"/>
      <c r="B1595" s="29"/>
      <c r="C1595" s="29"/>
      <c r="D1595" s="150"/>
      <c r="H1595" s="5"/>
      <c r="I1595" s="151"/>
    </row>
    <row r="1596" spans="1:9" s="6" customFormat="1">
      <c r="A1596" s="29"/>
      <c r="B1596" s="29"/>
      <c r="C1596" s="29"/>
      <c r="D1596" s="150"/>
      <c r="H1596" s="5"/>
      <c r="I1596" s="151"/>
    </row>
    <row r="1597" spans="1:9" s="6" customFormat="1">
      <c r="A1597" s="29"/>
      <c r="B1597" s="29"/>
      <c r="C1597" s="29"/>
      <c r="D1597" s="150"/>
      <c r="H1597" s="5"/>
      <c r="I1597" s="151"/>
    </row>
    <row r="1598" spans="1:9" s="6" customFormat="1">
      <c r="A1598" s="29"/>
      <c r="B1598" s="29"/>
      <c r="C1598" s="29"/>
      <c r="D1598" s="150"/>
      <c r="H1598" s="5"/>
      <c r="I1598" s="151"/>
    </row>
    <row r="1599" spans="1:9" s="6" customFormat="1">
      <c r="A1599" s="29"/>
      <c r="B1599" s="29"/>
      <c r="C1599" s="29"/>
      <c r="D1599" s="150"/>
      <c r="H1599" s="5"/>
      <c r="I1599" s="151"/>
    </row>
    <row r="1600" spans="1:9" s="6" customFormat="1">
      <c r="A1600" s="29"/>
      <c r="B1600" s="29"/>
      <c r="C1600" s="29"/>
      <c r="D1600" s="150"/>
      <c r="H1600" s="5"/>
      <c r="I1600" s="151"/>
    </row>
    <row r="1601" spans="1:9" s="6" customFormat="1">
      <c r="A1601" s="29"/>
      <c r="B1601" s="29"/>
      <c r="C1601" s="29"/>
      <c r="D1601" s="150"/>
      <c r="H1601" s="5"/>
      <c r="I1601" s="151"/>
    </row>
    <row r="1602" spans="1:9" s="6" customFormat="1">
      <c r="A1602" s="29"/>
      <c r="B1602" s="29"/>
      <c r="C1602" s="29"/>
      <c r="D1602" s="150"/>
      <c r="H1602" s="5"/>
      <c r="I1602" s="151"/>
    </row>
    <row r="1603" spans="1:9" s="6" customFormat="1">
      <c r="A1603" s="29"/>
      <c r="B1603" s="29"/>
      <c r="C1603" s="29"/>
      <c r="D1603" s="150"/>
      <c r="H1603" s="5"/>
      <c r="I1603" s="151"/>
    </row>
    <row r="1604" spans="1:9" s="6" customFormat="1">
      <c r="A1604" s="29"/>
      <c r="B1604" s="29"/>
      <c r="C1604" s="29"/>
      <c r="D1604" s="150"/>
      <c r="H1604" s="5"/>
      <c r="I1604" s="151"/>
    </row>
    <row r="1605" spans="1:9" s="6" customFormat="1">
      <c r="A1605" s="29"/>
      <c r="B1605" s="29"/>
      <c r="C1605" s="29"/>
      <c r="D1605" s="150"/>
      <c r="H1605" s="5"/>
      <c r="I1605" s="151"/>
    </row>
    <row r="1606" spans="1:9" s="6" customFormat="1">
      <c r="A1606" s="29"/>
      <c r="B1606" s="29"/>
      <c r="C1606" s="29"/>
      <c r="D1606" s="150"/>
      <c r="H1606" s="5"/>
      <c r="I1606" s="151"/>
    </row>
    <row r="1607" spans="1:9" s="6" customFormat="1">
      <c r="A1607" s="29"/>
      <c r="B1607" s="29"/>
      <c r="C1607" s="29"/>
      <c r="D1607" s="150"/>
      <c r="H1607" s="5"/>
      <c r="I1607" s="151"/>
    </row>
    <row r="1608" spans="1:9" s="6" customFormat="1">
      <c r="A1608" s="29"/>
      <c r="B1608" s="29"/>
      <c r="C1608" s="29"/>
      <c r="D1608" s="150"/>
      <c r="H1608" s="5"/>
      <c r="I1608" s="151"/>
    </row>
    <row r="1609" spans="1:9" s="6" customFormat="1">
      <c r="A1609" s="29"/>
      <c r="B1609" s="29"/>
      <c r="C1609" s="29"/>
      <c r="D1609" s="150"/>
      <c r="H1609" s="5"/>
      <c r="I1609" s="151"/>
    </row>
    <row r="1610" spans="1:9" s="6" customFormat="1">
      <c r="A1610" s="29"/>
      <c r="B1610" s="29"/>
      <c r="C1610" s="29"/>
      <c r="D1610" s="150"/>
      <c r="H1610" s="5"/>
      <c r="I1610" s="151"/>
    </row>
    <row r="1611" spans="1:9" s="6" customFormat="1">
      <c r="A1611" s="29"/>
      <c r="B1611" s="29"/>
      <c r="C1611" s="29"/>
      <c r="D1611" s="150"/>
      <c r="H1611" s="5"/>
      <c r="I1611" s="151"/>
    </row>
    <row r="1612" spans="1:9" s="6" customFormat="1">
      <c r="A1612" s="29"/>
      <c r="B1612" s="29"/>
      <c r="C1612" s="29"/>
      <c r="D1612" s="150"/>
      <c r="H1612" s="5"/>
      <c r="I1612" s="151"/>
    </row>
    <row r="1613" spans="1:9" s="6" customFormat="1">
      <c r="A1613" s="29"/>
      <c r="B1613" s="29"/>
      <c r="C1613" s="29"/>
      <c r="D1613" s="150"/>
      <c r="H1613" s="5"/>
      <c r="I1613" s="151"/>
    </row>
    <row r="1614" spans="1:9" s="6" customFormat="1">
      <c r="A1614" s="29"/>
      <c r="B1614" s="29"/>
      <c r="C1614" s="29"/>
      <c r="D1614" s="150"/>
      <c r="H1614" s="5"/>
      <c r="I1614" s="151"/>
    </row>
    <row r="1615" spans="1:9" s="6" customFormat="1">
      <c r="A1615" s="29"/>
      <c r="B1615" s="29"/>
      <c r="C1615" s="29"/>
      <c r="D1615" s="150"/>
      <c r="H1615" s="5"/>
      <c r="I1615" s="151"/>
    </row>
    <row r="1616" spans="1:9" s="6" customFormat="1">
      <c r="A1616" s="29"/>
      <c r="B1616" s="29"/>
      <c r="C1616" s="29"/>
      <c r="D1616" s="150"/>
      <c r="H1616" s="5"/>
      <c r="I1616" s="151"/>
    </row>
    <row r="1617" spans="1:9" s="6" customFormat="1">
      <c r="A1617" s="29"/>
      <c r="B1617" s="29"/>
      <c r="C1617" s="29"/>
      <c r="D1617" s="150"/>
      <c r="H1617" s="5"/>
      <c r="I1617" s="151"/>
    </row>
    <row r="1618" spans="1:9" s="6" customFormat="1">
      <c r="A1618" s="29"/>
      <c r="B1618" s="29"/>
      <c r="C1618" s="29"/>
      <c r="D1618" s="150"/>
      <c r="H1618" s="5"/>
      <c r="I1618" s="151"/>
    </row>
    <row r="1619" spans="1:9" s="6" customFormat="1">
      <c r="A1619" s="29"/>
      <c r="B1619" s="29"/>
      <c r="C1619" s="29"/>
      <c r="D1619" s="150"/>
      <c r="H1619" s="5"/>
      <c r="I1619" s="151"/>
    </row>
    <row r="1620" spans="1:9" s="6" customFormat="1">
      <c r="A1620" s="29"/>
      <c r="B1620" s="29"/>
      <c r="C1620" s="29"/>
      <c r="D1620" s="150"/>
      <c r="H1620" s="5"/>
      <c r="I1620" s="151"/>
    </row>
    <row r="1621" spans="1:9" s="6" customFormat="1">
      <c r="A1621" s="29"/>
      <c r="B1621" s="29"/>
      <c r="C1621" s="29"/>
      <c r="D1621" s="150"/>
      <c r="H1621" s="5"/>
      <c r="I1621" s="151"/>
    </row>
    <row r="1622" spans="1:9" s="6" customFormat="1">
      <c r="A1622" s="29"/>
      <c r="B1622" s="29"/>
      <c r="C1622" s="29"/>
      <c r="D1622" s="150"/>
      <c r="H1622" s="5"/>
      <c r="I1622" s="151"/>
    </row>
    <row r="1623" spans="1:9" s="6" customFormat="1">
      <c r="A1623" s="29"/>
      <c r="B1623" s="29"/>
      <c r="C1623" s="29"/>
      <c r="D1623" s="150"/>
      <c r="H1623" s="5"/>
      <c r="I1623" s="151"/>
    </row>
    <row r="1624" spans="1:9" s="6" customFormat="1">
      <c r="A1624" s="29"/>
      <c r="B1624" s="29"/>
      <c r="C1624" s="29"/>
      <c r="D1624" s="150"/>
      <c r="H1624" s="5"/>
      <c r="I1624" s="151"/>
    </row>
    <row r="1625" spans="1:9" s="6" customFormat="1">
      <c r="A1625" s="29"/>
      <c r="B1625" s="29"/>
      <c r="C1625" s="29"/>
      <c r="D1625" s="150"/>
      <c r="H1625" s="5"/>
      <c r="I1625" s="151"/>
    </row>
    <row r="1626" spans="1:9" s="6" customFormat="1">
      <c r="A1626" s="29"/>
      <c r="B1626" s="29"/>
      <c r="C1626" s="29"/>
      <c r="D1626" s="150"/>
      <c r="H1626" s="5"/>
      <c r="I1626" s="151"/>
    </row>
    <row r="1627" spans="1:9" s="6" customFormat="1">
      <c r="A1627" s="29"/>
      <c r="B1627" s="29"/>
      <c r="C1627" s="29"/>
      <c r="D1627" s="150"/>
      <c r="H1627" s="5"/>
      <c r="I1627" s="151"/>
    </row>
    <row r="1628" spans="1:9" s="6" customFormat="1">
      <c r="A1628" s="29"/>
      <c r="B1628" s="29"/>
      <c r="C1628" s="29"/>
      <c r="D1628" s="150"/>
      <c r="H1628" s="5"/>
      <c r="I1628" s="151"/>
    </row>
    <row r="1629" spans="1:9" s="6" customFormat="1">
      <c r="A1629" s="29"/>
      <c r="B1629" s="29"/>
      <c r="C1629" s="29"/>
      <c r="D1629" s="150"/>
      <c r="H1629" s="5"/>
      <c r="I1629" s="151"/>
    </row>
    <row r="1630" spans="1:9" s="6" customFormat="1">
      <c r="A1630" s="29"/>
      <c r="B1630" s="29"/>
      <c r="C1630" s="29"/>
      <c r="D1630" s="150"/>
      <c r="H1630" s="5"/>
      <c r="I1630" s="151"/>
    </row>
    <row r="1631" spans="1:9" s="6" customFormat="1">
      <c r="A1631" s="29"/>
      <c r="B1631" s="29"/>
      <c r="C1631" s="29"/>
      <c r="D1631" s="150"/>
      <c r="H1631" s="5"/>
      <c r="I1631" s="151"/>
    </row>
    <row r="1632" spans="1:9" s="6" customFormat="1">
      <c r="A1632" s="29"/>
      <c r="B1632" s="29"/>
      <c r="C1632" s="29"/>
      <c r="D1632" s="150"/>
      <c r="H1632" s="5"/>
      <c r="I1632" s="151"/>
    </row>
    <row r="1633" spans="1:9" s="6" customFormat="1">
      <c r="A1633" s="29"/>
      <c r="B1633" s="29"/>
      <c r="C1633" s="29"/>
      <c r="D1633" s="150"/>
      <c r="H1633" s="5"/>
      <c r="I1633" s="151"/>
    </row>
    <row r="1634" spans="1:9" s="6" customFormat="1">
      <c r="A1634" s="29"/>
      <c r="B1634" s="29"/>
      <c r="C1634" s="29"/>
      <c r="D1634" s="150"/>
      <c r="H1634" s="5"/>
      <c r="I1634" s="151"/>
    </row>
    <row r="1635" spans="1:9" s="6" customFormat="1">
      <c r="A1635" s="29"/>
      <c r="B1635" s="29"/>
      <c r="C1635" s="29"/>
      <c r="D1635" s="150"/>
      <c r="H1635" s="5"/>
      <c r="I1635" s="151"/>
    </row>
    <row r="1636" spans="1:9" s="6" customFormat="1">
      <c r="A1636" s="29"/>
      <c r="B1636" s="29"/>
      <c r="C1636" s="29"/>
      <c r="D1636" s="150"/>
      <c r="H1636" s="5"/>
      <c r="I1636" s="151"/>
    </row>
    <row r="1637" spans="1:9" s="6" customFormat="1">
      <c r="A1637" s="29"/>
      <c r="B1637" s="29"/>
      <c r="C1637" s="29"/>
      <c r="D1637" s="150"/>
      <c r="H1637" s="5"/>
      <c r="I1637" s="151"/>
    </row>
    <row r="1638" spans="1:9" s="6" customFormat="1">
      <c r="A1638" s="29"/>
      <c r="B1638" s="29"/>
      <c r="C1638" s="29"/>
      <c r="D1638" s="150"/>
      <c r="H1638" s="5"/>
      <c r="I1638" s="151"/>
    </row>
    <row r="1639" spans="1:9" s="6" customFormat="1">
      <c r="A1639" s="29"/>
      <c r="B1639" s="29"/>
      <c r="C1639" s="29"/>
      <c r="D1639" s="150"/>
      <c r="H1639" s="5"/>
      <c r="I1639" s="151"/>
    </row>
    <row r="1640" spans="1:9" s="6" customFormat="1">
      <c r="A1640" s="29"/>
      <c r="B1640" s="29"/>
      <c r="C1640" s="29"/>
      <c r="D1640" s="150"/>
      <c r="H1640" s="5"/>
      <c r="I1640" s="151"/>
    </row>
    <row r="1641" spans="1:9" s="6" customFormat="1">
      <c r="A1641" s="29"/>
      <c r="B1641" s="29"/>
      <c r="C1641" s="29"/>
      <c r="D1641" s="150"/>
      <c r="H1641" s="5"/>
      <c r="I1641" s="151"/>
    </row>
    <row r="1642" spans="1:9" s="6" customFormat="1">
      <c r="A1642" s="29"/>
      <c r="B1642" s="29"/>
      <c r="C1642" s="29"/>
      <c r="D1642" s="150"/>
      <c r="H1642" s="5"/>
      <c r="I1642" s="151"/>
    </row>
    <row r="1643" spans="1:9" s="6" customFormat="1">
      <c r="A1643" s="29"/>
      <c r="B1643" s="29"/>
      <c r="C1643" s="29"/>
      <c r="D1643" s="150"/>
      <c r="H1643" s="5"/>
      <c r="I1643" s="151"/>
    </row>
    <row r="1644" spans="1:9" s="6" customFormat="1">
      <c r="A1644" s="29"/>
      <c r="B1644" s="29"/>
      <c r="C1644" s="29"/>
      <c r="D1644" s="150"/>
      <c r="H1644" s="5"/>
      <c r="I1644" s="151"/>
    </row>
    <row r="1645" spans="1:9" s="6" customFormat="1">
      <c r="A1645" s="29"/>
      <c r="B1645" s="29"/>
      <c r="C1645" s="29"/>
      <c r="D1645" s="150"/>
      <c r="H1645" s="5"/>
      <c r="I1645" s="151"/>
    </row>
    <row r="1646" spans="1:9" s="6" customFormat="1">
      <c r="A1646" s="29"/>
      <c r="B1646" s="29"/>
      <c r="C1646" s="29"/>
      <c r="D1646" s="150"/>
      <c r="H1646" s="5"/>
      <c r="I1646" s="151"/>
    </row>
    <row r="1647" spans="1:9" s="6" customFormat="1">
      <c r="A1647" s="29"/>
      <c r="B1647" s="29"/>
      <c r="C1647" s="29"/>
      <c r="D1647" s="150"/>
      <c r="H1647" s="5"/>
      <c r="I1647" s="151"/>
    </row>
    <row r="1648" spans="1:9" s="6" customFormat="1">
      <c r="A1648" s="29"/>
      <c r="B1648" s="29"/>
      <c r="C1648" s="29"/>
      <c r="D1648" s="150"/>
      <c r="H1648" s="5"/>
      <c r="I1648" s="151"/>
    </row>
    <row r="1649" spans="1:9" s="6" customFormat="1">
      <c r="A1649" s="29"/>
      <c r="B1649" s="29"/>
      <c r="C1649" s="29"/>
      <c r="D1649" s="150"/>
      <c r="H1649" s="5"/>
      <c r="I1649" s="151"/>
    </row>
    <row r="1650" spans="1:9" s="6" customFormat="1">
      <c r="A1650" s="29"/>
      <c r="B1650" s="29"/>
      <c r="C1650" s="29"/>
      <c r="D1650" s="150"/>
      <c r="H1650" s="5"/>
      <c r="I1650" s="151"/>
    </row>
    <row r="1651" spans="1:9" s="6" customFormat="1">
      <c r="A1651" s="29"/>
      <c r="B1651" s="29"/>
      <c r="C1651" s="29"/>
      <c r="D1651" s="150"/>
      <c r="H1651" s="5"/>
      <c r="I1651" s="151"/>
    </row>
    <row r="1652" spans="1:9" s="6" customFormat="1">
      <c r="A1652" s="29"/>
      <c r="B1652" s="29"/>
      <c r="C1652" s="29"/>
      <c r="D1652" s="150"/>
      <c r="H1652" s="5"/>
      <c r="I1652" s="151"/>
    </row>
    <row r="1653" spans="1:9" s="6" customFormat="1">
      <c r="A1653" s="29"/>
      <c r="B1653" s="29"/>
      <c r="C1653" s="29"/>
      <c r="D1653" s="150"/>
      <c r="H1653" s="5"/>
      <c r="I1653" s="151"/>
    </row>
    <row r="1654" spans="1:9" s="6" customFormat="1">
      <c r="A1654" s="29"/>
      <c r="B1654" s="29"/>
      <c r="C1654" s="29"/>
      <c r="D1654" s="150"/>
      <c r="H1654" s="5"/>
      <c r="I1654" s="151"/>
    </row>
    <row r="1655" spans="1:9" s="6" customFormat="1">
      <c r="A1655" s="29"/>
      <c r="B1655" s="29"/>
      <c r="C1655" s="29"/>
      <c r="D1655" s="150"/>
      <c r="H1655" s="5"/>
      <c r="I1655" s="151"/>
    </row>
    <row r="1656" spans="1:9" s="6" customFormat="1">
      <c r="A1656" s="29"/>
      <c r="B1656" s="29"/>
      <c r="C1656" s="29"/>
      <c r="D1656" s="150"/>
      <c r="H1656" s="5"/>
      <c r="I1656" s="151"/>
    </row>
    <row r="1657" spans="1:9" s="6" customFormat="1">
      <c r="A1657" s="29"/>
      <c r="B1657" s="29"/>
      <c r="C1657" s="29"/>
      <c r="D1657" s="150"/>
      <c r="H1657" s="5"/>
      <c r="I1657" s="151"/>
    </row>
    <row r="1658" spans="1:9" s="6" customFormat="1">
      <c r="A1658" s="29"/>
      <c r="B1658" s="29"/>
      <c r="C1658" s="29"/>
      <c r="D1658" s="150"/>
      <c r="H1658" s="5"/>
      <c r="I1658" s="151"/>
    </row>
    <row r="1659" spans="1:9" s="6" customFormat="1">
      <c r="A1659" s="29"/>
      <c r="B1659" s="29"/>
      <c r="C1659" s="29"/>
      <c r="D1659" s="150"/>
      <c r="H1659" s="5"/>
      <c r="I1659" s="151"/>
    </row>
    <row r="1660" spans="1:9" s="6" customFormat="1">
      <c r="A1660" s="29"/>
      <c r="B1660" s="29"/>
      <c r="C1660" s="29"/>
      <c r="D1660" s="150"/>
      <c r="H1660" s="5"/>
      <c r="I1660" s="151"/>
    </row>
    <row r="1661" spans="1:9" s="6" customFormat="1">
      <c r="A1661" s="29"/>
      <c r="B1661" s="29"/>
      <c r="C1661" s="29"/>
      <c r="D1661" s="150"/>
      <c r="H1661" s="5"/>
      <c r="I1661" s="151"/>
    </row>
    <row r="1662" spans="1:9" s="6" customFormat="1">
      <c r="A1662" s="29"/>
      <c r="B1662" s="29"/>
      <c r="C1662" s="29"/>
      <c r="D1662" s="150"/>
      <c r="H1662" s="5"/>
      <c r="I1662" s="151"/>
    </row>
    <row r="1663" spans="1:9" s="6" customFormat="1">
      <c r="A1663" s="29"/>
      <c r="B1663" s="29"/>
      <c r="C1663" s="29"/>
      <c r="D1663" s="150"/>
      <c r="H1663" s="5"/>
      <c r="I1663" s="151"/>
    </row>
    <row r="1664" spans="1:9" s="6" customFormat="1">
      <c r="A1664" s="29"/>
      <c r="B1664" s="29"/>
      <c r="C1664" s="29"/>
      <c r="D1664" s="150"/>
      <c r="H1664" s="5"/>
      <c r="I1664" s="151"/>
    </row>
    <row r="1665" spans="1:9" s="6" customFormat="1">
      <c r="A1665" s="29"/>
      <c r="B1665" s="29"/>
      <c r="C1665" s="29"/>
      <c r="D1665" s="150"/>
      <c r="H1665" s="5"/>
      <c r="I1665" s="151"/>
    </row>
    <row r="1666" spans="1:9" s="6" customFormat="1">
      <c r="A1666" s="29"/>
      <c r="B1666" s="29"/>
      <c r="C1666" s="29"/>
      <c r="D1666" s="150"/>
      <c r="H1666" s="5"/>
      <c r="I1666" s="151"/>
    </row>
    <row r="1667" spans="1:9" s="6" customFormat="1">
      <c r="A1667" s="29"/>
      <c r="B1667" s="29"/>
      <c r="C1667" s="29"/>
      <c r="D1667" s="150"/>
      <c r="H1667" s="5"/>
      <c r="I1667" s="151"/>
    </row>
    <row r="1668" spans="1:9" s="6" customFormat="1">
      <c r="A1668" s="29"/>
      <c r="B1668" s="29"/>
      <c r="C1668" s="29"/>
      <c r="D1668" s="150"/>
      <c r="H1668" s="5"/>
      <c r="I1668" s="151"/>
    </row>
    <row r="1669" spans="1:9" s="6" customFormat="1">
      <c r="A1669" s="29"/>
      <c r="B1669" s="29"/>
      <c r="C1669" s="29"/>
      <c r="D1669" s="150"/>
      <c r="H1669" s="5"/>
      <c r="I1669" s="151"/>
    </row>
    <row r="1670" spans="1:9" s="6" customFormat="1">
      <c r="A1670" s="29"/>
      <c r="B1670" s="29"/>
      <c r="C1670" s="29"/>
      <c r="D1670" s="150"/>
      <c r="H1670" s="5"/>
      <c r="I1670" s="151"/>
    </row>
    <row r="1671" spans="1:9" s="6" customFormat="1">
      <c r="A1671" s="29"/>
      <c r="B1671" s="29"/>
      <c r="C1671" s="29"/>
      <c r="D1671" s="150"/>
      <c r="H1671" s="5"/>
      <c r="I1671" s="151"/>
    </row>
    <row r="1672" spans="1:9" s="6" customFormat="1">
      <c r="A1672" s="29"/>
      <c r="B1672" s="29"/>
      <c r="C1672" s="29"/>
      <c r="D1672" s="150"/>
      <c r="H1672" s="5"/>
      <c r="I1672" s="151"/>
    </row>
    <row r="1673" spans="1:9" s="6" customFormat="1">
      <c r="A1673" s="29"/>
      <c r="B1673" s="29"/>
      <c r="C1673" s="29"/>
      <c r="D1673" s="150"/>
      <c r="H1673" s="5"/>
      <c r="I1673" s="151"/>
    </row>
    <row r="1674" spans="1:9" s="6" customFormat="1">
      <c r="A1674" s="29"/>
      <c r="B1674" s="29"/>
      <c r="C1674" s="29"/>
      <c r="D1674" s="150"/>
      <c r="H1674" s="5"/>
      <c r="I1674" s="151"/>
    </row>
    <row r="1675" spans="1:9" s="6" customFormat="1">
      <c r="A1675" s="29"/>
      <c r="B1675" s="29"/>
      <c r="C1675" s="29"/>
      <c r="D1675" s="150"/>
      <c r="H1675" s="5"/>
      <c r="I1675" s="151"/>
    </row>
    <row r="1676" spans="1:9" s="6" customFormat="1">
      <c r="A1676" s="29"/>
      <c r="B1676" s="29"/>
      <c r="C1676" s="29"/>
      <c r="D1676" s="150"/>
      <c r="H1676" s="5"/>
      <c r="I1676" s="151"/>
    </row>
    <row r="1677" spans="1:9" s="6" customFormat="1">
      <c r="A1677" s="29"/>
      <c r="B1677" s="29"/>
      <c r="C1677" s="29"/>
      <c r="D1677" s="150"/>
      <c r="H1677" s="5"/>
      <c r="I1677" s="151"/>
    </row>
    <row r="1678" spans="1:9" s="6" customFormat="1">
      <c r="A1678" s="29"/>
      <c r="B1678" s="29"/>
      <c r="C1678" s="29"/>
      <c r="D1678" s="150"/>
      <c r="H1678" s="5"/>
      <c r="I1678" s="151"/>
    </row>
    <row r="1679" spans="1:9" s="6" customFormat="1">
      <c r="A1679" s="29"/>
      <c r="B1679" s="29"/>
      <c r="C1679" s="29"/>
      <c r="D1679" s="150"/>
      <c r="H1679" s="5"/>
      <c r="I1679" s="151"/>
    </row>
    <row r="1680" spans="1:9" s="6" customFormat="1">
      <c r="A1680" s="29"/>
      <c r="B1680" s="29"/>
      <c r="C1680" s="29"/>
      <c r="D1680" s="150"/>
      <c r="H1680" s="5"/>
      <c r="I1680" s="151"/>
    </row>
    <row r="1681" spans="1:9" s="6" customFormat="1">
      <c r="A1681" s="29"/>
      <c r="B1681" s="29"/>
      <c r="C1681" s="29"/>
      <c r="D1681" s="150"/>
      <c r="H1681" s="5"/>
      <c r="I1681" s="151"/>
    </row>
    <row r="1682" spans="1:9" s="6" customFormat="1">
      <c r="A1682" s="29"/>
      <c r="B1682" s="29"/>
      <c r="C1682" s="29"/>
      <c r="D1682" s="150"/>
      <c r="H1682" s="5"/>
      <c r="I1682" s="151"/>
    </row>
    <row r="1683" spans="1:9" s="6" customFormat="1">
      <c r="A1683" s="29"/>
      <c r="B1683" s="29"/>
      <c r="C1683" s="29"/>
      <c r="D1683" s="150"/>
      <c r="H1683" s="5"/>
      <c r="I1683" s="151"/>
    </row>
    <row r="1684" spans="1:9" s="6" customFormat="1">
      <c r="A1684" s="29"/>
      <c r="B1684" s="29"/>
      <c r="C1684" s="29"/>
      <c r="D1684" s="150"/>
      <c r="H1684" s="5"/>
      <c r="I1684" s="151"/>
    </row>
    <row r="1685" spans="1:9" s="6" customFormat="1">
      <c r="A1685" s="29"/>
      <c r="B1685" s="29"/>
      <c r="C1685" s="29"/>
      <c r="D1685" s="150"/>
      <c r="H1685" s="5"/>
      <c r="I1685" s="151"/>
    </row>
    <row r="1686" spans="1:9" s="6" customFormat="1">
      <c r="A1686" s="29"/>
      <c r="B1686" s="29"/>
      <c r="C1686" s="29"/>
      <c r="D1686" s="150"/>
      <c r="H1686" s="5"/>
      <c r="I1686" s="151"/>
    </row>
    <row r="1687" spans="1:9" s="6" customFormat="1">
      <c r="A1687" s="29"/>
      <c r="B1687" s="29"/>
      <c r="C1687" s="29"/>
      <c r="D1687" s="150"/>
      <c r="H1687" s="5"/>
      <c r="I1687" s="151"/>
    </row>
    <row r="1688" spans="1:9" s="6" customFormat="1">
      <c r="A1688" s="29"/>
      <c r="B1688" s="29"/>
      <c r="C1688" s="29"/>
      <c r="D1688" s="150"/>
      <c r="H1688" s="5"/>
      <c r="I1688" s="151"/>
    </row>
    <row r="1689" spans="1:9" s="6" customFormat="1">
      <c r="A1689" s="29"/>
      <c r="B1689" s="29"/>
      <c r="C1689" s="29"/>
      <c r="D1689" s="150"/>
      <c r="H1689" s="5"/>
      <c r="I1689" s="151"/>
    </row>
    <row r="1690" spans="1:9" s="6" customFormat="1">
      <c r="A1690" s="29"/>
      <c r="B1690" s="29"/>
      <c r="C1690" s="29"/>
      <c r="D1690" s="150"/>
      <c r="H1690" s="5"/>
      <c r="I1690" s="151"/>
    </row>
    <row r="1691" spans="1:9" s="6" customFormat="1">
      <c r="A1691" s="29"/>
      <c r="B1691" s="29"/>
      <c r="C1691" s="29"/>
      <c r="D1691" s="150"/>
      <c r="H1691" s="5"/>
      <c r="I1691" s="151"/>
    </row>
    <row r="1692" spans="1:9" s="6" customFormat="1">
      <c r="A1692" s="29"/>
      <c r="B1692" s="29"/>
      <c r="C1692" s="29"/>
      <c r="D1692" s="150"/>
      <c r="H1692" s="5"/>
      <c r="I1692" s="151"/>
    </row>
    <row r="1693" spans="1:9" s="6" customFormat="1">
      <c r="A1693" s="29"/>
      <c r="B1693" s="29"/>
      <c r="C1693" s="29"/>
      <c r="D1693" s="150"/>
      <c r="H1693" s="5"/>
      <c r="I1693" s="151"/>
    </row>
    <row r="1694" spans="1:9" s="6" customFormat="1">
      <c r="A1694" s="29"/>
      <c r="B1694" s="29"/>
      <c r="C1694" s="29"/>
      <c r="D1694" s="150"/>
      <c r="H1694" s="5"/>
      <c r="I1694" s="151"/>
    </row>
    <row r="1695" spans="1:9" s="6" customFormat="1">
      <c r="A1695" s="29"/>
      <c r="B1695" s="29"/>
      <c r="C1695" s="29"/>
      <c r="D1695" s="150"/>
      <c r="H1695" s="5"/>
      <c r="I1695" s="151"/>
    </row>
    <row r="1696" spans="1:9" s="6" customFormat="1">
      <c r="A1696" s="29"/>
      <c r="B1696" s="29"/>
      <c r="C1696" s="29"/>
      <c r="D1696" s="150"/>
      <c r="H1696" s="5"/>
      <c r="I1696" s="151"/>
    </row>
    <row r="1697" spans="1:9" s="6" customFormat="1">
      <c r="A1697" s="29"/>
      <c r="B1697" s="29"/>
      <c r="C1697" s="29"/>
      <c r="D1697" s="150"/>
      <c r="H1697" s="5"/>
      <c r="I1697" s="151"/>
    </row>
    <row r="1698" spans="1:9" s="6" customFormat="1">
      <c r="A1698" s="29"/>
      <c r="B1698" s="29"/>
      <c r="C1698" s="29"/>
      <c r="D1698" s="150"/>
      <c r="H1698" s="5"/>
      <c r="I1698" s="151"/>
    </row>
    <row r="1699" spans="1:9" s="6" customFormat="1">
      <c r="A1699" s="29"/>
      <c r="B1699" s="29"/>
      <c r="C1699" s="29"/>
      <c r="D1699" s="150"/>
      <c r="H1699" s="5"/>
      <c r="I1699" s="151"/>
    </row>
    <row r="1700" spans="1:9" s="6" customFormat="1">
      <c r="A1700" s="29"/>
      <c r="B1700" s="29"/>
      <c r="C1700" s="29"/>
      <c r="D1700" s="150"/>
      <c r="H1700" s="5"/>
      <c r="I1700" s="151"/>
    </row>
    <row r="1701" spans="1:9" s="6" customFormat="1">
      <c r="A1701" s="29"/>
      <c r="B1701" s="29"/>
      <c r="C1701" s="29"/>
      <c r="D1701" s="150"/>
      <c r="H1701" s="5"/>
      <c r="I1701" s="151"/>
    </row>
    <row r="1702" spans="1:9" s="6" customFormat="1">
      <c r="A1702" s="29"/>
      <c r="B1702" s="29"/>
      <c r="C1702" s="29"/>
      <c r="D1702" s="150"/>
      <c r="H1702" s="5"/>
      <c r="I1702" s="151"/>
    </row>
    <row r="1703" spans="1:9" s="6" customFormat="1">
      <c r="A1703" s="29"/>
      <c r="B1703" s="29"/>
      <c r="C1703" s="29"/>
      <c r="D1703" s="150"/>
      <c r="H1703" s="5"/>
      <c r="I1703" s="151"/>
    </row>
    <row r="1704" spans="1:9" s="6" customFormat="1">
      <c r="A1704" s="29"/>
      <c r="B1704" s="29"/>
      <c r="C1704" s="29"/>
      <c r="D1704" s="150"/>
      <c r="H1704" s="5"/>
      <c r="I1704" s="151"/>
    </row>
    <row r="1705" spans="1:9" s="6" customFormat="1">
      <c r="A1705" s="29"/>
      <c r="B1705" s="29"/>
      <c r="C1705" s="29"/>
      <c r="D1705" s="150"/>
      <c r="H1705" s="5"/>
      <c r="I1705" s="151"/>
    </row>
    <row r="1706" spans="1:9" s="6" customFormat="1">
      <c r="A1706" s="29"/>
      <c r="B1706" s="29"/>
      <c r="C1706" s="29"/>
      <c r="D1706" s="150"/>
      <c r="H1706" s="5"/>
      <c r="I1706" s="151"/>
    </row>
    <row r="1707" spans="1:9" s="6" customFormat="1">
      <c r="A1707" s="29"/>
      <c r="B1707" s="29"/>
      <c r="C1707" s="29"/>
      <c r="D1707" s="150"/>
      <c r="H1707" s="5"/>
      <c r="I1707" s="151"/>
    </row>
    <row r="1708" spans="1:9" s="6" customFormat="1">
      <c r="A1708" s="29"/>
      <c r="B1708" s="29"/>
      <c r="C1708" s="29"/>
      <c r="D1708" s="150"/>
      <c r="H1708" s="5"/>
      <c r="I1708" s="151"/>
    </row>
    <row r="1709" spans="1:9" s="6" customFormat="1">
      <c r="A1709" s="29"/>
      <c r="B1709" s="29"/>
      <c r="C1709" s="29"/>
      <c r="D1709" s="150"/>
      <c r="H1709" s="5"/>
      <c r="I1709" s="151"/>
    </row>
    <row r="1710" spans="1:9" s="6" customFormat="1">
      <c r="A1710" s="29"/>
      <c r="B1710" s="29"/>
      <c r="C1710" s="29"/>
      <c r="D1710" s="150"/>
      <c r="H1710" s="5"/>
      <c r="I1710" s="151"/>
    </row>
    <row r="1711" spans="1:9" s="6" customFormat="1">
      <c r="A1711" s="29"/>
      <c r="B1711" s="29"/>
      <c r="C1711" s="29"/>
      <c r="D1711" s="150"/>
      <c r="H1711" s="5"/>
      <c r="I1711" s="151"/>
    </row>
    <row r="1712" spans="1:9" s="6" customFormat="1">
      <c r="A1712" s="29"/>
      <c r="B1712" s="29"/>
      <c r="C1712" s="29"/>
      <c r="D1712" s="150"/>
      <c r="H1712" s="5"/>
      <c r="I1712" s="151"/>
    </row>
    <row r="1713" spans="1:9" s="6" customFormat="1">
      <c r="A1713" s="29"/>
      <c r="B1713" s="29"/>
      <c r="C1713" s="29"/>
      <c r="D1713" s="150"/>
      <c r="H1713" s="5"/>
      <c r="I1713" s="151"/>
    </row>
    <row r="1714" spans="1:9" s="6" customFormat="1">
      <c r="A1714" s="29"/>
      <c r="B1714" s="29"/>
      <c r="C1714" s="29"/>
      <c r="D1714" s="150"/>
      <c r="H1714" s="5"/>
      <c r="I1714" s="151"/>
    </row>
    <row r="1715" spans="1:9" s="6" customFormat="1">
      <c r="A1715" s="29"/>
      <c r="B1715" s="29"/>
      <c r="C1715" s="29"/>
      <c r="D1715" s="150"/>
      <c r="H1715" s="5"/>
      <c r="I1715" s="151"/>
    </row>
    <row r="1716" spans="1:9" s="6" customFormat="1">
      <c r="A1716" s="29"/>
      <c r="B1716" s="29"/>
      <c r="C1716" s="29"/>
      <c r="D1716" s="150"/>
      <c r="H1716" s="5"/>
      <c r="I1716" s="151"/>
    </row>
    <row r="1717" spans="1:9" s="6" customFormat="1">
      <c r="A1717" s="29"/>
      <c r="B1717" s="29"/>
      <c r="C1717" s="29"/>
      <c r="D1717" s="150"/>
      <c r="H1717" s="5"/>
      <c r="I1717" s="151"/>
    </row>
    <row r="1718" spans="1:9" s="6" customFormat="1">
      <c r="A1718" s="29"/>
      <c r="B1718" s="29"/>
      <c r="C1718" s="29"/>
      <c r="D1718" s="150"/>
      <c r="H1718" s="5"/>
      <c r="I1718" s="151"/>
    </row>
    <row r="1719" spans="1:9" s="6" customFormat="1">
      <c r="A1719" s="29"/>
      <c r="B1719" s="29"/>
      <c r="C1719" s="29"/>
      <c r="D1719" s="150"/>
      <c r="H1719" s="5"/>
      <c r="I1719" s="151"/>
    </row>
    <row r="1720" spans="1:9" s="6" customFormat="1">
      <c r="A1720" s="29"/>
      <c r="B1720" s="29"/>
      <c r="C1720" s="29"/>
      <c r="D1720" s="150"/>
      <c r="H1720" s="5"/>
      <c r="I1720" s="151"/>
    </row>
    <row r="1721" spans="1:9" s="6" customFormat="1">
      <c r="A1721" s="29"/>
      <c r="B1721" s="29"/>
      <c r="C1721" s="29"/>
      <c r="D1721" s="150"/>
      <c r="H1721" s="5"/>
      <c r="I1721" s="151"/>
    </row>
    <row r="1722" spans="1:9" s="6" customFormat="1">
      <c r="A1722" s="29"/>
      <c r="B1722" s="29"/>
      <c r="C1722" s="29"/>
      <c r="D1722" s="150"/>
      <c r="H1722" s="5"/>
      <c r="I1722" s="151"/>
    </row>
    <row r="1723" spans="1:9" s="6" customFormat="1">
      <c r="A1723" s="29"/>
      <c r="B1723" s="29"/>
      <c r="C1723" s="29"/>
      <c r="D1723" s="150"/>
      <c r="H1723" s="5"/>
      <c r="I1723" s="151"/>
    </row>
    <row r="1724" spans="1:9" s="6" customFormat="1">
      <c r="A1724" s="29"/>
      <c r="B1724" s="29"/>
      <c r="C1724" s="29"/>
      <c r="D1724" s="150"/>
      <c r="H1724" s="5"/>
      <c r="I1724" s="151"/>
    </row>
    <row r="1725" spans="1:9" s="6" customFormat="1">
      <c r="A1725" s="29"/>
      <c r="B1725" s="29"/>
      <c r="C1725" s="29"/>
      <c r="D1725" s="150"/>
      <c r="H1725" s="5"/>
      <c r="I1725" s="151"/>
    </row>
    <row r="1726" spans="1:9" s="6" customFormat="1">
      <c r="A1726" s="29"/>
      <c r="B1726" s="29"/>
      <c r="C1726" s="29"/>
      <c r="D1726" s="150"/>
      <c r="H1726" s="5"/>
      <c r="I1726" s="151"/>
    </row>
    <row r="1727" spans="1:9" s="6" customFormat="1">
      <c r="A1727" s="29"/>
      <c r="B1727" s="29"/>
      <c r="C1727" s="29"/>
      <c r="D1727" s="150"/>
      <c r="H1727" s="5"/>
      <c r="I1727" s="151"/>
    </row>
    <row r="1728" spans="1:9" s="6" customFormat="1">
      <c r="A1728" s="29"/>
      <c r="B1728" s="29"/>
      <c r="C1728" s="29"/>
      <c r="D1728" s="150"/>
      <c r="H1728" s="5"/>
      <c r="I1728" s="151"/>
    </row>
    <row r="1729" spans="1:9" s="6" customFormat="1">
      <c r="A1729" s="29"/>
      <c r="B1729" s="29"/>
      <c r="C1729" s="29"/>
      <c r="D1729" s="150"/>
      <c r="H1729" s="5"/>
      <c r="I1729" s="151"/>
    </row>
    <row r="1730" spans="1:9" s="6" customFormat="1">
      <c r="A1730" s="29"/>
      <c r="B1730" s="29"/>
      <c r="C1730" s="29"/>
      <c r="D1730" s="150"/>
      <c r="H1730" s="5"/>
      <c r="I1730" s="151"/>
    </row>
    <row r="1731" spans="1:9" s="6" customFormat="1">
      <c r="A1731" s="29"/>
      <c r="B1731" s="29"/>
      <c r="C1731" s="29"/>
      <c r="D1731" s="150"/>
      <c r="H1731" s="5"/>
      <c r="I1731" s="151"/>
    </row>
    <row r="1732" spans="1:9" s="6" customFormat="1">
      <c r="A1732" s="29"/>
      <c r="B1732" s="29"/>
      <c r="C1732" s="29"/>
      <c r="D1732" s="150"/>
      <c r="H1732" s="5"/>
      <c r="I1732" s="151"/>
    </row>
    <row r="1733" spans="1:9" s="6" customFormat="1">
      <c r="A1733" s="29"/>
      <c r="B1733" s="29"/>
      <c r="C1733" s="29"/>
      <c r="D1733" s="150"/>
      <c r="H1733" s="5"/>
      <c r="I1733" s="151"/>
    </row>
    <row r="1734" spans="1:9" s="6" customFormat="1">
      <c r="A1734" s="29"/>
      <c r="B1734" s="29"/>
      <c r="C1734" s="29"/>
      <c r="D1734" s="150"/>
      <c r="H1734" s="5"/>
      <c r="I1734" s="151"/>
    </row>
    <row r="1735" spans="1:9" s="6" customFormat="1">
      <c r="A1735" s="29"/>
      <c r="B1735" s="29"/>
      <c r="C1735" s="29"/>
      <c r="D1735" s="150"/>
      <c r="H1735" s="5"/>
      <c r="I1735" s="151"/>
    </row>
    <row r="1736" spans="1:9" s="6" customFormat="1">
      <c r="A1736" s="29"/>
      <c r="B1736" s="29"/>
      <c r="C1736" s="29"/>
      <c r="D1736" s="150"/>
      <c r="H1736" s="5"/>
      <c r="I1736" s="151"/>
    </row>
    <row r="1737" spans="1:9" s="6" customFormat="1">
      <c r="A1737" s="29"/>
      <c r="B1737" s="29"/>
      <c r="C1737" s="29"/>
      <c r="D1737" s="150"/>
      <c r="H1737" s="5"/>
      <c r="I1737" s="151"/>
    </row>
    <row r="1738" spans="1:9" s="6" customFormat="1">
      <c r="A1738" s="29"/>
      <c r="B1738" s="29"/>
      <c r="C1738" s="29"/>
      <c r="D1738" s="150"/>
      <c r="H1738" s="5"/>
      <c r="I1738" s="151"/>
    </row>
    <row r="1739" spans="1:9" s="6" customFormat="1">
      <c r="A1739" s="29"/>
      <c r="B1739" s="29"/>
      <c r="C1739" s="29"/>
      <c r="D1739" s="150"/>
      <c r="H1739" s="5"/>
      <c r="I1739" s="151"/>
    </row>
    <row r="1740" spans="1:9" s="6" customFormat="1">
      <c r="A1740" s="29"/>
      <c r="B1740" s="29"/>
      <c r="C1740" s="29"/>
      <c r="D1740" s="150"/>
      <c r="H1740" s="5"/>
      <c r="I1740" s="151"/>
    </row>
    <row r="1741" spans="1:9" s="6" customFormat="1">
      <c r="A1741" s="29"/>
      <c r="B1741" s="29"/>
      <c r="C1741" s="29"/>
      <c r="D1741" s="150"/>
      <c r="H1741" s="5"/>
      <c r="I1741" s="151"/>
    </row>
    <row r="1742" spans="1:9" s="6" customFormat="1">
      <c r="A1742" s="29"/>
      <c r="B1742" s="29"/>
      <c r="C1742" s="29"/>
      <c r="D1742" s="150"/>
      <c r="H1742" s="5"/>
      <c r="I1742" s="151"/>
    </row>
    <row r="1743" spans="1:9" s="6" customFormat="1">
      <c r="A1743" s="29"/>
      <c r="B1743" s="29"/>
      <c r="C1743" s="29"/>
      <c r="D1743" s="150"/>
      <c r="H1743" s="5"/>
      <c r="I1743" s="151"/>
    </row>
    <row r="1744" spans="1:9" s="6" customFormat="1">
      <c r="A1744" s="29"/>
      <c r="B1744" s="29"/>
      <c r="C1744" s="29"/>
      <c r="D1744" s="150"/>
      <c r="H1744" s="5"/>
      <c r="I1744" s="151"/>
    </row>
    <row r="1745" spans="1:9" s="6" customFormat="1">
      <c r="A1745" s="29"/>
      <c r="B1745" s="29"/>
      <c r="C1745" s="29"/>
      <c r="D1745" s="150"/>
      <c r="H1745" s="5"/>
      <c r="I1745" s="151"/>
    </row>
    <row r="1746" spans="1:9" s="6" customFormat="1">
      <c r="A1746" s="29"/>
      <c r="B1746" s="29"/>
      <c r="C1746" s="29"/>
      <c r="D1746" s="150"/>
      <c r="H1746" s="5"/>
      <c r="I1746" s="151"/>
    </row>
    <row r="1747" spans="1:9" s="6" customFormat="1">
      <c r="A1747" s="29"/>
      <c r="B1747" s="29"/>
      <c r="C1747" s="29"/>
      <c r="D1747" s="150"/>
      <c r="H1747" s="5"/>
      <c r="I1747" s="151"/>
    </row>
    <row r="1748" spans="1:9" s="6" customFormat="1">
      <c r="A1748" s="29"/>
      <c r="B1748" s="29"/>
      <c r="C1748" s="29"/>
      <c r="D1748" s="150"/>
      <c r="H1748" s="5"/>
      <c r="I1748" s="151"/>
    </row>
    <row r="1749" spans="1:9" s="6" customFormat="1">
      <c r="A1749" s="29"/>
      <c r="B1749" s="29"/>
      <c r="C1749" s="29"/>
      <c r="D1749" s="150"/>
      <c r="H1749" s="5"/>
      <c r="I1749" s="151"/>
    </row>
    <row r="1750" spans="1:9" s="6" customFormat="1">
      <c r="A1750" s="29"/>
      <c r="B1750" s="29"/>
      <c r="C1750" s="29"/>
      <c r="D1750" s="150"/>
      <c r="H1750" s="5"/>
      <c r="I1750" s="151"/>
    </row>
    <row r="1751" spans="1:9" s="6" customFormat="1">
      <c r="A1751" s="29"/>
      <c r="B1751" s="29"/>
      <c r="C1751" s="29"/>
      <c r="D1751" s="150"/>
      <c r="H1751" s="5"/>
      <c r="I1751" s="151"/>
    </row>
    <row r="1752" spans="1:9" s="6" customFormat="1">
      <c r="A1752" s="29"/>
      <c r="B1752" s="29"/>
      <c r="C1752" s="29"/>
      <c r="D1752" s="150"/>
      <c r="H1752" s="5"/>
      <c r="I1752" s="151"/>
    </row>
    <row r="1753" spans="1:9" s="6" customFormat="1">
      <c r="A1753" s="29"/>
      <c r="B1753" s="29"/>
      <c r="C1753" s="29"/>
      <c r="D1753" s="150"/>
      <c r="H1753" s="5"/>
      <c r="I1753" s="151"/>
    </row>
    <row r="1754" spans="1:9" s="6" customFormat="1">
      <c r="A1754" s="29"/>
      <c r="B1754" s="29"/>
      <c r="C1754" s="29"/>
      <c r="D1754" s="150"/>
      <c r="H1754" s="5"/>
      <c r="I1754" s="151"/>
    </row>
    <row r="1755" spans="1:9" s="6" customFormat="1">
      <c r="A1755" s="29"/>
      <c r="B1755" s="29"/>
      <c r="C1755" s="29"/>
      <c r="D1755" s="150"/>
      <c r="H1755" s="5"/>
      <c r="I1755" s="151"/>
    </row>
    <row r="1756" spans="1:9" s="6" customFormat="1">
      <c r="A1756" s="29"/>
      <c r="B1756" s="29"/>
      <c r="C1756" s="29"/>
      <c r="D1756" s="150"/>
      <c r="H1756" s="5"/>
      <c r="I1756" s="151"/>
    </row>
    <row r="1757" spans="1:9" s="6" customFormat="1">
      <c r="A1757" s="29"/>
      <c r="B1757" s="29"/>
      <c r="C1757" s="29"/>
      <c r="D1757" s="150"/>
      <c r="H1757" s="5"/>
      <c r="I1757" s="151"/>
    </row>
    <row r="1758" spans="1:9" s="6" customFormat="1">
      <c r="A1758" s="29"/>
      <c r="B1758" s="29"/>
      <c r="C1758" s="29"/>
      <c r="D1758" s="150"/>
      <c r="H1758" s="5"/>
      <c r="I1758" s="151"/>
    </row>
    <row r="1759" spans="1:9" s="6" customFormat="1">
      <c r="A1759" s="29"/>
      <c r="B1759" s="29"/>
      <c r="C1759" s="29"/>
      <c r="D1759" s="150"/>
      <c r="H1759" s="5"/>
      <c r="I1759" s="151"/>
    </row>
    <row r="1760" spans="1:9" s="6" customFormat="1">
      <c r="A1760" s="29"/>
      <c r="B1760" s="29"/>
      <c r="C1760" s="29"/>
      <c r="D1760" s="150"/>
      <c r="H1760" s="5"/>
      <c r="I1760" s="151"/>
    </row>
    <row r="1761" spans="1:9" s="6" customFormat="1">
      <c r="A1761" s="29"/>
      <c r="B1761" s="29"/>
      <c r="C1761" s="29"/>
      <c r="D1761" s="150"/>
      <c r="H1761" s="5"/>
      <c r="I1761" s="151"/>
    </row>
    <row r="1762" spans="1:9" s="6" customFormat="1">
      <c r="A1762" s="29"/>
      <c r="B1762" s="29"/>
      <c r="C1762" s="29"/>
      <c r="D1762" s="150"/>
      <c r="H1762" s="5"/>
      <c r="I1762" s="151"/>
    </row>
    <row r="1763" spans="1:9" s="6" customFormat="1">
      <c r="A1763" s="29"/>
      <c r="B1763" s="29"/>
      <c r="C1763" s="29"/>
      <c r="D1763" s="150"/>
      <c r="H1763" s="5"/>
      <c r="I1763" s="151"/>
    </row>
    <row r="1764" spans="1:9" s="6" customFormat="1">
      <c r="A1764" s="29"/>
      <c r="B1764" s="29"/>
      <c r="C1764" s="29"/>
      <c r="D1764" s="150"/>
      <c r="H1764" s="5"/>
      <c r="I1764" s="151"/>
    </row>
    <row r="1765" spans="1:9" s="6" customFormat="1">
      <c r="A1765" s="29"/>
      <c r="B1765" s="29"/>
      <c r="C1765" s="29"/>
      <c r="D1765" s="150"/>
      <c r="H1765" s="5"/>
      <c r="I1765" s="151"/>
    </row>
    <row r="1766" spans="1:9" s="6" customFormat="1">
      <c r="A1766" s="29"/>
      <c r="B1766" s="29"/>
      <c r="C1766" s="29"/>
      <c r="D1766" s="150"/>
      <c r="H1766" s="5"/>
      <c r="I1766" s="151"/>
    </row>
    <row r="1767" spans="1:9" s="6" customFormat="1">
      <c r="A1767" s="29"/>
      <c r="B1767" s="29"/>
      <c r="C1767" s="29"/>
      <c r="D1767" s="150"/>
      <c r="H1767" s="5"/>
      <c r="I1767" s="151"/>
    </row>
    <row r="1768" spans="1:9" s="6" customFormat="1">
      <c r="A1768" s="29"/>
      <c r="B1768" s="29"/>
      <c r="C1768" s="29"/>
      <c r="D1768" s="150"/>
      <c r="H1768" s="5"/>
      <c r="I1768" s="151"/>
    </row>
    <row r="1769" spans="1:9" s="6" customFormat="1">
      <c r="A1769" s="29"/>
      <c r="B1769" s="29"/>
      <c r="C1769" s="29"/>
      <c r="D1769" s="150"/>
      <c r="H1769" s="5"/>
      <c r="I1769" s="151"/>
    </row>
    <row r="1770" spans="1:9" s="6" customFormat="1">
      <c r="A1770" s="29"/>
      <c r="B1770" s="29"/>
      <c r="C1770" s="29"/>
      <c r="D1770" s="150"/>
      <c r="H1770" s="5"/>
      <c r="I1770" s="151"/>
    </row>
    <row r="1771" spans="1:9" s="6" customFormat="1">
      <c r="A1771" s="29"/>
      <c r="B1771" s="29"/>
      <c r="C1771" s="29"/>
      <c r="D1771" s="150"/>
      <c r="H1771" s="5"/>
      <c r="I1771" s="151"/>
    </row>
    <row r="1772" spans="1:9" s="6" customFormat="1">
      <c r="A1772" s="29"/>
      <c r="B1772" s="29"/>
      <c r="C1772" s="29"/>
      <c r="D1772" s="150"/>
      <c r="H1772" s="5"/>
      <c r="I1772" s="151"/>
    </row>
    <row r="1773" spans="1:9" s="6" customFormat="1">
      <c r="A1773" s="29"/>
      <c r="B1773" s="29"/>
      <c r="C1773" s="29"/>
      <c r="D1773" s="150"/>
      <c r="H1773" s="5"/>
      <c r="I1773" s="151"/>
    </row>
    <row r="1774" spans="1:9" s="6" customFormat="1">
      <c r="A1774" s="29"/>
      <c r="B1774" s="29"/>
      <c r="C1774" s="29"/>
      <c r="D1774" s="150"/>
      <c r="H1774" s="5"/>
      <c r="I1774" s="151"/>
    </row>
    <row r="1775" spans="1:9" s="6" customFormat="1">
      <c r="A1775" s="29"/>
      <c r="B1775" s="29"/>
      <c r="C1775" s="29"/>
      <c r="D1775" s="150"/>
      <c r="H1775" s="5"/>
      <c r="I1775" s="151"/>
    </row>
    <row r="1776" spans="1:9" s="6" customFormat="1">
      <c r="A1776" s="29"/>
      <c r="B1776" s="29"/>
      <c r="C1776" s="29"/>
      <c r="D1776" s="150"/>
      <c r="H1776" s="5"/>
      <c r="I1776" s="151"/>
    </row>
    <row r="1777" spans="1:9" s="6" customFormat="1">
      <c r="A1777" s="29"/>
      <c r="B1777" s="29"/>
      <c r="C1777" s="29"/>
      <c r="D1777" s="150"/>
      <c r="H1777" s="5"/>
      <c r="I1777" s="151"/>
    </row>
    <row r="1778" spans="1:9" s="6" customFormat="1">
      <c r="A1778" s="29"/>
      <c r="B1778" s="29"/>
      <c r="C1778" s="29"/>
      <c r="D1778" s="150"/>
      <c r="H1778" s="5"/>
      <c r="I1778" s="151"/>
    </row>
    <row r="1779" spans="1:9" s="6" customFormat="1">
      <c r="A1779" s="29"/>
      <c r="B1779" s="29"/>
      <c r="C1779" s="29"/>
      <c r="D1779" s="150"/>
      <c r="H1779" s="5"/>
      <c r="I1779" s="151"/>
    </row>
    <row r="1780" spans="1:9" s="6" customFormat="1">
      <c r="A1780" s="29"/>
      <c r="B1780" s="29"/>
      <c r="C1780" s="29"/>
      <c r="D1780" s="150"/>
      <c r="H1780" s="5"/>
      <c r="I1780" s="151"/>
    </row>
    <row r="1781" spans="1:9" s="6" customFormat="1">
      <c r="A1781" s="29"/>
      <c r="B1781" s="29"/>
      <c r="C1781" s="29"/>
      <c r="D1781" s="150"/>
      <c r="H1781" s="5"/>
      <c r="I1781" s="151"/>
    </row>
    <row r="1782" spans="1:9" s="6" customFormat="1">
      <c r="A1782" s="29"/>
      <c r="B1782" s="29"/>
      <c r="C1782" s="29"/>
      <c r="D1782" s="150"/>
      <c r="H1782" s="5"/>
      <c r="I1782" s="151"/>
    </row>
    <row r="1783" spans="1:9" s="6" customFormat="1">
      <c r="A1783" s="29"/>
      <c r="B1783" s="29"/>
      <c r="C1783" s="29"/>
      <c r="D1783" s="150"/>
      <c r="H1783" s="5"/>
      <c r="I1783" s="151"/>
    </row>
    <row r="1784" spans="1:9" s="6" customFormat="1">
      <c r="A1784" s="29"/>
      <c r="B1784" s="29"/>
      <c r="C1784" s="29"/>
      <c r="D1784" s="150"/>
      <c r="H1784" s="5"/>
      <c r="I1784" s="151"/>
    </row>
    <row r="1785" spans="1:9" s="6" customFormat="1">
      <c r="A1785" s="29"/>
      <c r="B1785" s="29"/>
      <c r="C1785" s="29"/>
      <c r="D1785" s="150"/>
      <c r="H1785" s="5"/>
      <c r="I1785" s="151"/>
    </row>
    <row r="1786" spans="1:9" s="6" customFormat="1">
      <c r="A1786" s="29"/>
      <c r="B1786" s="29"/>
      <c r="C1786" s="29"/>
      <c r="D1786" s="150"/>
      <c r="H1786" s="5"/>
      <c r="I1786" s="151"/>
    </row>
    <row r="1787" spans="1:9" s="6" customFormat="1">
      <c r="A1787" s="29"/>
      <c r="B1787" s="29"/>
      <c r="C1787" s="29"/>
      <c r="D1787" s="150"/>
      <c r="H1787" s="5"/>
      <c r="I1787" s="151"/>
    </row>
    <row r="1788" spans="1:9" s="6" customFormat="1">
      <c r="A1788" s="29"/>
      <c r="B1788" s="29"/>
      <c r="C1788" s="29"/>
      <c r="D1788" s="150"/>
      <c r="H1788" s="5"/>
      <c r="I1788" s="151"/>
    </row>
    <row r="1789" spans="1:9" s="6" customFormat="1">
      <c r="A1789" s="29"/>
      <c r="B1789" s="29"/>
      <c r="C1789" s="29"/>
      <c r="D1789" s="150"/>
      <c r="H1789" s="5"/>
      <c r="I1789" s="151"/>
    </row>
    <row r="1790" spans="1:9" s="6" customFormat="1">
      <c r="A1790" s="29"/>
      <c r="B1790" s="29"/>
      <c r="C1790" s="29"/>
      <c r="D1790" s="150"/>
      <c r="H1790" s="5"/>
      <c r="I1790" s="151"/>
    </row>
    <row r="1791" spans="1:9" s="6" customFormat="1">
      <c r="A1791" s="29"/>
      <c r="B1791" s="29"/>
      <c r="C1791" s="29"/>
      <c r="D1791" s="150"/>
      <c r="H1791" s="5"/>
      <c r="I1791" s="151"/>
    </row>
    <row r="1792" spans="1:9" s="6" customFormat="1">
      <c r="A1792" s="29"/>
      <c r="B1792" s="29"/>
      <c r="C1792" s="29"/>
      <c r="D1792" s="150"/>
      <c r="H1792" s="5"/>
      <c r="I1792" s="151"/>
    </row>
    <row r="1793" spans="1:9" s="6" customFormat="1">
      <c r="A1793" s="29"/>
      <c r="B1793" s="29"/>
      <c r="C1793" s="29"/>
      <c r="D1793" s="150"/>
      <c r="H1793" s="5"/>
      <c r="I1793" s="151"/>
    </row>
    <row r="1794" spans="1:9" s="6" customFormat="1">
      <c r="A1794" s="29"/>
      <c r="B1794" s="29"/>
      <c r="C1794" s="29"/>
      <c r="D1794" s="150"/>
      <c r="H1794" s="5"/>
      <c r="I1794" s="151"/>
    </row>
    <row r="1795" spans="1:9" s="6" customFormat="1">
      <c r="A1795" s="29"/>
      <c r="B1795" s="29"/>
      <c r="C1795" s="29"/>
      <c r="D1795" s="150"/>
      <c r="H1795" s="5"/>
      <c r="I1795" s="151"/>
    </row>
    <row r="1796" spans="1:9" s="6" customFormat="1">
      <c r="A1796" s="29"/>
      <c r="B1796" s="29"/>
      <c r="C1796" s="29"/>
      <c r="D1796" s="150"/>
      <c r="H1796" s="5"/>
      <c r="I1796" s="151"/>
    </row>
    <row r="1797" spans="1:9" s="6" customFormat="1">
      <c r="A1797" s="29"/>
      <c r="B1797" s="29"/>
      <c r="C1797" s="29"/>
      <c r="D1797" s="150"/>
      <c r="H1797" s="5"/>
      <c r="I1797" s="151"/>
    </row>
    <row r="1798" spans="1:9" s="6" customFormat="1">
      <c r="A1798" s="29"/>
      <c r="B1798" s="29"/>
      <c r="C1798" s="29"/>
      <c r="D1798" s="150"/>
      <c r="H1798" s="5"/>
      <c r="I1798" s="151"/>
    </row>
    <row r="1799" spans="1:9" s="6" customFormat="1">
      <c r="A1799" s="29"/>
      <c r="B1799" s="29"/>
      <c r="C1799" s="29"/>
      <c r="D1799" s="150"/>
      <c r="H1799" s="5"/>
      <c r="I1799" s="151"/>
    </row>
    <row r="1800" spans="1:9" s="6" customFormat="1">
      <c r="A1800" s="29"/>
      <c r="B1800" s="29"/>
      <c r="C1800" s="29"/>
      <c r="D1800" s="150"/>
      <c r="H1800" s="5"/>
      <c r="I1800" s="151"/>
    </row>
    <row r="1801" spans="1:9" s="6" customFormat="1">
      <c r="A1801" s="29"/>
      <c r="B1801" s="29"/>
      <c r="C1801" s="29"/>
      <c r="D1801" s="150"/>
      <c r="H1801" s="5"/>
      <c r="I1801" s="151"/>
    </row>
    <row r="1802" spans="1:9" s="6" customFormat="1">
      <c r="A1802" s="29"/>
      <c r="B1802" s="29"/>
      <c r="C1802" s="29"/>
      <c r="D1802" s="150"/>
      <c r="H1802" s="5"/>
      <c r="I1802" s="151"/>
    </row>
    <row r="1803" spans="1:9" s="6" customFormat="1">
      <c r="A1803" s="29"/>
      <c r="B1803" s="29"/>
      <c r="C1803" s="29"/>
      <c r="D1803" s="150"/>
      <c r="H1803" s="5"/>
      <c r="I1803" s="151"/>
    </row>
    <row r="1804" spans="1:9" s="6" customFormat="1">
      <c r="A1804" s="29"/>
      <c r="B1804" s="29"/>
      <c r="C1804" s="29"/>
      <c r="D1804" s="150"/>
      <c r="H1804" s="5"/>
      <c r="I1804" s="151"/>
    </row>
    <row r="1805" spans="1:9" s="6" customFormat="1">
      <c r="A1805" s="29"/>
      <c r="B1805" s="29"/>
      <c r="C1805" s="29"/>
      <c r="D1805" s="150"/>
      <c r="H1805" s="5"/>
      <c r="I1805" s="151"/>
    </row>
    <row r="1806" spans="1:9" s="6" customFormat="1">
      <c r="A1806" s="29"/>
      <c r="B1806" s="29"/>
      <c r="C1806" s="29"/>
      <c r="D1806" s="150"/>
      <c r="H1806" s="5"/>
      <c r="I1806" s="151"/>
    </row>
    <row r="1807" spans="1:9" s="6" customFormat="1">
      <c r="A1807" s="29"/>
      <c r="B1807" s="29"/>
      <c r="C1807" s="29"/>
      <c r="D1807" s="150"/>
      <c r="H1807" s="5"/>
      <c r="I1807" s="151"/>
    </row>
    <row r="1808" spans="1:9" s="6" customFormat="1">
      <c r="A1808" s="29"/>
      <c r="B1808" s="29"/>
      <c r="C1808" s="29"/>
      <c r="D1808" s="150"/>
      <c r="H1808" s="5"/>
      <c r="I1808" s="151"/>
    </row>
    <row r="1809" spans="1:9" s="6" customFormat="1">
      <c r="A1809" s="29"/>
      <c r="B1809" s="29"/>
      <c r="C1809" s="29"/>
      <c r="D1809" s="150"/>
      <c r="H1809" s="5"/>
      <c r="I1809" s="151"/>
    </row>
    <row r="1810" spans="1:9" s="6" customFormat="1">
      <c r="A1810" s="29"/>
      <c r="B1810" s="29"/>
      <c r="C1810" s="29"/>
      <c r="D1810" s="150"/>
      <c r="H1810" s="5"/>
      <c r="I1810" s="151"/>
    </row>
    <row r="1811" spans="1:9" s="6" customFormat="1">
      <c r="A1811" s="29"/>
      <c r="B1811" s="29"/>
      <c r="C1811" s="29"/>
      <c r="D1811" s="150"/>
      <c r="H1811" s="5"/>
      <c r="I1811" s="151"/>
    </row>
    <row r="1812" spans="1:9" s="6" customFormat="1">
      <c r="A1812" s="29"/>
      <c r="B1812" s="29"/>
      <c r="C1812" s="29"/>
      <c r="D1812" s="150"/>
      <c r="H1812" s="5"/>
      <c r="I1812" s="151"/>
    </row>
    <row r="1813" spans="1:9" s="6" customFormat="1">
      <c r="A1813" s="29"/>
      <c r="B1813" s="29"/>
      <c r="C1813" s="29"/>
      <c r="D1813" s="150"/>
      <c r="H1813" s="5"/>
      <c r="I1813" s="151"/>
    </row>
    <row r="1814" spans="1:9" s="6" customFormat="1">
      <c r="A1814" s="29"/>
      <c r="B1814" s="29"/>
      <c r="C1814" s="29"/>
      <c r="D1814" s="150"/>
      <c r="H1814" s="5"/>
      <c r="I1814" s="151"/>
    </row>
    <row r="1815" spans="1:9" s="6" customFormat="1">
      <c r="A1815" s="29"/>
      <c r="B1815" s="29"/>
      <c r="C1815" s="29"/>
      <c r="D1815" s="150"/>
      <c r="H1815" s="5"/>
      <c r="I1815" s="151"/>
    </row>
    <row r="1816" spans="1:9" s="6" customFormat="1">
      <c r="A1816" s="29"/>
      <c r="B1816" s="29"/>
      <c r="C1816" s="29"/>
      <c r="D1816" s="150"/>
      <c r="H1816" s="5"/>
      <c r="I1816" s="151"/>
    </row>
    <row r="1817" spans="1:9" s="6" customFormat="1">
      <c r="A1817" s="29"/>
      <c r="B1817" s="29"/>
      <c r="C1817" s="29"/>
      <c r="D1817" s="150"/>
      <c r="H1817" s="5"/>
      <c r="I1817" s="151"/>
    </row>
    <row r="1818" spans="1:9" s="6" customFormat="1">
      <c r="A1818" s="29"/>
      <c r="B1818" s="29"/>
      <c r="C1818" s="29"/>
      <c r="D1818" s="150"/>
      <c r="H1818" s="5"/>
      <c r="I1818" s="151"/>
    </row>
    <row r="1819" spans="1:9" s="6" customFormat="1">
      <c r="A1819" s="29"/>
      <c r="B1819" s="29"/>
      <c r="C1819" s="29"/>
      <c r="D1819" s="150"/>
      <c r="H1819" s="5"/>
      <c r="I1819" s="151"/>
    </row>
    <row r="1820" spans="1:9" s="6" customFormat="1">
      <c r="A1820" s="29"/>
      <c r="B1820" s="29"/>
      <c r="C1820" s="29"/>
      <c r="D1820" s="150"/>
      <c r="H1820" s="5"/>
      <c r="I1820" s="151"/>
    </row>
    <row r="1821" spans="1:9" s="6" customFormat="1">
      <c r="A1821" s="29"/>
      <c r="B1821" s="29"/>
      <c r="C1821" s="29"/>
      <c r="D1821" s="150"/>
      <c r="H1821" s="5"/>
      <c r="I1821" s="151"/>
    </row>
    <row r="1822" spans="1:9" s="6" customFormat="1">
      <c r="A1822" s="29"/>
      <c r="B1822" s="29"/>
      <c r="C1822" s="29"/>
      <c r="D1822" s="150"/>
      <c r="H1822" s="5"/>
      <c r="I1822" s="151"/>
    </row>
    <row r="1823" spans="1:9" s="6" customFormat="1">
      <c r="A1823" s="29"/>
      <c r="B1823" s="29"/>
      <c r="C1823" s="29"/>
      <c r="D1823" s="150"/>
      <c r="H1823" s="5"/>
      <c r="I1823" s="151"/>
    </row>
    <row r="1824" spans="1:9" s="6" customFormat="1">
      <c r="A1824" s="29"/>
      <c r="B1824" s="29"/>
      <c r="C1824" s="29"/>
      <c r="D1824" s="150"/>
      <c r="H1824" s="5"/>
      <c r="I1824" s="151"/>
    </row>
    <row r="1825" spans="1:45" s="6" customFormat="1">
      <c r="A1825" s="29"/>
      <c r="B1825" s="29"/>
      <c r="C1825" s="29"/>
      <c r="D1825" s="150"/>
      <c r="H1825" s="5"/>
      <c r="I1825" s="151"/>
    </row>
    <row r="1826" spans="1:45" s="6" customFormat="1">
      <c r="A1826" s="29"/>
      <c r="B1826" s="29"/>
      <c r="C1826" s="29"/>
      <c r="D1826" s="150"/>
      <c r="H1826" s="5"/>
      <c r="I1826" s="151"/>
    </row>
    <row r="1827" spans="1:45" s="6" customFormat="1">
      <c r="A1827" s="29"/>
      <c r="B1827" s="29"/>
      <c r="C1827" s="29"/>
      <c r="D1827" s="150"/>
      <c r="H1827" s="5"/>
      <c r="I1827" s="151"/>
    </row>
    <row r="1828" spans="1:45" s="6" customFormat="1">
      <c r="A1828" s="29"/>
      <c r="B1828" s="29"/>
      <c r="C1828" s="29"/>
      <c r="D1828" s="150"/>
      <c r="H1828" s="5"/>
      <c r="I1828" s="151"/>
    </row>
    <row r="1829" spans="1:45" s="6" customFormat="1">
      <c r="A1829" s="29"/>
      <c r="B1829" s="29"/>
      <c r="C1829" s="29"/>
      <c r="D1829" s="150"/>
      <c r="H1829" s="5"/>
      <c r="I1829" s="151"/>
    </row>
    <row r="1830" spans="1:45" s="6" customFormat="1">
      <c r="A1830" s="29"/>
      <c r="B1830" s="29"/>
      <c r="C1830" s="29"/>
      <c r="D1830" s="150"/>
      <c r="H1830" s="5"/>
      <c r="I1830" s="151"/>
    </row>
    <row r="1831" spans="1:45" s="6" customFormat="1">
      <c r="A1831" s="29"/>
      <c r="B1831" s="29"/>
      <c r="C1831" s="29"/>
      <c r="D1831" s="150"/>
      <c r="H1831" s="5"/>
      <c r="I1831" s="151"/>
    </row>
    <row r="1832" spans="1:45" s="6" customFormat="1">
      <c r="A1832" s="29"/>
      <c r="B1832" s="29"/>
      <c r="C1832" s="29"/>
      <c r="D1832" s="150"/>
      <c r="H1832" s="5"/>
      <c r="I1832" s="151"/>
      <c r="AH1832" s="152" t="s">
        <v>54</v>
      </c>
      <c r="AI1832" s="6" t="s">
        <v>87</v>
      </c>
      <c r="AJ1832" s="153" t="s">
        <v>88</v>
      </c>
      <c r="AK1832" s="153" t="s">
        <v>89</v>
      </c>
      <c r="AL1832" s="153" t="s">
        <v>89</v>
      </c>
      <c r="AM1832" s="153" t="s">
        <v>90</v>
      </c>
    </row>
    <row r="1833" spans="1:45" s="6" customFormat="1">
      <c r="A1833" s="29"/>
      <c r="B1833" s="29"/>
      <c r="C1833" s="29"/>
      <c r="D1833" s="150"/>
      <c r="H1833" s="5"/>
      <c r="I1833" s="151"/>
      <c r="AH1833" s="6">
        <v>20.010000000000002</v>
      </c>
      <c r="AJ1833" s="153" t="s">
        <v>73</v>
      </c>
      <c r="AK1833" s="153" t="s">
        <v>76</v>
      </c>
      <c r="AL1833" s="153" t="s">
        <v>76</v>
      </c>
      <c r="AM1833" s="153" t="s">
        <v>79</v>
      </c>
    </row>
    <row r="1834" spans="1:45" s="6" customFormat="1">
      <c r="A1834" s="29"/>
      <c r="B1834" s="29"/>
      <c r="C1834" s="29"/>
      <c r="D1834" s="150"/>
      <c r="H1834" s="5"/>
      <c r="I1834" s="151"/>
      <c r="AG1834" s="154"/>
      <c r="AH1834" s="6">
        <v>34.01</v>
      </c>
      <c r="AJ1834" s="153" t="s">
        <v>73</v>
      </c>
      <c r="AK1834" s="153" t="s">
        <v>76</v>
      </c>
      <c r="AL1834" s="153" t="s">
        <v>76</v>
      </c>
      <c r="AM1834" s="153" t="s">
        <v>79</v>
      </c>
      <c r="AO1834" s="153" t="s">
        <v>87</v>
      </c>
      <c r="AP1834" s="153" t="s">
        <v>91</v>
      </c>
      <c r="AQ1834" s="153" t="s">
        <v>89</v>
      </c>
      <c r="AR1834" s="153" t="s">
        <v>90</v>
      </c>
    </row>
    <row r="1835" spans="1:45" s="6" customFormat="1">
      <c r="A1835" s="29"/>
      <c r="B1835" s="29"/>
      <c r="C1835" s="29"/>
      <c r="D1835" s="150"/>
      <c r="H1835" s="5"/>
      <c r="I1835" s="151"/>
      <c r="AH1835" s="6">
        <v>36.01</v>
      </c>
      <c r="AJ1835" s="153" t="s">
        <v>73</v>
      </c>
      <c r="AK1835" s="153" t="s">
        <v>76</v>
      </c>
      <c r="AL1835" s="153" t="s">
        <v>76</v>
      </c>
      <c r="AM1835" s="153" t="s">
        <v>79</v>
      </c>
      <c r="AN1835" s="6">
        <v>20.010000000000002</v>
      </c>
      <c r="AP1835" s="153" t="s">
        <v>25</v>
      </c>
      <c r="AQ1835" s="153" t="s">
        <v>64</v>
      </c>
      <c r="AR1835" s="153" t="s">
        <v>69</v>
      </c>
    </row>
    <row r="1836" spans="1:45" s="6" customFormat="1">
      <c r="A1836" s="29"/>
      <c r="B1836" s="29"/>
      <c r="C1836" s="29"/>
      <c r="D1836" s="150"/>
      <c r="H1836" s="5"/>
      <c r="I1836" s="151"/>
      <c r="AH1836" s="6">
        <v>40.01</v>
      </c>
      <c r="AJ1836" s="153" t="s">
        <v>73</v>
      </c>
      <c r="AK1836" s="153" t="s">
        <v>76</v>
      </c>
      <c r="AL1836" s="153" t="s">
        <v>76</v>
      </c>
      <c r="AM1836" s="153" t="s">
        <v>79</v>
      </c>
      <c r="AN1836" s="6">
        <v>30.01</v>
      </c>
      <c r="AP1836" s="153" t="s">
        <v>25</v>
      </c>
      <c r="AQ1836" s="153" t="s">
        <v>64</v>
      </c>
      <c r="AR1836" s="153" t="s">
        <v>69</v>
      </c>
    </row>
    <row r="1837" spans="1:45" s="6" customFormat="1">
      <c r="A1837" s="29"/>
      <c r="B1837" s="29"/>
      <c r="C1837" s="29"/>
      <c r="D1837" s="150"/>
      <c r="H1837" s="5"/>
      <c r="I1837" s="151"/>
      <c r="AH1837" s="155">
        <v>45.01</v>
      </c>
      <c r="AI1837" s="155"/>
      <c r="AJ1837" s="153" t="s">
        <v>73</v>
      </c>
      <c r="AK1837" s="153" t="s">
        <v>76</v>
      </c>
      <c r="AL1837" s="153" t="s">
        <v>76</v>
      </c>
      <c r="AM1837" s="153" t="s">
        <v>79</v>
      </c>
      <c r="AN1837" s="156">
        <v>35.01</v>
      </c>
      <c r="AP1837" s="153" t="s">
        <v>25</v>
      </c>
      <c r="AQ1837" s="153" t="s">
        <v>64</v>
      </c>
      <c r="AR1837" s="153" t="s">
        <v>69</v>
      </c>
      <c r="AS1837" s="153"/>
    </row>
    <row r="1838" spans="1:45" s="6" customFormat="1">
      <c r="A1838" s="29"/>
      <c r="B1838" s="29"/>
      <c r="C1838" s="29"/>
      <c r="D1838" s="150"/>
      <c r="H1838" s="5"/>
      <c r="I1838" s="151"/>
      <c r="AH1838" s="157">
        <v>50.01</v>
      </c>
      <c r="AI1838" s="157"/>
      <c r="AJ1838" s="11" t="s">
        <v>74</v>
      </c>
      <c r="AK1838" s="11" t="s">
        <v>76</v>
      </c>
      <c r="AL1838" s="11" t="s">
        <v>76</v>
      </c>
      <c r="AM1838" s="11" t="s">
        <v>79</v>
      </c>
      <c r="AN1838" s="157">
        <v>36.01</v>
      </c>
      <c r="AO1838"/>
      <c r="AP1838" s="11" t="s">
        <v>25</v>
      </c>
      <c r="AQ1838" s="11" t="s">
        <v>64</v>
      </c>
      <c r="AR1838" s="11" t="s">
        <v>69</v>
      </c>
      <c r="AS1838" s="153"/>
    </row>
    <row r="1839" spans="1:45" s="6" customFormat="1">
      <c r="A1839" s="29"/>
      <c r="B1839" s="29"/>
      <c r="C1839" s="29"/>
      <c r="D1839" s="150"/>
      <c r="H1839" s="5"/>
      <c r="I1839" s="151"/>
      <c r="AH1839" s="157">
        <v>50.01</v>
      </c>
      <c r="AI1839" s="157"/>
      <c r="AJ1839" s="11" t="s">
        <v>74</v>
      </c>
      <c r="AK1839" s="11" t="s">
        <v>76</v>
      </c>
      <c r="AL1839" s="11" t="s">
        <v>76</v>
      </c>
      <c r="AM1839" s="11" t="s">
        <v>79</v>
      </c>
      <c r="AN1839" s="157">
        <v>40.01</v>
      </c>
      <c r="AO1839" s="157"/>
      <c r="AP1839" s="11" t="s">
        <v>25</v>
      </c>
      <c r="AQ1839" s="11" t="s">
        <v>64</v>
      </c>
      <c r="AR1839" s="11" t="s">
        <v>69</v>
      </c>
      <c r="AS1839" s="153"/>
    </row>
    <row r="1840" spans="1:45" s="6" customFormat="1">
      <c r="A1840" s="29"/>
      <c r="B1840" s="29"/>
      <c r="C1840" s="29"/>
      <c r="D1840" s="150"/>
      <c r="H1840" s="5"/>
      <c r="I1840" s="151"/>
      <c r="AH1840" s="157">
        <v>56.01</v>
      </c>
      <c r="AI1840" s="157"/>
      <c r="AJ1840" s="11" t="s">
        <v>20</v>
      </c>
      <c r="AK1840" s="11" t="s">
        <v>26</v>
      </c>
      <c r="AL1840" s="11" t="s">
        <v>26</v>
      </c>
      <c r="AM1840" s="11" t="s">
        <v>12</v>
      </c>
      <c r="AN1840" s="157">
        <v>44.01</v>
      </c>
      <c r="AO1840" s="157"/>
      <c r="AP1840" s="11" t="s">
        <v>59</v>
      </c>
      <c r="AQ1840" s="11" t="s">
        <v>64</v>
      </c>
      <c r="AR1840" s="11" t="s">
        <v>69</v>
      </c>
      <c r="AS1840" s="153"/>
    </row>
    <row r="1841" spans="34:45">
      <c r="AH1841" s="157">
        <v>62.01</v>
      </c>
      <c r="AI1841" s="157"/>
      <c r="AJ1841" s="11" t="s">
        <v>19</v>
      </c>
      <c r="AK1841" s="11" t="s">
        <v>9</v>
      </c>
      <c r="AL1841" s="11" t="s">
        <v>9</v>
      </c>
      <c r="AM1841" s="11" t="s">
        <v>1</v>
      </c>
      <c r="AN1841" s="157">
        <v>48.01</v>
      </c>
      <c r="AO1841" s="157"/>
      <c r="AP1841" s="11" t="s">
        <v>60</v>
      </c>
      <c r="AQ1841" s="11" t="s">
        <v>24</v>
      </c>
      <c r="AR1841" s="11" t="s">
        <v>70</v>
      </c>
      <c r="AS1841" s="11"/>
    </row>
    <row r="1842" spans="34:45">
      <c r="AH1842" s="157">
        <v>69.010000000000005</v>
      </c>
      <c r="AI1842" s="157"/>
      <c r="AJ1842" s="11" t="s">
        <v>22</v>
      </c>
      <c r="AK1842" s="11" t="s">
        <v>11</v>
      </c>
      <c r="AL1842" s="11" t="s">
        <v>11</v>
      </c>
      <c r="AM1842" s="11" t="s">
        <v>6</v>
      </c>
      <c r="AN1842" s="157">
        <v>53.01</v>
      </c>
      <c r="AO1842" s="157"/>
      <c r="AP1842" s="11" t="s">
        <v>16</v>
      </c>
      <c r="AQ1842" s="11" t="s">
        <v>27</v>
      </c>
      <c r="AR1842" s="11" t="s">
        <v>15</v>
      </c>
      <c r="AS1842" s="11"/>
    </row>
    <row r="1843" spans="34:45">
      <c r="AH1843" s="157">
        <v>77.010000000000005</v>
      </c>
      <c r="AI1843" s="157"/>
      <c r="AJ1843" s="11" t="s">
        <v>21</v>
      </c>
      <c r="AK1843" s="11" t="s">
        <v>5</v>
      </c>
      <c r="AL1843" s="11" t="s">
        <v>5</v>
      </c>
      <c r="AM1843" s="11" t="s">
        <v>2</v>
      </c>
      <c r="AN1843" s="157">
        <v>58.01</v>
      </c>
      <c r="AO1843" s="157"/>
      <c r="AP1843" s="11" t="s">
        <v>61</v>
      </c>
      <c r="AQ1843" s="11" t="s">
        <v>65</v>
      </c>
      <c r="AR1843" s="11" t="s">
        <v>23</v>
      </c>
      <c r="AS1843" s="11"/>
    </row>
    <row r="1844" spans="34:45">
      <c r="AH1844" s="157">
        <v>85.01</v>
      </c>
      <c r="AI1844" s="157"/>
      <c r="AJ1844" s="11" t="s">
        <v>18</v>
      </c>
      <c r="AK1844" s="11" t="s">
        <v>13</v>
      </c>
      <c r="AL1844" s="11" t="s">
        <v>13</v>
      </c>
      <c r="AM1844" s="11" t="s">
        <v>8</v>
      </c>
      <c r="AN1844" s="157">
        <v>63.01</v>
      </c>
      <c r="AO1844" s="157"/>
      <c r="AP1844" s="11" t="s">
        <v>62</v>
      </c>
      <c r="AQ1844" s="11" t="s">
        <v>66</v>
      </c>
      <c r="AR1844" s="11" t="s">
        <v>17</v>
      </c>
      <c r="AS1844" s="11"/>
    </row>
    <row r="1845" spans="34:45">
      <c r="AH1845" s="157">
        <v>94.01</v>
      </c>
      <c r="AI1845" s="157"/>
      <c r="AJ1845" s="11" t="s">
        <v>75</v>
      </c>
      <c r="AK1845" s="11" t="s">
        <v>77</v>
      </c>
      <c r="AL1845" s="11" t="s">
        <v>77</v>
      </c>
      <c r="AM1845" s="11" t="s">
        <v>7</v>
      </c>
      <c r="AN1845" s="157">
        <v>69.010000000000005</v>
      </c>
      <c r="AO1845" s="157"/>
      <c r="AP1845" s="11" t="s">
        <v>63</v>
      </c>
      <c r="AQ1845" s="11" t="s">
        <v>67</v>
      </c>
      <c r="AR1845" s="11" t="s">
        <v>71</v>
      </c>
      <c r="AS1845" s="11"/>
    </row>
    <row r="1846" spans="34:45">
      <c r="AH1846" s="157">
        <v>105.01</v>
      </c>
      <c r="AI1846" s="157"/>
      <c r="AJ1846" s="11" t="s">
        <v>75</v>
      </c>
      <c r="AK1846" s="11" t="s">
        <v>78</v>
      </c>
      <c r="AL1846" s="11" t="s">
        <v>78</v>
      </c>
      <c r="AM1846" s="11" t="s">
        <v>3</v>
      </c>
      <c r="AN1846" s="157">
        <v>75.010000000000005</v>
      </c>
      <c r="AO1846" s="157"/>
      <c r="AP1846" s="11" t="s">
        <v>63</v>
      </c>
      <c r="AQ1846" s="11" t="s">
        <v>68</v>
      </c>
      <c r="AR1846" s="11" t="s">
        <v>72</v>
      </c>
      <c r="AS1846" s="11"/>
    </row>
    <row r="1847" spans="34:45">
      <c r="AH1847" s="157">
        <v>110</v>
      </c>
      <c r="AI1847" s="157"/>
      <c r="AJ1847" s="11" t="s">
        <v>75</v>
      </c>
      <c r="AK1847" s="11" t="s">
        <v>78</v>
      </c>
      <c r="AL1847" s="11" t="s">
        <v>78</v>
      </c>
      <c r="AM1847" s="11" t="s">
        <v>3</v>
      </c>
      <c r="AN1847">
        <v>110</v>
      </c>
      <c r="AO1847" s="157"/>
      <c r="AP1847" s="11" t="s">
        <v>63</v>
      </c>
      <c r="AQ1847" s="11" t="s">
        <v>68</v>
      </c>
      <c r="AR1847" s="11" t="s">
        <v>72</v>
      </c>
      <c r="AS1847" s="11"/>
    </row>
    <row r="1848" spans="34:45">
      <c r="AH1848">
        <v>120</v>
      </c>
      <c r="AI1848" s="157"/>
      <c r="AJ1848" s="11" t="s">
        <v>75</v>
      </c>
      <c r="AK1848" s="11" t="s">
        <v>78</v>
      </c>
      <c r="AL1848" s="11" t="s">
        <v>78</v>
      </c>
      <c r="AM1848" s="11" t="s">
        <v>3</v>
      </c>
      <c r="AN1848">
        <v>140</v>
      </c>
      <c r="AO1848" s="157"/>
      <c r="AP1848" s="11" t="s">
        <v>63</v>
      </c>
      <c r="AQ1848" s="11" t="s">
        <v>68</v>
      </c>
      <c r="AR1848" s="11" t="s">
        <v>72</v>
      </c>
      <c r="AS1848" s="11"/>
    </row>
    <row r="1849" spans="34:45">
      <c r="AH1849">
        <v>130</v>
      </c>
      <c r="AI1849" s="157"/>
      <c r="AJ1849" s="11" t="s">
        <v>75</v>
      </c>
      <c r="AK1849" s="11" t="s">
        <v>78</v>
      </c>
      <c r="AL1849" s="11" t="s">
        <v>78</v>
      </c>
      <c r="AM1849" s="11" t="s">
        <v>3</v>
      </c>
      <c r="AS1849" s="11"/>
    </row>
    <row r="1850" spans="34:45">
      <c r="AH1850">
        <v>140</v>
      </c>
      <c r="AI1850" s="157"/>
      <c r="AJ1850" s="11" t="s">
        <v>75</v>
      </c>
      <c r="AK1850" s="11" t="s">
        <v>78</v>
      </c>
      <c r="AL1850" s="11" t="s">
        <v>78</v>
      </c>
      <c r="AM1850" s="11" t="s">
        <v>3</v>
      </c>
      <c r="AS1850" s="11"/>
    </row>
    <row r="1851" spans="34:45">
      <c r="AI1851" s="157"/>
      <c r="AJ1851" s="11"/>
      <c r="AK1851" s="11"/>
      <c r="AL1851" s="11"/>
      <c r="AM1851" s="11"/>
      <c r="AO1851" s="157"/>
      <c r="AP1851" s="11"/>
      <c r="AQ1851" s="11"/>
      <c r="AR1851" s="11"/>
      <c r="AS1851" s="11"/>
    </row>
    <row r="1852" spans="34:45">
      <c r="AI1852" s="157"/>
      <c r="AJ1852" s="11"/>
      <c r="AK1852" s="11"/>
      <c r="AL1852" s="11"/>
      <c r="AM1852" s="11"/>
    </row>
    <row r="1853" spans="34:45">
      <c r="AI1853" s="157"/>
      <c r="AJ1853" s="11"/>
      <c r="AK1853" s="11"/>
      <c r="AL1853" s="11"/>
      <c r="AM1853" s="11"/>
    </row>
  </sheetData>
  <mergeCells count="8">
    <mergeCell ref="E50:N50"/>
    <mergeCell ref="E46:G46"/>
    <mergeCell ref="K46:M46"/>
    <mergeCell ref="N46:Q46"/>
    <mergeCell ref="G18:T18"/>
    <mergeCell ref="G19:J19"/>
    <mergeCell ref="K19:M19"/>
    <mergeCell ref="N19:Q19"/>
  </mergeCells>
  <phoneticPr fontId="0" type="noConversion"/>
  <conditionalFormatting sqref="I40:I43">
    <cfRule type="cellIs" dxfId="100" priority="7" stopIfTrue="1" operator="between">
      <formula>92</formula>
      <formula>94</formula>
    </cfRule>
    <cfRule type="cellIs" dxfId="99" priority="8" stopIfTrue="1" operator="between">
      <formula>89</formula>
      <formula>91</formula>
    </cfRule>
    <cfRule type="cellIs" dxfId="98" priority="9" stopIfTrue="1" operator="lessThan">
      <formula>89</formula>
    </cfRule>
  </conditionalFormatting>
  <pageMargins left="0.78740157499999996" right="0.49" top="0.7" bottom="0.45" header="0.4921259845" footer="0.41"/>
  <pageSetup paperSize="9" scale="65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DP1854"/>
  <sheetViews>
    <sheetView topLeftCell="B18" zoomScale="70" zoomScaleNormal="70" workbookViewId="0">
      <selection activeCell="J36" sqref="J36"/>
    </sheetView>
  </sheetViews>
  <sheetFormatPr baseColWidth="10" defaultRowHeight="12.75"/>
  <cols>
    <col min="1" max="1" width="10.28515625" style="8" hidden="1" customWidth="1"/>
    <col min="2" max="2" width="6" style="8" customWidth="1"/>
    <col min="3" max="3" width="7.5703125" style="8" customWidth="1"/>
    <col min="4" max="4" width="10.140625" style="9" customWidth="1"/>
    <col min="5" max="5" width="7.140625" customWidth="1"/>
    <col min="6" max="6" width="23.140625" customWidth="1"/>
    <col min="7" max="7" width="12.5703125" customWidth="1"/>
    <col min="8" max="8" width="26.7109375" style="2" customWidth="1"/>
    <col min="9" max="9" width="6.85546875" style="10" bestFit="1" customWidth="1"/>
    <col min="10" max="10" width="9.28515625" customWidth="1"/>
    <col min="11" max="11" width="6.7109375" bestFit="1" customWidth="1"/>
    <col min="12" max="13" width="7.5703125" customWidth="1"/>
    <col min="14" max="17" width="7.5703125" bestFit="1" customWidth="1"/>
    <col min="18" max="18" width="6.7109375" customWidth="1"/>
    <col min="19" max="19" width="7.7109375" customWidth="1"/>
    <col min="20" max="20" width="10.85546875" bestFit="1" customWidth="1"/>
  </cols>
  <sheetData>
    <row r="1" spans="1:20" ht="13.5" hidden="1" thickBot="1"/>
    <row r="2" spans="1:20" ht="13.5" hidden="1" thickBot="1"/>
    <row r="3" spans="1:20" ht="13.5" hidden="1" thickBot="1"/>
    <row r="4" spans="1:20" ht="13.5" hidden="1" thickBot="1"/>
    <row r="5" spans="1:20" ht="13.5" hidden="1" thickBot="1"/>
    <row r="6" spans="1:20" ht="13.5" hidden="1" thickBot="1"/>
    <row r="7" spans="1:20" ht="13.5" hidden="1" thickBot="1"/>
    <row r="8" spans="1:20" ht="13.5" hidden="1" thickBot="1"/>
    <row r="9" spans="1:20" ht="13.5" hidden="1" thickBot="1"/>
    <row r="10" spans="1:20" ht="24.75" hidden="1" customHeight="1"/>
    <row r="11" spans="1:20" ht="24.75" hidden="1" customHeight="1"/>
    <row r="12" spans="1:20" ht="15" hidden="1" customHeight="1"/>
    <row r="13" spans="1:20" ht="39" hidden="1" customHeight="1">
      <c r="S13" s="12">
        <f>((SUM(R13:R17))-MIN(R13:R17))</f>
        <v>266</v>
      </c>
    </row>
    <row r="14" spans="1:20" s="20" customFormat="1" ht="37.5" hidden="1" customHeight="1">
      <c r="A14" s="13" t="s">
        <v>29</v>
      </c>
      <c r="B14" s="13"/>
      <c r="C14" s="14"/>
      <c r="D14" s="15"/>
      <c r="E14" s="16"/>
      <c r="F14" s="17" t="s">
        <v>30</v>
      </c>
      <c r="G14" s="17"/>
      <c r="H14" s="13"/>
      <c r="I14" s="18">
        <v>73</v>
      </c>
      <c r="J14" s="158">
        <v>60</v>
      </c>
      <c r="K14" s="159">
        <v>50</v>
      </c>
      <c r="L14" s="160" t="s">
        <v>31</v>
      </c>
      <c r="M14" s="160" t="s">
        <v>31</v>
      </c>
      <c r="N14" s="161">
        <f>IF(MAXA(K14:M14)&lt;=0,0,MAXA(K14:M14))</f>
        <v>50</v>
      </c>
      <c r="O14" s="160">
        <v>70</v>
      </c>
      <c r="P14" s="160" t="s">
        <v>31</v>
      </c>
      <c r="Q14" s="160" t="s">
        <v>31</v>
      </c>
      <c r="R14" s="161">
        <f>IF(MAXA(O14:Q14)&lt;=0,0,MAXA(O14:Q14))</f>
        <v>70</v>
      </c>
      <c r="S14" s="162">
        <f>IF(OR(N14=0,R14=0),0,N14+R14)</f>
        <v>120</v>
      </c>
      <c r="T14" s="19">
        <f>S14-J14</f>
        <v>60</v>
      </c>
    </row>
    <row r="15" spans="1:20" s="20" customFormat="1" ht="25.5" hidden="1" customHeight="1">
      <c r="A15" s="13" t="s">
        <v>32</v>
      </c>
      <c r="B15" s="13"/>
      <c r="C15" s="14"/>
      <c r="D15" s="15"/>
      <c r="E15" s="16"/>
      <c r="F15" s="17" t="s">
        <v>33</v>
      </c>
      <c r="G15" s="17"/>
      <c r="H15" s="13"/>
      <c r="I15" s="18">
        <v>73</v>
      </c>
      <c r="J15" s="158">
        <v>70</v>
      </c>
      <c r="K15" s="159">
        <v>100</v>
      </c>
      <c r="L15" s="160" t="s">
        <v>31</v>
      </c>
      <c r="M15" s="160" t="s">
        <v>31</v>
      </c>
      <c r="N15" s="161">
        <f>IF(MAXA(K15:M15)&lt;=0,0,MAXA(K15:M15))</f>
        <v>100</v>
      </c>
      <c r="O15" s="160">
        <v>140</v>
      </c>
      <c r="P15" s="160" t="s">
        <v>31</v>
      </c>
      <c r="Q15" s="160" t="s">
        <v>31</v>
      </c>
      <c r="R15" s="161">
        <f>IF(MAXA(O15:Q15)&lt;=0,0,MAXA(O15:Q15))</f>
        <v>140</v>
      </c>
      <c r="S15" s="162">
        <f>IF(OR(N15=0,R15=0),0,N15+R15)</f>
        <v>240</v>
      </c>
      <c r="T15" s="19">
        <f>S15-(J15*2)</f>
        <v>100</v>
      </c>
    </row>
    <row r="16" spans="1:20" s="28" customFormat="1" ht="22.5" hidden="1" customHeight="1">
      <c r="A16" s="21" t="s">
        <v>29</v>
      </c>
      <c r="B16" s="21"/>
      <c r="C16" s="22"/>
      <c r="D16" s="23"/>
      <c r="E16" s="24"/>
      <c r="F16" s="25" t="s">
        <v>34</v>
      </c>
      <c r="G16" s="25"/>
      <c r="H16" s="21"/>
      <c r="I16" s="26">
        <v>93</v>
      </c>
      <c r="J16" s="163">
        <v>65.349999999999994</v>
      </c>
      <c r="K16" s="164">
        <v>19</v>
      </c>
      <c r="L16" s="165">
        <v>21</v>
      </c>
      <c r="M16" s="165">
        <v>23</v>
      </c>
      <c r="N16" s="166">
        <f>IF(MAXA(K16+L16,L16+M16,K16+M16,K16,L16,M16)&lt;=0,0,MAXA(K16+L16,L16+M16,K16+M16,K16,L16,M16))</f>
        <v>44</v>
      </c>
      <c r="O16" s="165">
        <v>25</v>
      </c>
      <c r="P16" s="165">
        <v>27</v>
      </c>
      <c r="Q16" s="165">
        <v>29</v>
      </c>
      <c r="R16" s="166">
        <f>IF(MAXA(O16+P16,P16+Q16,O16+Q16,O16,P16,Q16)&lt;=0,0,MAXA(O16+P16,P16+Q16,O16+Q16,O16,P16,Q16))</f>
        <v>56</v>
      </c>
      <c r="S16" s="167">
        <f>IF(OR(N16=0,R16=0),0,N16+R16)</f>
        <v>100</v>
      </c>
      <c r="T16" s="27">
        <f>S16-(J16)</f>
        <v>34.650000000000006</v>
      </c>
    </row>
    <row r="17" spans="1:20" s="28" customFormat="1" ht="13.5" hidden="1" customHeight="1">
      <c r="A17" s="21" t="s">
        <v>32</v>
      </c>
      <c r="B17" s="21"/>
      <c r="C17" s="22"/>
      <c r="D17" s="23"/>
      <c r="E17" s="24"/>
      <c r="F17" s="25" t="s">
        <v>35</v>
      </c>
      <c r="G17" s="25"/>
      <c r="H17" s="21"/>
      <c r="I17" s="26">
        <v>93</v>
      </c>
      <c r="J17" s="163">
        <v>65.349999999999994</v>
      </c>
      <c r="K17" s="164">
        <v>19</v>
      </c>
      <c r="L17" s="165">
        <v>21</v>
      </c>
      <c r="M17" s="165">
        <v>23</v>
      </c>
      <c r="N17" s="166">
        <f>IF(MAXA(K17+L17,L17+M17,K17+M17,K17,L17,M17)&lt;=0,0,MAXA(K17+L17,L17+M17,K17+M17,K17,L17,M17))</f>
        <v>44</v>
      </c>
      <c r="O17" s="165">
        <v>25</v>
      </c>
      <c r="P17" s="165">
        <v>27</v>
      </c>
      <c r="Q17" s="165">
        <v>29</v>
      </c>
      <c r="R17" s="166">
        <f>IF(MAXA(O17+P17,P17+Q17,O17+Q17,O17,P17,Q17)&lt;=0,0,MAXA(O17+P17,P17+Q17,O17+Q17,O17,P17,Q17))</f>
        <v>56</v>
      </c>
      <c r="S17" s="168">
        <f>IF(OR(N17=0,R17=0),0,N17+R17)</f>
        <v>100</v>
      </c>
      <c r="T17" s="27">
        <f>S17-(J17*2)</f>
        <v>-30.699999999999989</v>
      </c>
    </row>
    <row r="18" spans="1:20" s="6" customFormat="1" ht="36" customHeight="1">
      <c r="A18" s="29"/>
      <c r="B18" s="30"/>
      <c r="C18" s="31"/>
      <c r="D18" s="32"/>
      <c r="E18" s="33"/>
      <c r="F18" s="34"/>
      <c r="G18" s="361" t="s">
        <v>201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2"/>
    </row>
    <row r="19" spans="1:20" s="6" customFormat="1" ht="45" customHeight="1" thickBot="1">
      <c r="A19" s="29"/>
      <c r="B19" s="35"/>
      <c r="C19" s="36"/>
      <c r="D19" s="37"/>
      <c r="E19" s="38"/>
      <c r="F19" s="39" t="s">
        <v>36</v>
      </c>
      <c r="G19" s="363" t="s">
        <v>96</v>
      </c>
      <c r="H19" s="363"/>
      <c r="I19" s="363"/>
      <c r="J19" s="363"/>
      <c r="K19" s="363" t="s">
        <v>37</v>
      </c>
      <c r="L19" s="363"/>
      <c r="M19" s="363"/>
      <c r="N19" s="363" t="s">
        <v>38</v>
      </c>
      <c r="O19" s="363"/>
      <c r="P19" s="363"/>
      <c r="Q19" s="363"/>
      <c r="R19" s="40" t="s">
        <v>39</v>
      </c>
      <c r="S19" s="41"/>
      <c r="T19" s="217" t="s">
        <v>40</v>
      </c>
    </row>
    <row r="20" spans="1:20" s="50" customFormat="1" ht="13.5" customHeight="1" thickTop="1" thickBot="1">
      <c r="A20" s="216" t="s">
        <v>41</v>
      </c>
      <c r="B20" s="218" t="s">
        <v>94</v>
      </c>
      <c r="C20" s="43" t="s">
        <v>288</v>
      </c>
      <c r="D20" s="44" t="s">
        <v>42</v>
      </c>
      <c r="E20" s="45" t="s">
        <v>43</v>
      </c>
      <c r="F20" s="45" t="s">
        <v>44</v>
      </c>
      <c r="G20" s="45" t="s">
        <v>45</v>
      </c>
      <c r="H20" s="46" t="s">
        <v>46</v>
      </c>
      <c r="I20" s="47" t="s">
        <v>47</v>
      </c>
      <c r="J20" s="45" t="s">
        <v>48</v>
      </c>
      <c r="K20" s="45">
        <v>1</v>
      </c>
      <c r="L20" s="45">
        <v>2</v>
      </c>
      <c r="M20" s="45">
        <v>3</v>
      </c>
      <c r="N20" s="45" t="s">
        <v>49</v>
      </c>
      <c r="O20" s="45">
        <v>1</v>
      </c>
      <c r="P20" s="45">
        <v>2</v>
      </c>
      <c r="Q20" s="45">
        <v>3</v>
      </c>
      <c r="R20" s="45" t="s">
        <v>28</v>
      </c>
      <c r="S20" s="45" t="s">
        <v>50</v>
      </c>
      <c r="T20" s="219" t="s">
        <v>51</v>
      </c>
    </row>
    <row r="21" spans="1:20" s="62" customFormat="1" ht="21" thickBot="1">
      <c r="A21" s="51" t="s">
        <v>104</v>
      </c>
      <c r="B21" s="220">
        <v>100</v>
      </c>
      <c r="C21" s="52">
        <f>RANK(T21,$T$21:$T$34)</f>
        <v>14</v>
      </c>
      <c r="D21" s="67"/>
      <c r="E21" s="67" t="str">
        <f>IF($B21="","",VLOOKUP($B21,engagements!$A$3:$H$75,4))</f>
        <v>LUX</v>
      </c>
      <c r="F21" s="67" t="str">
        <f>IF($B21="","",VLOOKUP($B21,engagements!$A$3:$H$75,5))</f>
        <v xml:space="preserve">DEMARET </v>
      </c>
      <c r="G21" s="67" t="str">
        <f>IF($B21="","",VLOOKUP($B21,engagements!$A$3:$H$75,6))</f>
        <v>Jessica</v>
      </c>
      <c r="H21" s="341" t="str">
        <f>IF($B21="","",VLOOKUP($B21,engagements!$A$3:$H$75,7))</f>
        <v>Luxembourg</v>
      </c>
      <c r="I21" s="193" t="str">
        <f>IF($B21="","",VLOOKUP($B21,engagements!$A$3:$H$75,8))</f>
        <v>1993</v>
      </c>
      <c r="J21" s="231">
        <v>50.46</v>
      </c>
      <c r="K21" s="205">
        <v>32</v>
      </c>
      <c r="L21" s="58">
        <v>35</v>
      </c>
      <c r="M21" s="58">
        <v>-37</v>
      </c>
      <c r="N21" s="59">
        <f t="shared" ref="N21:N36" si="0">IF(MAXA(K21:M21)&lt;=0,0,MAXA(K21:M21))</f>
        <v>35</v>
      </c>
      <c r="O21" s="234">
        <v>37</v>
      </c>
      <c r="P21" s="235">
        <v>-41</v>
      </c>
      <c r="Q21" s="235">
        <v>41</v>
      </c>
      <c r="R21" s="60">
        <f t="shared" ref="R21:R33" si="1">IF(MAXA(O21:Q21)&lt;=0,0,MAXA(O21:Q21))</f>
        <v>41</v>
      </c>
      <c r="S21" s="61">
        <f t="shared" ref="S21:S33" si="2">IF(OR(N21=0,R21=0),0,N21+R21)</f>
        <v>76</v>
      </c>
      <c r="T21" s="390">
        <f t="shared" ref="T21:T41" si="3">IF(J21="","",IF(A21="H",10^(0.794358141*LOG(J21/174.393)^2)*S21,IF(A21="F",10^(0.89726074 * LOG(J21/148.026)^2)*S21,"")))</f>
        <v>119.35040520565721</v>
      </c>
    </row>
    <row r="22" spans="1:20" s="62" customFormat="1" ht="21" thickBot="1">
      <c r="A22" s="51" t="s">
        <v>104</v>
      </c>
      <c r="B22" s="220">
        <v>101</v>
      </c>
      <c r="C22" s="52">
        <f t="shared" ref="C22:C34" si="4">RANK(T22,$T$21:$T$34)</f>
        <v>13</v>
      </c>
      <c r="D22" s="67"/>
      <c r="E22" s="67" t="str">
        <f>IF($B22="","",VLOOKUP($B22,engagements!$A$3:$H$75,4))</f>
        <v>LUX</v>
      </c>
      <c r="F22" s="67" t="str">
        <f>IF($B22="","",VLOOKUP($B22,engagements!$A$3:$H$75,5))</f>
        <v xml:space="preserve">TASOULI </v>
      </c>
      <c r="G22" s="67" t="str">
        <f>IF($B22="","",VLOOKUP($B22,engagements!$A$3:$H$75,6))</f>
        <v>Aikaterina</v>
      </c>
      <c r="H22" s="341" t="str">
        <f>IF($B22="","",VLOOKUP($B22,engagements!$A$3:$H$75,7))</f>
        <v>Luxembourg</v>
      </c>
      <c r="I22" s="193" t="str">
        <f>IF($B22="","",VLOOKUP($B22,engagements!$A$3:$H$75,8))</f>
        <v>1998</v>
      </c>
      <c r="J22" s="56">
        <v>67</v>
      </c>
      <c r="K22" s="58">
        <v>40</v>
      </c>
      <c r="L22" s="58">
        <v>-43</v>
      </c>
      <c r="M22" s="58">
        <v>43</v>
      </c>
      <c r="N22" s="233">
        <f t="shared" si="0"/>
        <v>43</v>
      </c>
      <c r="O22" s="58">
        <v>47</v>
      </c>
      <c r="P22" s="58">
        <v>52</v>
      </c>
      <c r="Q22" s="58">
        <v>-55</v>
      </c>
      <c r="R22" s="202">
        <f t="shared" si="1"/>
        <v>52</v>
      </c>
      <c r="S22" s="61">
        <f t="shared" si="2"/>
        <v>95</v>
      </c>
      <c r="T22" s="390">
        <f t="shared" si="3"/>
        <v>121.35687716863184</v>
      </c>
    </row>
    <row r="23" spans="1:20" s="65" customFormat="1" ht="21" thickBot="1">
      <c r="A23" s="51" t="s">
        <v>104</v>
      </c>
      <c r="B23" s="220">
        <v>102</v>
      </c>
      <c r="C23" s="52">
        <f t="shared" si="4"/>
        <v>9</v>
      </c>
      <c r="D23" s="67"/>
      <c r="E23" s="67" t="str">
        <f>IF($B23="","",VLOOKUP($B23,engagements!$A$3:$H$75,4))</f>
        <v>BEL</v>
      </c>
      <c r="F23" s="67" t="str">
        <f>IF($B23="","",VLOOKUP($B23,engagements!$A$3:$H$75,5))</f>
        <v xml:space="preserve">VANDENABEELE </v>
      </c>
      <c r="G23" s="67" t="str">
        <f>IF($B23="","",VLOOKUP($B23,engagements!$A$3:$H$75,6))</f>
        <v>Annelien</v>
      </c>
      <c r="H23" s="341" t="str">
        <f>IF($B23="","",VLOOKUP($B23,engagements!$A$3:$H$75,7))</f>
        <v>BELGIQUE</v>
      </c>
      <c r="I23" s="193" t="str">
        <f>IF($B23="","",VLOOKUP($B23,engagements!$A$3:$H$75,8))</f>
        <v>2004</v>
      </c>
      <c r="J23" s="56">
        <v>44.16</v>
      </c>
      <c r="K23" s="58">
        <v>35</v>
      </c>
      <c r="L23" s="58">
        <v>38</v>
      </c>
      <c r="M23" s="58">
        <v>40</v>
      </c>
      <c r="N23" s="233">
        <f t="shared" si="0"/>
        <v>40</v>
      </c>
      <c r="O23" s="58">
        <v>50</v>
      </c>
      <c r="P23" s="58">
        <v>54</v>
      </c>
      <c r="Q23" s="58">
        <v>-56</v>
      </c>
      <c r="R23" s="202">
        <f t="shared" si="1"/>
        <v>54</v>
      </c>
      <c r="S23" s="61">
        <f t="shared" si="2"/>
        <v>94</v>
      </c>
      <c r="T23" s="390">
        <f t="shared" si="3"/>
        <v>166.23653938917627</v>
      </c>
    </row>
    <row r="24" spans="1:20" s="62" customFormat="1" ht="21" thickBot="1">
      <c r="A24" s="51" t="s">
        <v>104</v>
      </c>
      <c r="B24" s="220">
        <v>103</v>
      </c>
      <c r="C24" s="52">
        <f t="shared" si="4"/>
        <v>8</v>
      </c>
      <c r="D24" s="67"/>
      <c r="E24" s="67" t="str">
        <f>IF($B24="","",VLOOKUP($B24,engagements!$A$3:$H$75,4))</f>
        <v>FRA</v>
      </c>
      <c r="F24" s="67" t="str">
        <f>IF($B24="","",VLOOKUP($B24,engagements!$A$3:$H$75,5))</f>
        <v xml:space="preserve">LEBON </v>
      </c>
      <c r="G24" s="67" t="str">
        <f>IF($B24="","",VLOOKUP($B24,engagements!$A$3:$H$75,6))</f>
        <v>Vanessa</v>
      </c>
      <c r="H24" s="341" t="str">
        <f>IF($B24="","",VLOOKUP($B24,engagements!$A$3:$H$75,7))</f>
        <v>Pole Espoir AMIENS</v>
      </c>
      <c r="I24" s="193" t="str">
        <f>IF($B24="","",VLOOKUP($B24,engagements!$A$3:$H$75,8))</f>
        <v>1997</v>
      </c>
      <c r="J24" s="56">
        <v>46.6</v>
      </c>
      <c r="K24" s="58">
        <v>-43</v>
      </c>
      <c r="L24" s="58">
        <v>43</v>
      </c>
      <c r="M24" s="58">
        <v>-46</v>
      </c>
      <c r="N24" s="233">
        <f t="shared" si="0"/>
        <v>43</v>
      </c>
      <c r="O24" s="58">
        <v>56</v>
      </c>
      <c r="P24" s="58">
        <v>60</v>
      </c>
      <c r="Q24" s="58">
        <v>-62</v>
      </c>
      <c r="R24" s="202">
        <f t="shared" si="1"/>
        <v>60</v>
      </c>
      <c r="S24" s="61">
        <f t="shared" si="2"/>
        <v>103</v>
      </c>
      <c r="T24" s="390">
        <f t="shared" si="3"/>
        <v>173.34341963157746</v>
      </c>
    </row>
    <row r="25" spans="1:20" s="62" customFormat="1" ht="21" thickBot="1">
      <c r="A25" s="51" t="s">
        <v>104</v>
      </c>
      <c r="B25" s="220">
        <v>105</v>
      </c>
      <c r="C25" s="52">
        <f t="shared" si="4"/>
        <v>11</v>
      </c>
      <c r="D25" s="67"/>
      <c r="E25" s="67" t="str">
        <f>IF($B25="","",VLOOKUP($B25,engagements!$A$3:$H$75,4))</f>
        <v>FRA</v>
      </c>
      <c r="F25" s="67" t="str">
        <f>IF($B25="","",VLOOKUP($B25,engagements!$A$3:$H$75,5))</f>
        <v xml:space="preserve">BAERT </v>
      </c>
      <c r="G25" s="67" t="str">
        <f>IF($B25="","",VLOOKUP($B25,engagements!$A$3:$H$75,6))</f>
        <v>Blandine</v>
      </c>
      <c r="H25" s="341" t="str">
        <f>IF($B25="","",VLOOKUP($B25,engagements!$A$3:$H$75,7))</f>
        <v>CHCD COMINES</v>
      </c>
      <c r="I25" s="193" t="str">
        <f>IF($B25="","",VLOOKUP($B25,engagements!$A$3:$H$75,8))</f>
        <v>1995</v>
      </c>
      <c r="J25" s="56">
        <v>59.5</v>
      </c>
      <c r="K25" s="58">
        <v>45</v>
      </c>
      <c r="L25" s="58">
        <v>-48</v>
      </c>
      <c r="M25" s="58">
        <v>50</v>
      </c>
      <c r="N25" s="233">
        <f t="shared" si="0"/>
        <v>50</v>
      </c>
      <c r="O25" s="58">
        <v>57</v>
      </c>
      <c r="P25" s="58">
        <v>61</v>
      </c>
      <c r="Q25" s="58">
        <v>-65</v>
      </c>
      <c r="R25" s="202">
        <f t="shared" si="1"/>
        <v>61</v>
      </c>
      <c r="S25" s="61">
        <f t="shared" si="2"/>
        <v>111</v>
      </c>
      <c r="T25" s="390">
        <f t="shared" si="3"/>
        <v>153.42660382827327</v>
      </c>
    </row>
    <row r="26" spans="1:20" s="62" customFormat="1" ht="21" thickBot="1">
      <c r="A26" s="51" t="s">
        <v>104</v>
      </c>
      <c r="B26" s="220">
        <v>106</v>
      </c>
      <c r="C26" s="52">
        <f t="shared" si="4"/>
        <v>12</v>
      </c>
      <c r="D26" s="67"/>
      <c r="E26" s="67" t="str">
        <f>IF($B26="","",VLOOKUP($B26,engagements!$A$3:$H$75,4))</f>
        <v>FRA</v>
      </c>
      <c r="F26" s="67" t="str">
        <f>IF($B26="","",VLOOKUP($B26,engagements!$A$3:$H$75,5))</f>
        <v xml:space="preserve">DEMARCQ </v>
      </c>
      <c r="G26" s="67" t="str">
        <f>IF($B26="","",VLOOKUP($B26,engagements!$A$3:$H$75,6))</f>
        <v>Julie</v>
      </c>
      <c r="H26" s="341" t="str">
        <f>IF($B26="","",VLOOKUP($B26,engagements!$A$3:$H$75,7))</f>
        <v>CHCD COMINES</v>
      </c>
      <c r="I26" s="193" t="str">
        <f>IF($B26="","",VLOOKUP($B26,engagements!$A$3:$H$75,8))</f>
        <v>1992</v>
      </c>
      <c r="J26" s="56">
        <v>57.5</v>
      </c>
      <c r="K26" s="58">
        <v>45</v>
      </c>
      <c r="L26" s="58">
        <v>48</v>
      </c>
      <c r="M26" s="58">
        <v>-51</v>
      </c>
      <c r="N26" s="233">
        <f t="shared" si="0"/>
        <v>48</v>
      </c>
      <c r="O26" s="58">
        <v>57</v>
      </c>
      <c r="P26" s="58">
        <v>60</v>
      </c>
      <c r="Q26" s="58">
        <v>-65</v>
      </c>
      <c r="R26" s="202">
        <f t="shared" si="1"/>
        <v>60</v>
      </c>
      <c r="S26" s="61">
        <f t="shared" si="2"/>
        <v>108</v>
      </c>
      <c r="T26" s="390">
        <f t="shared" si="3"/>
        <v>153.01949377268076</v>
      </c>
    </row>
    <row r="27" spans="1:20" s="62" customFormat="1" ht="21" thickBot="1">
      <c r="A27" s="51" t="s">
        <v>104</v>
      </c>
      <c r="B27" s="220">
        <v>108</v>
      </c>
      <c r="C27" s="52">
        <f t="shared" si="4"/>
        <v>6</v>
      </c>
      <c r="D27" s="67"/>
      <c r="E27" s="67" t="str">
        <f>IF($B27="","",VLOOKUP($B27,engagements!$A$3:$H$75,4))</f>
        <v>FRA</v>
      </c>
      <c r="F27" s="67" t="str">
        <f>IF($B27="","",VLOOKUP($B27,engagements!$A$3:$H$75,5))</f>
        <v xml:space="preserve">DEZERABLE </v>
      </c>
      <c r="G27" s="67" t="str">
        <f>IF($B27="","",VLOOKUP($B27,engagements!$A$3:$H$75,6))</f>
        <v>Kathy</v>
      </c>
      <c r="H27" s="341" t="str">
        <f>IF($B27="","",VLOOKUP($B27,engagements!$A$3:$H$75,7))</f>
        <v>Comité du Pas de Calais</v>
      </c>
      <c r="I27" s="193" t="str">
        <f>IF($B27="","",VLOOKUP($B27,engagements!$A$3:$H$75,8))</f>
        <v>1997</v>
      </c>
      <c r="J27" s="56">
        <v>51.19</v>
      </c>
      <c r="K27" s="58">
        <v>50</v>
      </c>
      <c r="L27" s="205">
        <v>-52</v>
      </c>
      <c r="M27" s="205">
        <v>53</v>
      </c>
      <c r="N27" s="233">
        <f t="shared" si="0"/>
        <v>53</v>
      </c>
      <c r="O27" s="58">
        <v>63</v>
      </c>
      <c r="P27" s="58">
        <v>66</v>
      </c>
      <c r="Q27" s="58">
        <v>-68</v>
      </c>
      <c r="R27" s="202">
        <f t="shared" si="1"/>
        <v>66</v>
      </c>
      <c r="S27" s="61">
        <f t="shared" si="2"/>
        <v>119</v>
      </c>
      <c r="T27" s="390">
        <f t="shared" si="3"/>
        <v>184.65462973714369</v>
      </c>
    </row>
    <row r="28" spans="1:20" s="62" customFormat="1" ht="21" thickBot="1">
      <c r="A28" s="51" t="s">
        <v>104</v>
      </c>
      <c r="B28" s="220">
        <v>109</v>
      </c>
      <c r="C28" s="52">
        <f t="shared" si="4"/>
        <v>7</v>
      </c>
      <c r="D28" s="67"/>
      <c r="E28" s="67" t="str">
        <f>IF($B28="","",VLOOKUP($B28,engagements!$A$3:$H$75,4))</f>
        <v>GBR</v>
      </c>
      <c r="F28" s="67" t="str">
        <f>IF($B28="","",VLOOKUP($B28,engagements!$A$3:$H$75,5))</f>
        <v xml:space="preserve">FERNANDES </v>
      </c>
      <c r="G28" s="67" t="str">
        <f>IF($B28="","",VLOOKUP($B28,engagements!$A$3:$H$75,6))</f>
        <v>Kerensky</v>
      </c>
      <c r="H28" s="341" t="str">
        <f>IF($B28="","",VLOOKUP($B28,engagements!$A$3:$H$75,7))</f>
        <v>STARE FOR THE FUTURE GBR</v>
      </c>
      <c r="I28" s="193" t="str">
        <f>IF($B28="","",VLOOKUP($B28,engagements!$A$3:$H$75,8))</f>
        <v>1999</v>
      </c>
      <c r="J28" s="56">
        <v>58</v>
      </c>
      <c r="K28" s="58">
        <v>-53</v>
      </c>
      <c r="L28" s="58">
        <v>55</v>
      </c>
      <c r="M28" s="58">
        <v>57</v>
      </c>
      <c r="N28" s="233">
        <f t="shared" si="0"/>
        <v>57</v>
      </c>
      <c r="O28" s="58">
        <v>64</v>
      </c>
      <c r="P28" s="58">
        <v>67</v>
      </c>
      <c r="Q28" s="58">
        <v>70</v>
      </c>
      <c r="R28" s="202">
        <f t="shared" si="1"/>
        <v>70</v>
      </c>
      <c r="S28" s="61">
        <f t="shared" si="2"/>
        <v>127</v>
      </c>
      <c r="T28" s="390">
        <f t="shared" si="3"/>
        <v>178.80034259548515</v>
      </c>
    </row>
    <row r="29" spans="1:20" s="62" customFormat="1" ht="21" thickBot="1">
      <c r="A29" s="51" t="s">
        <v>104</v>
      </c>
      <c r="B29" s="220">
        <v>110</v>
      </c>
      <c r="C29" s="52">
        <f t="shared" si="4"/>
        <v>4</v>
      </c>
      <c r="D29" s="67"/>
      <c r="E29" s="67" t="str">
        <f>IF($B29="","",VLOOKUP($B29,engagements!$A$3:$H$75,4))</f>
        <v>GBR</v>
      </c>
      <c r="F29" s="67" t="str">
        <f>IF($B29="","",VLOOKUP($B29,engagements!$A$3:$H$75,5))</f>
        <v xml:space="preserve">CASHMORE </v>
      </c>
      <c r="G29" s="67" t="str">
        <f>IF($B29="","",VLOOKUP($B29,engagements!$A$3:$H$75,6))</f>
        <v>Natalie</v>
      </c>
      <c r="H29" s="341" t="str">
        <f>IF($B29="","",VLOOKUP($B29,engagements!$A$3:$H$75,7))</f>
        <v>OXFORD Angleterre</v>
      </c>
      <c r="I29" s="193" t="str">
        <f>IF($B29="","",VLOOKUP($B29,engagements!$A$3:$H$75,8))</f>
        <v>1990</v>
      </c>
      <c r="J29" s="56">
        <v>49.7</v>
      </c>
      <c r="K29" s="58">
        <v>55</v>
      </c>
      <c r="L29" s="58">
        <v>59</v>
      </c>
      <c r="M29" s="58">
        <v>-62</v>
      </c>
      <c r="N29" s="233">
        <f t="shared" si="0"/>
        <v>59</v>
      </c>
      <c r="O29" s="58">
        <v>68</v>
      </c>
      <c r="P29" s="58">
        <v>-71</v>
      </c>
      <c r="Q29" s="58">
        <v>-71</v>
      </c>
      <c r="R29" s="202">
        <f t="shared" si="1"/>
        <v>68</v>
      </c>
      <c r="S29" s="61">
        <f t="shared" si="2"/>
        <v>127</v>
      </c>
      <c r="T29" s="390">
        <f t="shared" si="3"/>
        <v>202.01379945600027</v>
      </c>
    </row>
    <row r="30" spans="1:20" s="62" customFormat="1" ht="21" thickBot="1">
      <c r="A30" s="51" t="s">
        <v>104</v>
      </c>
      <c r="B30" s="220">
        <v>111</v>
      </c>
      <c r="C30" s="52">
        <f t="shared" si="4"/>
        <v>10</v>
      </c>
      <c r="D30" s="67"/>
      <c r="E30" s="67" t="str">
        <f>IF($B30="","",VLOOKUP($B30,engagements!$A$3:$H$75,4))</f>
        <v>GER</v>
      </c>
      <c r="F30" s="67" t="str">
        <f>IF($B30="","",VLOOKUP($B30,engagements!$A$3:$H$75,5))</f>
        <v xml:space="preserve">RÛMKER </v>
      </c>
      <c r="G30" s="67" t="str">
        <f>IF($B30="","",VLOOKUP($B30,engagements!$A$3:$H$75,6))</f>
        <v>Susan</v>
      </c>
      <c r="H30" s="341" t="str">
        <f>IF($B30="","",VLOOKUP($B30,engagements!$A$3:$H$75,7))</f>
        <v>BIENDORF Allemagne</v>
      </c>
      <c r="I30" s="193" t="str">
        <f>IF($B30="","",VLOOKUP($B30,engagements!$A$3:$H$75,8))</f>
        <v>1990</v>
      </c>
      <c r="J30" s="56">
        <v>73.92</v>
      </c>
      <c r="K30" s="58">
        <v>50</v>
      </c>
      <c r="L30" s="58">
        <v>54</v>
      </c>
      <c r="M30" s="58">
        <v>-56</v>
      </c>
      <c r="N30" s="233">
        <f t="shared" si="0"/>
        <v>54</v>
      </c>
      <c r="O30" s="58">
        <v>70</v>
      </c>
      <c r="P30" s="58">
        <v>73</v>
      </c>
      <c r="Q30" s="58">
        <v>75</v>
      </c>
      <c r="R30" s="202">
        <f t="shared" si="1"/>
        <v>75</v>
      </c>
      <c r="S30" s="61">
        <f t="shared" si="2"/>
        <v>129</v>
      </c>
      <c r="T30" s="390">
        <f t="shared" si="3"/>
        <v>155.66604084081885</v>
      </c>
    </row>
    <row r="31" spans="1:20" s="62" customFormat="1" ht="21" thickBot="1">
      <c r="A31" s="51" t="s">
        <v>104</v>
      </c>
      <c r="B31" s="220">
        <v>112</v>
      </c>
      <c r="C31" s="52">
        <f t="shared" si="4"/>
        <v>2</v>
      </c>
      <c r="D31" s="67"/>
      <c r="E31" s="67" t="str">
        <f>IF($B31="","",VLOOKUP($B31,engagements!$A$3:$H$75,4))</f>
        <v>BEL</v>
      </c>
      <c r="F31" s="67" t="str">
        <f>IF($B31="","",VLOOKUP($B31,engagements!$A$3:$H$75,5))</f>
        <v xml:space="preserve">STERCKX </v>
      </c>
      <c r="G31" s="67" t="str">
        <f>IF($B31="","",VLOOKUP($B31,engagements!$A$3:$H$75,6))</f>
        <v>Nina</v>
      </c>
      <c r="H31" s="341" t="str">
        <f>IF($B31="","",VLOOKUP($B31,engagements!$A$3:$H$75,7))</f>
        <v>BELGIQUE</v>
      </c>
      <c r="I31" s="193" t="str">
        <f>IF($B31="","",VLOOKUP($B31,engagements!$A$3:$H$75,8))</f>
        <v>2002</v>
      </c>
      <c r="J31" s="231">
        <v>47.49</v>
      </c>
      <c r="K31" s="205">
        <v>60</v>
      </c>
      <c r="L31" s="58">
        <v>63</v>
      </c>
      <c r="M31" s="58">
        <v>-65</v>
      </c>
      <c r="N31" s="233">
        <f t="shared" si="0"/>
        <v>63</v>
      </c>
      <c r="O31" s="205">
        <v>70</v>
      </c>
      <c r="P31" s="58">
        <v>74</v>
      </c>
      <c r="Q31" s="58">
        <v>77</v>
      </c>
      <c r="R31" s="202">
        <f t="shared" si="1"/>
        <v>77</v>
      </c>
      <c r="S31" s="61">
        <f t="shared" si="2"/>
        <v>140</v>
      </c>
      <c r="T31" s="390">
        <f t="shared" si="3"/>
        <v>231.66362024246308</v>
      </c>
    </row>
    <row r="32" spans="1:20" s="62" customFormat="1" ht="21" thickBot="1">
      <c r="A32" s="51" t="s">
        <v>104</v>
      </c>
      <c r="B32" s="220">
        <v>113</v>
      </c>
      <c r="C32" s="52">
        <f t="shared" si="4"/>
        <v>3</v>
      </c>
      <c r="D32" s="67"/>
      <c r="E32" s="67" t="str">
        <f>IF($B32="","",VLOOKUP($B32,engagements!$A$3:$H$75,4))</f>
        <v>BEL</v>
      </c>
      <c r="F32" s="67" t="str">
        <f>IF($B32="","",VLOOKUP($B32,engagements!$A$3:$H$75,5))</f>
        <v xml:space="preserve">LEBBE </v>
      </c>
      <c r="G32" s="67" t="str">
        <f>IF($B32="","",VLOOKUP($B32,engagements!$A$3:$H$75,6))</f>
        <v>Nathalie</v>
      </c>
      <c r="H32" s="341" t="str">
        <f>IF($B32="","",VLOOKUP($B32,engagements!$A$3:$H$75,7))</f>
        <v>BELGIQUE</v>
      </c>
      <c r="I32" s="193" t="str">
        <f>IF($B32="","",VLOOKUP($B32,engagements!$A$3:$H$75,8))</f>
        <v>1992</v>
      </c>
      <c r="J32" s="56">
        <v>60.72</v>
      </c>
      <c r="K32" s="58">
        <v>61</v>
      </c>
      <c r="L32" s="58">
        <v>64</v>
      </c>
      <c r="M32" s="58">
        <v>66</v>
      </c>
      <c r="N32" s="233">
        <f t="shared" si="0"/>
        <v>66</v>
      </c>
      <c r="O32" s="58">
        <v>80</v>
      </c>
      <c r="P32" s="58">
        <v>83</v>
      </c>
      <c r="Q32" s="58">
        <v>86</v>
      </c>
      <c r="R32" s="202">
        <f t="shared" si="1"/>
        <v>86</v>
      </c>
      <c r="S32" s="61">
        <f t="shared" si="2"/>
        <v>152</v>
      </c>
      <c r="T32" s="390">
        <f t="shared" si="3"/>
        <v>207.12368580457112</v>
      </c>
    </row>
    <row r="33" spans="1:20" s="62" customFormat="1" ht="21" thickBot="1">
      <c r="A33" s="51" t="s">
        <v>104</v>
      </c>
      <c r="B33" s="220">
        <v>114</v>
      </c>
      <c r="C33" s="52">
        <f t="shared" si="4"/>
        <v>5</v>
      </c>
      <c r="D33" s="67"/>
      <c r="E33" s="67" t="str">
        <f>IF($B33="","",VLOOKUP($B33,engagements!$A$3:$H$75,4))</f>
        <v>GBR</v>
      </c>
      <c r="F33" s="67" t="str">
        <f>IF($B33="","",VLOOKUP($B33,engagements!$A$3:$H$75,5))</f>
        <v xml:space="preserve">ALAWODE </v>
      </c>
      <c r="G33" s="67" t="str">
        <f>IF($B33="","",VLOOKUP($B33,engagements!$A$3:$H$75,6))</f>
        <v>Deborah</v>
      </c>
      <c r="H33" s="341" t="str">
        <f>IF($B33="","",VLOOKUP($B33,engagements!$A$3:$H$75,7))</f>
        <v>STARE FOR THE FUTURE GBR</v>
      </c>
      <c r="I33" s="193" t="str">
        <f>IF($B33="","",VLOOKUP($B33,engagements!$A$3:$H$75,8))</f>
        <v>1997</v>
      </c>
      <c r="J33" s="56">
        <v>68</v>
      </c>
      <c r="K33" s="58">
        <v>65</v>
      </c>
      <c r="L33" s="58">
        <v>68</v>
      </c>
      <c r="M33" s="58">
        <v>-70</v>
      </c>
      <c r="N33" s="233">
        <f t="shared" si="0"/>
        <v>68</v>
      </c>
      <c r="O33" s="58">
        <v>85</v>
      </c>
      <c r="P33" s="58">
        <v>-90</v>
      </c>
      <c r="Q33" s="205">
        <v>-92</v>
      </c>
      <c r="R33" s="202">
        <f t="shared" si="1"/>
        <v>85</v>
      </c>
      <c r="S33" s="61">
        <f t="shared" si="2"/>
        <v>153</v>
      </c>
      <c r="T33" s="390">
        <f t="shared" si="3"/>
        <v>193.68431341629113</v>
      </c>
    </row>
    <row r="34" spans="1:20" s="62" customFormat="1" ht="21" thickBot="1">
      <c r="A34" s="51" t="s">
        <v>104</v>
      </c>
      <c r="B34" s="220">
        <v>115</v>
      </c>
      <c r="C34" s="52">
        <f t="shared" si="4"/>
        <v>1</v>
      </c>
      <c r="D34" s="67"/>
      <c r="E34" s="67" t="str">
        <f>IF($B34="","",VLOOKUP($B34,engagements!$A$3:$H$75,4))</f>
        <v>GEO</v>
      </c>
      <c r="F34" s="67" t="str">
        <f>IF($B34="","",VLOOKUP($B34,engagements!$A$3:$H$75,5))</f>
        <v xml:space="preserve">LORTKIP ANIDZE </v>
      </c>
      <c r="G34" s="67" t="str">
        <f>IF($B34="","",VLOOKUP($B34,engagements!$A$3:$H$75,6))</f>
        <v>Tatia</v>
      </c>
      <c r="H34" s="341" t="str">
        <f>IF($B34="","",VLOOKUP($B34,engagements!$A$3:$H$75,7))</f>
        <v>GEORGIE(Team Depauw)</v>
      </c>
      <c r="I34" s="193" t="str">
        <f>IF($B34="","",VLOOKUP($B34,engagements!$A$3:$H$75,8))</f>
        <v>1993</v>
      </c>
      <c r="J34" s="56">
        <v>64.069999999999993</v>
      </c>
      <c r="K34" s="58">
        <v>75</v>
      </c>
      <c r="L34" s="58">
        <v>80</v>
      </c>
      <c r="M34" s="58">
        <v>85</v>
      </c>
      <c r="N34" s="233">
        <f t="shared" si="0"/>
        <v>85</v>
      </c>
      <c r="O34" s="58">
        <v>95</v>
      </c>
      <c r="P34" s="58">
        <v>100</v>
      </c>
      <c r="Q34" s="58">
        <v>-105</v>
      </c>
      <c r="R34" s="202">
        <f t="shared" ref="R34:R36" si="5">IF(MAXA(O34:Q34)&lt;=0,0,MAXA(O34:Q34))</f>
        <v>100</v>
      </c>
      <c r="S34" s="61">
        <f t="shared" ref="S34:S36" si="6">IF(OR(N34=0,R34=0),0,N34+R34)</f>
        <v>185</v>
      </c>
      <c r="T34" s="390">
        <f t="shared" si="3"/>
        <v>243.13551087863726</v>
      </c>
    </row>
    <row r="35" spans="1:20" s="62" customFormat="1" ht="21" thickBot="1">
      <c r="A35" s="51" t="s">
        <v>104</v>
      </c>
      <c r="B35" s="220"/>
      <c r="C35" s="52"/>
      <c r="D35" s="67"/>
      <c r="E35" s="67" t="str">
        <f>IF($B35="","",VLOOKUP($B35,engagements!$A$3:$H$75,4))</f>
        <v/>
      </c>
      <c r="F35" s="67" t="str">
        <f>IF($B35="","",VLOOKUP($B35,engagements!$A$3:$H$75,5))</f>
        <v/>
      </c>
      <c r="G35" s="67" t="str">
        <f>IF($B35="","",VLOOKUP($B35,engagements!$A$3:$H$75,6))</f>
        <v/>
      </c>
      <c r="H35" s="341" t="str">
        <f>IF($B35="","",VLOOKUP($B35,engagements!$A$3:$H$75,7))</f>
        <v/>
      </c>
      <c r="I35" s="193" t="str">
        <f>IF($B35="","",VLOOKUP($B35,engagements!$A$3:$H$75,8))</f>
        <v/>
      </c>
      <c r="J35" s="56"/>
      <c r="K35" s="58"/>
      <c r="L35" s="58"/>
      <c r="M35" s="58"/>
      <c r="N35" s="233"/>
      <c r="O35" s="58"/>
      <c r="P35" s="58"/>
      <c r="Q35" s="58"/>
      <c r="R35" s="202"/>
      <c r="S35" s="61"/>
      <c r="T35" s="390" t="str">
        <f t="shared" si="3"/>
        <v/>
      </c>
    </row>
    <row r="36" spans="1:20" s="62" customFormat="1" ht="21" thickBot="1">
      <c r="A36" s="51" t="s">
        <v>104</v>
      </c>
      <c r="B36" s="220"/>
      <c r="C36" s="52"/>
      <c r="D36" s="67"/>
      <c r="E36" s="67" t="str">
        <f>IF($B36="","",VLOOKUP($B36,engagements!$A$3:$H$75,4))</f>
        <v/>
      </c>
      <c r="F36" s="67" t="str">
        <f>IF($B36="","",VLOOKUP($B36,engagements!$A$3:$H$75,5))</f>
        <v/>
      </c>
      <c r="G36" s="67" t="str">
        <f>IF($B36="","",VLOOKUP($B36,engagements!$A$3:$H$75,6))</f>
        <v/>
      </c>
      <c r="H36" s="341" t="str">
        <f>IF($B36="","",VLOOKUP($B36,engagements!$A$3:$H$75,7))</f>
        <v/>
      </c>
      <c r="I36" s="193" t="str">
        <f>IF($B36="","",VLOOKUP($B36,engagements!$A$3:$H$75,8))</f>
        <v/>
      </c>
      <c r="J36" s="56"/>
      <c r="K36" s="58"/>
      <c r="L36" s="58"/>
      <c r="M36" s="58"/>
      <c r="N36" s="233"/>
      <c r="O36" s="58"/>
      <c r="P36" s="58"/>
      <c r="Q36" s="58"/>
      <c r="R36" s="202"/>
      <c r="S36" s="61"/>
      <c r="T36" s="390" t="str">
        <f t="shared" si="3"/>
        <v/>
      </c>
    </row>
    <row r="37" spans="1:20" s="62" customFormat="1" ht="22.5" customHeight="1" thickBot="1">
      <c r="A37" s="51" t="s">
        <v>104</v>
      </c>
      <c r="B37" s="220"/>
      <c r="C37" s="52"/>
      <c r="D37" s="67"/>
      <c r="E37" s="67" t="str">
        <f>IF($B37="","",VLOOKUP($B37,engagements!$A$3:$H$75,4))</f>
        <v/>
      </c>
      <c r="F37" s="67" t="str">
        <f>IF($B37="","",VLOOKUP($B37,engagements!$A$3:$H$75,5))</f>
        <v/>
      </c>
      <c r="G37" s="67" t="str">
        <f>IF($B37="","",VLOOKUP($B37,engagements!$A$3:$H$75,6))</f>
        <v/>
      </c>
      <c r="H37" s="67" t="str">
        <f>IF($B37="","",VLOOKUP($B37,engagements!$A$3:$H$75,7))</f>
        <v/>
      </c>
      <c r="I37" s="193" t="str">
        <f>IF($B37="","",VLOOKUP($B37,engagements!$A$3:$H$75,8))</f>
        <v/>
      </c>
      <c r="J37" s="56"/>
      <c r="K37" s="58"/>
      <c r="L37" s="58"/>
      <c r="M37" s="58"/>
      <c r="N37" s="233"/>
      <c r="O37" s="58"/>
      <c r="P37" s="58"/>
      <c r="Q37" s="58"/>
      <c r="R37" s="202"/>
      <c r="S37" s="61"/>
      <c r="T37" s="221" t="str">
        <f t="shared" si="3"/>
        <v/>
      </c>
    </row>
    <row r="38" spans="1:20" s="62" customFormat="1" ht="21" thickBot="1">
      <c r="A38" s="51" t="s">
        <v>104</v>
      </c>
      <c r="B38" s="220"/>
      <c r="C38" s="52"/>
      <c r="D38" s="67"/>
      <c r="E38" s="67" t="str">
        <f>IF($B38="","",VLOOKUP($B38,engagements!$A$3:$H$75,4))</f>
        <v/>
      </c>
      <c r="F38" s="67" t="str">
        <f>IF($B38="","",VLOOKUP($B38,engagements!$A$3:$H$75,5))</f>
        <v/>
      </c>
      <c r="G38" s="67" t="str">
        <f>IF($B38="","",VLOOKUP($B38,engagements!$A$3:$H$75,6))</f>
        <v/>
      </c>
      <c r="H38" s="67" t="str">
        <f>IF($B38="","",VLOOKUP($B38,engagements!$A$3:$H$75,7))</f>
        <v/>
      </c>
      <c r="I38" s="193" t="str">
        <f>IF($B38="","",VLOOKUP($B38,engagements!$A$3:$H$75,8))</f>
        <v/>
      </c>
      <c r="J38" s="56"/>
      <c r="K38" s="58"/>
      <c r="L38" s="58"/>
      <c r="M38" s="58"/>
      <c r="N38" s="233"/>
      <c r="O38" s="58"/>
      <c r="P38" s="58"/>
      <c r="Q38" s="58"/>
      <c r="R38" s="202"/>
      <c r="S38" s="61"/>
      <c r="T38" s="221" t="str">
        <f t="shared" si="3"/>
        <v/>
      </c>
    </row>
    <row r="39" spans="1:20" s="62" customFormat="1" ht="21" thickBot="1">
      <c r="A39" s="51" t="s">
        <v>104</v>
      </c>
      <c r="B39" s="220"/>
      <c r="C39" s="52"/>
      <c r="D39" s="67"/>
      <c r="E39" s="67" t="str">
        <f>IF($B39="","",VLOOKUP($B39,engagements!$A$3:$H$75,4))</f>
        <v/>
      </c>
      <c r="F39" s="67" t="str">
        <f>IF($B39="","",VLOOKUP($B39,engagements!$A$3:$H$75,5))</f>
        <v/>
      </c>
      <c r="G39" s="67" t="str">
        <f>IF($B39="","",VLOOKUP($B39,engagements!$A$3:$H$75,6))</f>
        <v/>
      </c>
      <c r="H39" s="67" t="str">
        <f>IF($B39="","",VLOOKUP($B39,engagements!$A$3:$H$75,7))</f>
        <v/>
      </c>
      <c r="I39" s="193" t="str">
        <f>IF($B39="","",VLOOKUP($B39,engagements!$A$3:$H$75,8))</f>
        <v/>
      </c>
      <c r="J39" s="56"/>
      <c r="K39" s="58"/>
      <c r="L39" s="58"/>
      <c r="M39" s="58"/>
      <c r="N39" s="233"/>
      <c r="O39" s="58"/>
      <c r="P39" s="58"/>
      <c r="Q39" s="58"/>
      <c r="R39" s="202"/>
      <c r="S39" s="61"/>
      <c r="T39" s="221" t="str">
        <f t="shared" si="3"/>
        <v/>
      </c>
    </row>
    <row r="40" spans="1:20" s="62" customFormat="1" ht="21" thickBot="1">
      <c r="A40" s="51" t="s">
        <v>104</v>
      </c>
      <c r="B40" s="220"/>
      <c r="C40" s="52"/>
      <c r="D40" s="67"/>
      <c r="E40" s="67" t="str">
        <f>IF($B40="","",VLOOKUP($B40,engagements!$A$3:$H$75,4))</f>
        <v/>
      </c>
      <c r="F40" s="67" t="str">
        <f>IF($B40="","",VLOOKUP($B40,engagements!$A$3:$H$75,5))</f>
        <v/>
      </c>
      <c r="G40" s="67" t="str">
        <f>IF($B40="","",VLOOKUP($B40,engagements!$A$3:$H$75,6))</f>
        <v/>
      </c>
      <c r="H40" s="67" t="str">
        <f>IF($B40="","",VLOOKUP($B40,engagements!$A$3:$H$75,7))</f>
        <v/>
      </c>
      <c r="I40" s="193" t="str">
        <f>IF($B40="","",VLOOKUP($B40,engagements!$A$3:$H$75,8))</f>
        <v/>
      </c>
      <c r="J40" s="56"/>
      <c r="K40" s="58"/>
      <c r="L40" s="58"/>
      <c r="M40" s="58"/>
      <c r="N40" s="233"/>
      <c r="O40" s="58"/>
      <c r="P40" s="58"/>
      <c r="Q40" s="58"/>
      <c r="R40" s="202"/>
      <c r="S40" s="61"/>
      <c r="T40" s="221" t="str">
        <f t="shared" si="3"/>
        <v/>
      </c>
    </row>
    <row r="41" spans="1:20" s="62" customFormat="1" ht="21" thickBot="1">
      <c r="A41" s="51"/>
      <c r="B41" s="220"/>
      <c r="C41" s="52"/>
      <c r="D41" s="67" t="str">
        <f>IF($B41="","",VLOOKUP($B41,engagements!$A$3:$H$59,3))</f>
        <v/>
      </c>
      <c r="E41" s="67" t="str">
        <f>IF($B41="","",VLOOKUP($B41,engagements!$A$3:$H$59,4))</f>
        <v/>
      </c>
      <c r="F41" s="67" t="str">
        <f>IF($B41="","",VLOOKUP($B41,engagements!$A$3:$H$59,5))</f>
        <v/>
      </c>
      <c r="G41" s="67" t="str">
        <f>IF($B41="","",VLOOKUP($B41,engagements!$A$3:$H$59,6))</f>
        <v/>
      </c>
      <c r="H41" s="67" t="str">
        <f>IF($B41="","",VLOOKUP($B41,engagements!$A$3:$H$59,7))</f>
        <v/>
      </c>
      <c r="I41" s="193" t="str">
        <f>IF($B41="","",VLOOKUP($B41,engagements!$A$3:$H$59,8))</f>
        <v/>
      </c>
      <c r="J41" s="56"/>
      <c r="K41" s="57"/>
      <c r="L41" s="57"/>
      <c r="M41" s="57"/>
      <c r="N41" s="59"/>
      <c r="O41" s="204"/>
      <c r="P41" s="204"/>
      <c r="Q41" s="204"/>
      <c r="R41" s="60"/>
      <c r="S41" s="61"/>
      <c r="T41" s="221" t="str">
        <f t="shared" si="3"/>
        <v/>
      </c>
    </row>
    <row r="42" spans="1:20" s="62" customFormat="1" ht="21" thickBot="1">
      <c r="A42" s="51"/>
      <c r="B42" s="222"/>
      <c r="C42" s="52"/>
      <c r="D42" s="68"/>
      <c r="E42" s="283" t="s">
        <v>155</v>
      </c>
      <c r="G42" s="183"/>
      <c r="H42" s="186"/>
      <c r="I42" s="55"/>
      <c r="J42" s="56"/>
      <c r="K42" s="57"/>
      <c r="L42" s="57"/>
      <c r="M42" s="57"/>
      <c r="N42" s="59"/>
      <c r="O42" s="57"/>
      <c r="P42" s="57"/>
      <c r="Q42" s="57"/>
      <c r="R42" s="60"/>
      <c r="S42" s="61"/>
      <c r="T42" s="221" t="str">
        <f t="shared" ref="T42:T44" si="7">IF(J42="","",IF(A42="H",10^(0.784780654*LOG(J42/173.961)^2)*S42,IF(A42="F",10^(1.056683941 * LOG(J42/125.441)^2)*S42,"")))</f>
        <v/>
      </c>
    </row>
    <row r="43" spans="1:20" s="62" customFormat="1" ht="21" thickBot="1">
      <c r="A43" s="51"/>
      <c r="B43" s="220"/>
      <c r="C43" s="52"/>
      <c r="D43" s="69"/>
      <c r="E43" s="64"/>
      <c r="F43" s="70"/>
      <c r="G43" s="54"/>
      <c r="H43" s="71"/>
      <c r="I43" s="55"/>
      <c r="J43" s="56"/>
      <c r="K43" s="57"/>
      <c r="L43" s="57"/>
      <c r="M43" s="57"/>
      <c r="N43" s="59"/>
      <c r="O43" s="57"/>
      <c r="P43" s="57"/>
      <c r="Q43" s="57"/>
      <c r="R43" s="60"/>
      <c r="S43" s="61"/>
      <c r="T43" s="221" t="str">
        <f t="shared" si="7"/>
        <v/>
      </c>
    </row>
    <row r="44" spans="1:20" s="62" customFormat="1" ht="21" thickBot="1">
      <c r="A44" s="51"/>
      <c r="B44" s="223"/>
      <c r="C44" s="73"/>
      <c r="D44" s="74"/>
      <c r="E44" s="75"/>
      <c r="F44" s="76"/>
      <c r="G44" s="76"/>
      <c r="H44" s="77"/>
      <c r="I44" s="55"/>
      <c r="J44" s="78"/>
      <c r="K44" s="79"/>
      <c r="L44" s="79"/>
      <c r="M44" s="79"/>
      <c r="N44" s="80"/>
      <c r="O44" s="79"/>
      <c r="P44" s="79"/>
      <c r="Q44" s="79"/>
      <c r="R44" s="81"/>
      <c r="S44" s="82"/>
      <c r="T44" s="221" t="str">
        <f t="shared" si="7"/>
        <v/>
      </c>
    </row>
    <row r="45" spans="1:20" s="62" customFormat="1" ht="11.25" customHeight="1" thickTop="1">
      <c r="A45" s="83"/>
      <c r="B45" s="84"/>
      <c r="C45" s="85"/>
      <c r="D45" s="86"/>
      <c r="E45" s="87"/>
      <c r="F45" s="88"/>
      <c r="G45" s="88"/>
      <c r="H45" s="89"/>
      <c r="I45" s="90"/>
      <c r="J45" s="90"/>
      <c r="K45" s="91"/>
      <c r="L45" s="91"/>
      <c r="M45" s="92"/>
      <c r="N45" s="92"/>
      <c r="O45" s="92"/>
      <c r="P45" s="93"/>
      <c r="Q45" s="92"/>
      <c r="R45" s="92"/>
      <c r="S45" s="92"/>
      <c r="T45" s="224"/>
    </row>
    <row r="46" spans="1:20" s="62" customFormat="1" ht="19.5">
      <c r="A46" s="83"/>
      <c r="B46" s="94"/>
      <c r="C46" s="83"/>
      <c r="D46" s="5"/>
      <c r="E46" s="95"/>
      <c r="F46" s="96"/>
      <c r="G46" s="97"/>
      <c r="H46" s="97"/>
      <c r="I46" s="98"/>
      <c r="J46" s="99"/>
      <c r="K46" s="100"/>
      <c r="L46" s="101" t="s">
        <v>54</v>
      </c>
      <c r="M46" s="101" t="s">
        <v>54</v>
      </c>
      <c r="T46" s="225"/>
    </row>
    <row r="47" spans="1:20" s="62" customFormat="1" ht="15.75">
      <c r="A47" s="83"/>
      <c r="B47" s="94"/>
      <c r="C47" s="83"/>
      <c r="D47" s="5"/>
      <c r="E47" s="108" t="s">
        <v>153</v>
      </c>
      <c r="F47" s="108"/>
      <c r="G47" s="108"/>
      <c r="H47" s="103"/>
      <c r="I47" s="104"/>
      <c r="J47" s="105"/>
      <c r="K47" s="360" t="s">
        <v>55</v>
      </c>
      <c r="L47" s="360"/>
      <c r="M47" s="360"/>
      <c r="N47" s="364"/>
      <c r="O47" s="364"/>
      <c r="P47" s="364"/>
      <c r="Q47" s="364"/>
      <c r="T47" s="225"/>
    </row>
    <row r="48" spans="1:20" s="62" customFormat="1" ht="15.75">
      <c r="A48" s="83"/>
      <c r="B48" s="94"/>
      <c r="C48" s="83"/>
      <c r="D48" s="5"/>
      <c r="E48" s="102"/>
      <c r="F48" s="102"/>
      <c r="G48" s="102"/>
      <c r="H48" s="103"/>
      <c r="I48" s="104"/>
      <c r="J48" s="105"/>
      <c r="K48" s="106"/>
      <c r="L48" s="107"/>
      <c r="M48" s="107"/>
      <c r="T48" s="225"/>
    </row>
    <row r="49" spans="1:20" s="62" customFormat="1" ht="8.25" customHeight="1" thickBot="1">
      <c r="A49" s="83"/>
      <c r="B49" s="94"/>
      <c r="C49" s="83"/>
      <c r="D49" s="108"/>
      <c r="E49" s="102"/>
      <c r="F49" s="102"/>
      <c r="G49" s="102"/>
      <c r="H49" s="103"/>
      <c r="I49" s="104"/>
      <c r="J49" s="105"/>
      <c r="K49" s="106"/>
      <c r="L49" s="107"/>
      <c r="M49" s="107"/>
      <c r="T49" s="225"/>
    </row>
    <row r="50" spans="1:20" s="62" customFormat="1" ht="15.75">
      <c r="A50" s="83"/>
      <c r="B50" s="94"/>
      <c r="C50" s="83"/>
      <c r="D50" s="109"/>
      <c r="E50" s="110"/>
      <c r="F50" s="111"/>
      <c r="G50" s="112"/>
      <c r="H50" s="112"/>
      <c r="I50" s="113"/>
      <c r="J50" s="114"/>
      <c r="K50" s="115"/>
      <c r="L50" s="116"/>
      <c r="M50" s="116"/>
      <c r="N50" s="117"/>
      <c r="O50" s="117"/>
      <c r="P50" s="117"/>
      <c r="Q50" s="117"/>
      <c r="R50" s="117"/>
      <c r="S50" s="117"/>
      <c r="T50" s="226"/>
    </row>
    <row r="51" spans="1:20" s="62" customFormat="1" ht="15.75">
      <c r="A51" s="83"/>
      <c r="B51" s="94"/>
      <c r="C51" s="83"/>
      <c r="D51" s="109"/>
      <c r="E51" s="118" t="s">
        <v>301</v>
      </c>
      <c r="F51" s="108"/>
      <c r="G51" s="108"/>
      <c r="H51" s="108"/>
      <c r="I51" s="108"/>
      <c r="J51" s="108"/>
      <c r="K51" s="108"/>
      <c r="L51" s="108"/>
      <c r="M51" s="108"/>
      <c r="N51" s="119"/>
      <c r="O51" s="119"/>
      <c r="P51" s="119"/>
      <c r="Q51" s="120"/>
      <c r="R51" s="119" t="s">
        <v>56</v>
      </c>
      <c r="T51" s="227"/>
    </row>
    <row r="52" spans="1:20" s="62" customFormat="1" ht="15">
      <c r="A52" s="83"/>
      <c r="B52" s="94"/>
      <c r="C52" s="83"/>
      <c r="D52" s="109"/>
      <c r="E52" s="121"/>
      <c r="F52" s="122"/>
      <c r="G52" s="103"/>
      <c r="H52" s="103"/>
      <c r="I52" s="104"/>
      <c r="J52" s="105"/>
      <c r="K52" s="106"/>
      <c r="L52" s="107"/>
      <c r="M52" s="107"/>
      <c r="T52" s="225"/>
    </row>
    <row r="53" spans="1:20" s="62" customFormat="1" ht="15.75">
      <c r="A53" s="83"/>
      <c r="B53" s="94"/>
      <c r="C53" s="83"/>
      <c r="D53" s="109"/>
      <c r="E53" s="118"/>
      <c r="F53" s="108"/>
      <c r="G53" s="103"/>
      <c r="H53" s="103"/>
      <c r="I53" s="104"/>
      <c r="J53" s="105"/>
      <c r="K53" s="106"/>
      <c r="L53" s="107"/>
      <c r="M53" s="107"/>
      <c r="T53" s="225"/>
    </row>
    <row r="54" spans="1:20" s="62" customFormat="1" ht="15.75">
      <c r="A54" s="83"/>
      <c r="B54" s="94"/>
      <c r="C54" s="83"/>
      <c r="D54" s="109"/>
      <c r="E54" s="118" t="s">
        <v>57</v>
      </c>
      <c r="F54" s="122"/>
      <c r="G54" s="103"/>
      <c r="H54" s="103"/>
      <c r="I54" s="104"/>
      <c r="J54" s="105"/>
      <c r="K54" s="106"/>
      <c r="L54" s="107"/>
      <c r="M54" s="107"/>
      <c r="T54" s="225"/>
    </row>
    <row r="55" spans="1:20" s="62" customFormat="1" ht="15">
      <c r="A55" s="83"/>
      <c r="B55" s="94"/>
      <c r="C55" s="83"/>
      <c r="D55" s="109"/>
      <c r="E55" s="121"/>
      <c r="F55" s="122"/>
      <c r="G55" s="103"/>
      <c r="H55" s="103"/>
      <c r="I55" s="104"/>
      <c r="J55" s="105"/>
      <c r="K55" s="106"/>
      <c r="L55" s="107"/>
      <c r="M55" s="107"/>
      <c r="T55" s="225"/>
    </row>
    <row r="56" spans="1:20" s="62" customFormat="1" ht="15.75" thickBot="1">
      <c r="A56" s="83"/>
      <c r="B56" s="94"/>
      <c r="C56" s="83"/>
      <c r="D56" s="109"/>
      <c r="E56" s="123"/>
      <c r="F56" s="125"/>
      <c r="G56" s="126"/>
      <c r="H56" s="126"/>
      <c r="I56" s="127"/>
      <c r="J56" s="124"/>
      <c r="K56" s="128"/>
      <c r="L56" s="129"/>
      <c r="M56" s="129"/>
      <c r="N56" s="130"/>
      <c r="O56" s="130"/>
      <c r="P56" s="130"/>
      <c r="Q56" s="130"/>
      <c r="R56" s="130"/>
      <c r="S56" s="130"/>
      <c r="T56" s="228"/>
    </row>
    <row r="57" spans="1:20" s="62" customFormat="1" ht="9.75" customHeight="1">
      <c r="A57" s="83"/>
      <c r="B57" s="94"/>
      <c r="C57" s="83"/>
      <c r="D57" s="109"/>
      <c r="E57" s="5"/>
      <c r="F57" s="122"/>
      <c r="G57" s="103"/>
      <c r="H57" s="103"/>
      <c r="I57" s="104"/>
      <c r="J57" s="105"/>
      <c r="K57" s="106"/>
      <c r="L57" s="107"/>
      <c r="M57" s="107"/>
      <c r="T57" s="225"/>
    </row>
    <row r="58" spans="1:20" s="62" customFormat="1" ht="19.5" customHeight="1">
      <c r="A58" s="83"/>
      <c r="B58" s="94"/>
      <c r="C58" s="83"/>
      <c r="D58" s="189" t="s">
        <v>58</v>
      </c>
      <c r="E58" s="366"/>
      <c r="F58" s="366"/>
      <c r="G58" s="366"/>
      <c r="H58" s="366"/>
      <c r="I58" s="366"/>
      <c r="J58" s="366"/>
      <c r="K58" s="366"/>
      <c r="L58" s="366"/>
      <c r="M58" s="366"/>
      <c r="T58" s="225"/>
    </row>
    <row r="59" spans="1:20" s="62" customFormat="1" ht="12" customHeight="1" thickBot="1">
      <c r="A59" s="83"/>
      <c r="B59" s="134"/>
      <c r="C59" s="135"/>
      <c r="D59" s="136"/>
      <c r="E59" s="137"/>
      <c r="F59" s="138"/>
      <c r="G59" s="139"/>
      <c r="H59" s="139"/>
      <c r="I59" s="140"/>
      <c r="J59" s="141"/>
      <c r="K59" s="142"/>
      <c r="L59" s="143" t="s">
        <v>54</v>
      </c>
      <c r="M59" s="143" t="s">
        <v>54</v>
      </c>
      <c r="N59" s="130"/>
      <c r="O59" s="130"/>
      <c r="P59" s="130"/>
      <c r="Q59" s="130"/>
      <c r="R59" s="130"/>
      <c r="S59" s="130"/>
      <c r="T59" s="228"/>
    </row>
    <row r="60" spans="1:20" s="62" customFormat="1">
      <c r="A60" s="83"/>
      <c r="B60" s="83"/>
      <c r="C60" s="83"/>
      <c r="D60" s="109"/>
      <c r="H60" s="144"/>
      <c r="I60" s="145"/>
    </row>
    <row r="61" spans="1:20" s="62" customFormat="1">
      <c r="A61" s="83"/>
      <c r="B61" s="83"/>
      <c r="C61" s="83"/>
      <c r="D61" s="109"/>
      <c r="H61" s="144"/>
      <c r="I61" s="145"/>
    </row>
    <row r="62" spans="1:20" s="62" customFormat="1">
      <c r="A62" s="83"/>
      <c r="B62" s="83"/>
      <c r="C62" s="83"/>
      <c r="D62" s="109"/>
      <c r="H62" s="144"/>
      <c r="I62" s="145"/>
    </row>
    <row r="63" spans="1:20" s="62" customFormat="1" ht="15.75">
      <c r="A63" s="83"/>
      <c r="B63" s="83"/>
      <c r="C63" s="83"/>
      <c r="D63" s="109"/>
      <c r="H63" s="365"/>
      <c r="I63" s="365"/>
      <c r="J63" s="365"/>
      <c r="K63" s="365"/>
      <c r="L63" s="365"/>
      <c r="M63" s="365"/>
    </row>
    <row r="64" spans="1:20" s="62" customFormat="1" ht="15.75">
      <c r="A64" s="83"/>
      <c r="B64" s="83"/>
      <c r="C64" s="83"/>
      <c r="D64" s="109"/>
      <c r="H64" s="365"/>
      <c r="I64" s="365"/>
      <c r="J64" s="365"/>
      <c r="K64" s="365"/>
      <c r="L64" s="365"/>
      <c r="M64" s="365"/>
    </row>
    <row r="65" spans="1:13" s="62" customFormat="1" ht="15.75">
      <c r="A65" s="83"/>
      <c r="B65" s="83"/>
      <c r="C65" s="83"/>
      <c r="D65" s="109"/>
      <c r="H65" s="365"/>
      <c r="I65" s="365"/>
      <c r="J65" s="365"/>
      <c r="K65" s="365"/>
      <c r="L65" s="365"/>
      <c r="M65" s="365"/>
    </row>
    <row r="66" spans="1:13" s="62" customFormat="1">
      <c r="A66" s="83"/>
      <c r="B66" s="83"/>
      <c r="C66" s="83"/>
      <c r="D66" s="109"/>
      <c r="H66" s="144"/>
      <c r="I66" s="145"/>
    </row>
    <row r="67" spans="1:13" s="62" customFormat="1">
      <c r="A67" s="83"/>
      <c r="B67" s="83"/>
      <c r="C67" s="83"/>
      <c r="D67" s="109"/>
      <c r="H67" s="144"/>
      <c r="I67" s="145"/>
    </row>
    <row r="68" spans="1:13" s="62" customFormat="1">
      <c r="A68" s="83"/>
      <c r="B68" s="83"/>
      <c r="C68" s="83"/>
      <c r="D68" s="109"/>
      <c r="H68" s="144"/>
      <c r="I68" s="145"/>
    </row>
    <row r="69" spans="1:13" s="62" customFormat="1">
      <c r="A69" s="83"/>
      <c r="B69" s="83"/>
      <c r="C69" s="83"/>
      <c r="D69" s="109"/>
      <c r="H69" s="144"/>
      <c r="I69" s="145"/>
    </row>
    <row r="70" spans="1:13" s="62" customFormat="1">
      <c r="A70" s="83"/>
      <c r="B70" s="83"/>
      <c r="C70" s="83"/>
      <c r="D70" s="109"/>
      <c r="H70" s="144"/>
      <c r="I70" s="145"/>
    </row>
    <row r="71" spans="1:13" s="62" customFormat="1">
      <c r="A71" s="83"/>
      <c r="B71" s="83"/>
      <c r="C71" s="83"/>
      <c r="D71" s="109"/>
      <c r="H71" s="144"/>
      <c r="I71" s="145"/>
    </row>
    <row r="72" spans="1:13" s="62" customFormat="1">
      <c r="A72" s="83"/>
      <c r="B72" s="83"/>
      <c r="C72" s="83"/>
      <c r="D72" s="109"/>
      <c r="H72" s="144"/>
      <c r="I72" s="145"/>
    </row>
    <row r="73" spans="1:13" s="62" customFormat="1">
      <c r="A73" s="83"/>
      <c r="B73" s="83"/>
      <c r="C73" s="83"/>
      <c r="D73" s="109"/>
      <c r="H73" s="144"/>
      <c r="I73" s="145"/>
    </row>
    <row r="74" spans="1:13" s="62" customFormat="1">
      <c r="A74" s="83"/>
      <c r="B74" s="83"/>
      <c r="C74" s="83"/>
      <c r="D74" s="109"/>
      <c r="H74" s="144"/>
      <c r="I74" s="145"/>
    </row>
    <row r="75" spans="1:13" s="62" customFormat="1">
      <c r="A75" s="83"/>
      <c r="B75" s="83"/>
      <c r="C75" s="83"/>
      <c r="D75" s="109"/>
      <c r="H75" s="144"/>
      <c r="I75" s="145"/>
    </row>
    <row r="76" spans="1:13" s="62" customFormat="1">
      <c r="A76" s="83"/>
      <c r="B76" s="83"/>
      <c r="C76" s="83"/>
      <c r="D76" s="109"/>
      <c r="H76" s="144"/>
      <c r="I76" s="145"/>
    </row>
    <row r="77" spans="1:13" s="62" customFormat="1">
      <c r="A77" s="83"/>
      <c r="B77" s="83"/>
      <c r="C77" s="83"/>
      <c r="D77" s="109"/>
      <c r="H77" s="144"/>
      <c r="I77" s="145"/>
    </row>
    <row r="78" spans="1:13" s="62" customFormat="1">
      <c r="A78" s="83"/>
      <c r="B78" s="83"/>
      <c r="C78" s="83"/>
      <c r="D78" s="109"/>
      <c r="H78" s="144"/>
      <c r="I78" s="145"/>
    </row>
    <row r="79" spans="1:13" s="62" customFormat="1">
      <c r="A79" s="83"/>
      <c r="B79" s="83"/>
      <c r="C79" s="83"/>
      <c r="D79" s="109"/>
      <c r="H79" s="144"/>
      <c r="I79" s="145"/>
    </row>
    <row r="80" spans="1:13" s="62" customFormat="1">
      <c r="A80" s="83"/>
      <c r="B80" s="83"/>
      <c r="C80" s="83"/>
      <c r="D80" s="109"/>
      <c r="H80" s="144"/>
      <c r="I80" s="145"/>
    </row>
    <row r="81" spans="1:9" s="62" customFormat="1">
      <c r="A81" s="83"/>
      <c r="B81" s="83"/>
      <c r="C81" s="83"/>
      <c r="D81" s="109"/>
      <c r="H81" s="144"/>
      <c r="I81" s="145"/>
    </row>
    <row r="82" spans="1:9" s="62" customFormat="1">
      <c r="A82" s="83"/>
      <c r="B82" s="83"/>
      <c r="C82" s="83"/>
      <c r="D82" s="109"/>
      <c r="H82" s="144"/>
      <c r="I82" s="145"/>
    </row>
    <row r="83" spans="1:9" s="62" customFormat="1">
      <c r="A83" s="83"/>
      <c r="B83" s="83"/>
      <c r="C83" s="83"/>
      <c r="D83" s="109"/>
      <c r="H83" s="144"/>
      <c r="I83" s="145"/>
    </row>
    <row r="84" spans="1:9" s="62" customFormat="1">
      <c r="A84" s="83"/>
      <c r="B84" s="83"/>
      <c r="C84" s="83"/>
      <c r="D84" s="109"/>
      <c r="H84" s="144"/>
      <c r="I84" s="145"/>
    </row>
    <row r="85" spans="1:9" s="62" customFormat="1">
      <c r="A85" s="83"/>
      <c r="B85" s="83"/>
      <c r="C85" s="83"/>
      <c r="D85" s="109"/>
      <c r="H85" s="144"/>
      <c r="I85" s="145"/>
    </row>
    <row r="86" spans="1:9" s="62" customFormat="1">
      <c r="A86" s="83"/>
      <c r="B86" s="83"/>
      <c r="C86" s="83"/>
      <c r="D86" s="109"/>
      <c r="H86" s="144"/>
      <c r="I86" s="145"/>
    </row>
    <row r="87" spans="1:9" s="62" customFormat="1">
      <c r="A87" s="83"/>
      <c r="B87" s="83"/>
      <c r="C87" s="83"/>
      <c r="D87" s="109"/>
      <c r="H87" s="144"/>
      <c r="I87" s="145"/>
    </row>
    <row r="88" spans="1:9" s="62" customFormat="1">
      <c r="A88" s="83"/>
      <c r="B88" s="83"/>
      <c r="C88" s="83"/>
      <c r="D88" s="109"/>
      <c r="H88" s="144"/>
      <c r="I88" s="145"/>
    </row>
    <row r="89" spans="1:9" s="62" customFormat="1">
      <c r="A89" s="83"/>
      <c r="B89" s="83"/>
      <c r="C89" s="83"/>
      <c r="D89" s="109"/>
      <c r="H89" s="144"/>
      <c r="I89" s="145"/>
    </row>
    <row r="90" spans="1:9" s="62" customFormat="1">
      <c r="A90" s="83"/>
      <c r="B90" s="83"/>
      <c r="C90" s="83"/>
      <c r="D90" s="109"/>
      <c r="H90" s="144"/>
      <c r="I90" s="145"/>
    </row>
    <row r="91" spans="1:9" s="62" customFormat="1">
      <c r="A91" s="83"/>
      <c r="B91" s="83"/>
      <c r="C91" s="83"/>
      <c r="D91" s="109"/>
      <c r="H91" s="144"/>
      <c r="I91" s="145"/>
    </row>
    <row r="92" spans="1:9" s="62" customFormat="1">
      <c r="A92" s="83"/>
      <c r="B92" s="83"/>
      <c r="C92" s="83"/>
      <c r="D92" s="109"/>
      <c r="H92" s="144"/>
      <c r="I92" s="145"/>
    </row>
    <row r="93" spans="1:9" s="62" customFormat="1">
      <c r="A93" s="83"/>
      <c r="B93" s="83"/>
      <c r="C93" s="83"/>
      <c r="D93" s="109"/>
      <c r="H93" s="144"/>
      <c r="I93" s="145"/>
    </row>
    <row r="94" spans="1:9" s="62" customFormat="1">
      <c r="A94" s="83"/>
      <c r="B94" s="83"/>
      <c r="C94" s="83"/>
      <c r="D94" s="109"/>
      <c r="H94" s="144"/>
      <c r="I94" s="145"/>
    </row>
    <row r="95" spans="1:9" s="62" customFormat="1">
      <c r="A95" s="83"/>
      <c r="B95" s="83"/>
      <c r="C95" s="83"/>
      <c r="D95" s="109"/>
      <c r="H95" s="144"/>
      <c r="I95" s="145"/>
    </row>
    <row r="96" spans="1:9" s="62" customFormat="1">
      <c r="A96" s="83"/>
      <c r="B96" s="83"/>
      <c r="C96" s="83"/>
      <c r="D96" s="109"/>
      <c r="H96" s="144"/>
      <c r="I96" s="145"/>
    </row>
    <row r="97" spans="1:9" s="62" customFormat="1">
      <c r="A97" s="83"/>
      <c r="B97" s="83"/>
      <c r="C97" s="83"/>
      <c r="D97" s="109"/>
      <c r="H97" s="144"/>
      <c r="I97" s="145"/>
    </row>
    <row r="98" spans="1:9" s="62" customFormat="1">
      <c r="A98" s="83"/>
      <c r="B98" s="83"/>
      <c r="C98" s="83"/>
      <c r="D98" s="109"/>
      <c r="H98" s="144"/>
      <c r="I98" s="145"/>
    </row>
    <row r="99" spans="1:9" s="62" customFormat="1">
      <c r="A99" s="83"/>
      <c r="B99" s="83"/>
      <c r="C99" s="83"/>
      <c r="D99" s="109"/>
      <c r="H99" s="144"/>
      <c r="I99" s="145"/>
    </row>
    <row r="100" spans="1:9" s="62" customFormat="1">
      <c r="A100" s="83"/>
      <c r="B100" s="83"/>
      <c r="C100" s="83"/>
      <c r="D100" s="109"/>
      <c r="H100" s="144"/>
      <c r="I100" s="145"/>
    </row>
    <row r="101" spans="1:9" s="62" customFormat="1">
      <c r="A101" s="83"/>
      <c r="B101" s="83"/>
      <c r="C101" s="83"/>
      <c r="D101" s="109"/>
      <c r="H101" s="144"/>
      <c r="I101" s="145"/>
    </row>
    <row r="102" spans="1:9" s="62" customFormat="1">
      <c r="A102" s="83"/>
      <c r="B102" s="83"/>
      <c r="C102" s="83"/>
      <c r="D102" s="109"/>
      <c r="H102" s="144"/>
      <c r="I102" s="145"/>
    </row>
    <row r="103" spans="1:9" s="62" customFormat="1">
      <c r="A103" s="83"/>
      <c r="B103" s="83"/>
      <c r="C103" s="83"/>
      <c r="D103" s="109"/>
      <c r="H103" s="144"/>
      <c r="I103" s="145"/>
    </row>
    <row r="104" spans="1:9" s="62" customFormat="1">
      <c r="A104" s="83"/>
      <c r="B104" s="83"/>
      <c r="C104" s="83"/>
      <c r="D104" s="109"/>
      <c r="H104" s="144"/>
      <c r="I104" s="145"/>
    </row>
    <row r="105" spans="1:9" s="62" customFormat="1">
      <c r="A105" s="83"/>
      <c r="B105" s="83"/>
      <c r="C105" s="83"/>
      <c r="D105" s="109"/>
      <c r="H105" s="144"/>
      <c r="I105" s="145"/>
    </row>
    <row r="106" spans="1:9" s="62" customFormat="1">
      <c r="A106" s="83"/>
      <c r="B106" s="83"/>
      <c r="C106" s="83"/>
      <c r="D106" s="109"/>
      <c r="H106" s="144"/>
      <c r="I106" s="145"/>
    </row>
    <row r="107" spans="1:9" s="62" customFormat="1">
      <c r="A107" s="83"/>
      <c r="B107" s="83"/>
      <c r="C107" s="83"/>
      <c r="D107" s="109"/>
      <c r="H107" s="144"/>
      <c r="I107" s="145"/>
    </row>
    <row r="108" spans="1:9" s="62" customFormat="1">
      <c r="A108" s="83"/>
      <c r="B108" s="83"/>
      <c r="C108" s="83"/>
      <c r="D108" s="109"/>
      <c r="H108" s="144"/>
      <c r="I108" s="145"/>
    </row>
    <row r="109" spans="1:9" s="62" customFormat="1">
      <c r="A109" s="83"/>
      <c r="B109" s="83"/>
      <c r="C109" s="83"/>
      <c r="D109" s="109"/>
      <c r="H109" s="144"/>
      <c r="I109" s="145"/>
    </row>
    <row r="110" spans="1:9" s="62" customFormat="1">
      <c r="A110" s="83"/>
      <c r="B110" s="83"/>
      <c r="C110" s="83"/>
      <c r="D110" s="109"/>
      <c r="H110" s="144"/>
      <c r="I110" s="145"/>
    </row>
    <row r="111" spans="1:9" s="62" customFormat="1">
      <c r="A111" s="83"/>
      <c r="B111" s="83"/>
      <c r="C111" s="83"/>
      <c r="D111" s="109"/>
      <c r="H111" s="144"/>
      <c r="I111" s="145"/>
    </row>
    <row r="112" spans="1:9" s="62" customFormat="1">
      <c r="A112" s="83"/>
      <c r="B112" s="83"/>
      <c r="C112" s="83"/>
      <c r="D112" s="109"/>
      <c r="H112" s="144"/>
      <c r="I112" s="145"/>
    </row>
    <row r="113" spans="1:9" s="62" customFormat="1">
      <c r="A113" s="83"/>
      <c r="B113" s="83"/>
      <c r="C113" s="83"/>
      <c r="D113" s="109"/>
      <c r="H113" s="144"/>
      <c r="I113" s="145"/>
    </row>
    <row r="114" spans="1:9" s="62" customFormat="1">
      <c r="A114" s="83"/>
      <c r="B114" s="83"/>
      <c r="C114" s="83"/>
      <c r="D114" s="109"/>
      <c r="H114" s="144"/>
      <c r="I114" s="145"/>
    </row>
    <row r="115" spans="1:9" s="62" customFormat="1">
      <c r="A115" s="83"/>
      <c r="B115" s="83"/>
      <c r="C115" s="83"/>
      <c r="D115" s="109"/>
      <c r="H115" s="144"/>
      <c r="I115" s="145"/>
    </row>
    <row r="116" spans="1:9" s="62" customFormat="1">
      <c r="A116" s="83"/>
      <c r="B116" s="83"/>
      <c r="C116" s="83"/>
      <c r="D116" s="109"/>
      <c r="H116" s="144"/>
      <c r="I116" s="145"/>
    </row>
    <row r="117" spans="1:9" s="62" customFormat="1">
      <c r="A117" s="83"/>
      <c r="B117" s="83"/>
      <c r="C117" s="83"/>
      <c r="D117" s="109"/>
      <c r="H117" s="144"/>
      <c r="I117" s="145"/>
    </row>
    <row r="118" spans="1:9" s="62" customFormat="1">
      <c r="A118" s="83"/>
      <c r="B118" s="83"/>
      <c r="C118" s="83"/>
      <c r="D118" s="109"/>
      <c r="H118" s="144"/>
      <c r="I118" s="145"/>
    </row>
    <row r="119" spans="1:9" s="62" customFormat="1">
      <c r="A119" s="83"/>
      <c r="B119" s="83"/>
      <c r="C119" s="83"/>
      <c r="D119" s="109"/>
      <c r="H119" s="144"/>
      <c r="I119" s="145"/>
    </row>
    <row r="120" spans="1:9" s="62" customFormat="1">
      <c r="A120" s="83"/>
      <c r="B120" s="83"/>
      <c r="C120" s="83"/>
      <c r="D120" s="109"/>
      <c r="H120" s="144"/>
      <c r="I120" s="145"/>
    </row>
    <row r="121" spans="1:9" s="62" customFormat="1">
      <c r="A121" s="83"/>
      <c r="B121" s="83"/>
      <c r="C121" s="83"/>
      <c r="D121" s="109"/>
      <c r="H121" s="144"/>
      <c r="I121" s="145"/>
    </row>
    <row r="122" spans="1:9" s="62" customFormat="1">
      <c r="A122" s="83"/>
      <c r="B122" s="83"/>
      <c r="C122" s="83"/>
      <c r="D122" s="109"/>
      <c r="H122" s="144"/>
      <c r="I122" s="145"/>
    </row>
    <row r="123" spans="1:9" s="62" customFormat="1">
      <c r="A123" s="83"/>
      <c r="B123" s="83"/>
      <c r="C123" s="83"/>
      <c r="D123" s="109"/>
      <c r="H123" s="144"/>
      <c r="I123" s="145"/>
    </row>
    <row r="124" spans="1:9" s="62" customFormat="1">
      <c r="A124" s="83"/>
      <c r="B124" s="83"/>
      <c r="C124" s="83"/>
      <c r="D124" s="109"/>
      <c r="H124" s="144"/>
      <c r="I124" s="145"/>
    </row>
    <row r="125" spans="1:9" s="62" customFormat="1">
      <c r="A125" s="83"/>
      <c r="B125" s="83"/>
      <c r="C125" s="83"/>
      <c r="D125" s="109"/>
      <c r="H125" s="144"/>
      <c r="I125" s="145"/>
    </row>
    <row r="126" spans="1:9" s="62" customFormat="1">
      <c r="A126" s="83"/>
      <c r="B126" s="83"/>
      <c r="C126" s="83"/>
      <c r="D126" s="109"/>
      <c r="H126" s="144"/>
      <c r="I126" s="145"/>
    </row>
    <row r="127" spans="1:9" s="62" customFormat="1">
      <c r="A127" s="83"/>
      <c r="B127" s="83"/>
      <c r="C127" s="83"/>
      <c r="D127" s="109"/>
      <c r="H127" s="144"/>
      <c r="I127" s="145"/>
    </row>
    <row r="128" spans="1:9" s="62" customFormat="1">
      <c r="A128" s="83"/>
      <c r="B128" s="83"/>
      <c r="C128" s="83"/>
      <c r="D128" s="109"/>
      <c r="H128" s="144"/>
      <c r="I128" s="145"/>
    </row>
    <row r="129" spans="1:9" s="62" customFormat="1">
      <c r="A129" s="83"/>
      <c r="B129" s="83"/>
      <c r="C129" s="83"/>
      <c r="D129" s="109"/>
      <c r="H129" s="144"/>
      <c r="I129" s="145"/>
    </row>
    <row r="130" spans="1:9" s="62" customFormat="1">
      <c r="A130" s="83"/>
      <c r="B130" s="83"/>
      <c r="C130" s="83"/>
      <c r="D130" s="109"/>
      <c r="H130" s="144"/>
      <c r="I130" s="145"/>
    </row>
    <row r="131" spans="1:9" s="62" customFormat="1">
      <c r="A131" s="83"/>
      <c r="B131" s="83"/>
      <c r="C131" s="83"/>
      <c r="D131" s="109"/>
      <c r="H131" s="144"/>
      <c r="I131" s="145"/>
    </row>
    <row r="132" spans="1:9" s="62" customFormat="1">
      <c r="A132" s="83"/>
      <c r="B132" s="83"/>
      <c r="C132" s="83"/>
      <c r="D132" s="109"/>
      <c r="H132" s="144"/>
      <c r="I132" s="145"/>
    </row>
    <row r="133" spans="1:9" s="62" customFormat="1">
      <c r="A133" s="83"/>
      <c r="B133" s="83"/>
      <c r="C133" s="83"/>
      <c r="D133" s="109"/>
      <c r="H133" s="144"/>
      <c r="I133" s="145"/>
    </row>
    <row r="134" spans="1:9" s="62" customFormat="1">
      <c r="A134" s="83"/>
      <c r="B134" s="83"/>
      <c r="C134" s="83"/>
      <c r="D134" s="109"/>
      <c r="H134" s="144"/>
      <c r="I134" s="145"/>
    </row>
    <row r="135" spans="1:9" s="62" customFormat="1">
      <c r="A135" s="83"/>
      <c r="B135" s="83"/>
      <c r="C135" s="83"/>
      <c r="D135" s="109"/>
      <c r="H135" s="144"/>
      <c r="I135" s="145"/>
    </row>
    <row r="136" spans="1:9" s="62" customFormat="1">
      <c r="A136" s="83"/>
      <c r="B136" s="83"/>
      <c r="C136" s="83"/>
      <c r="D136" s="109"/>
      <c r="H136" s="144"/>
      <c r="I136" s="145"/>
    </row>
    <row r="137" spans="1:9" s="62" customFormat="1">
      <c r="A137" s="83"/>
      <c r="B137" s="83"/>
      <c r="C137" s="83"/>
      <c r="D137" s="109"/>
      <c r="H137" s="144"/>
      <c r="I137" s="145"/>
    </row>
    <row r="138" spans="1:9" s="62" customFormat="1">
      <c r="A138" s="83"/>
      <c r="B138" s="83"/>
      <c r="C138" s="83"/>
      <c r="D138" s="109"/>
      <c r="H138" s="144"/>
      <c r="I138" s="145"/>
    </row>
    <row r="139" spans="1:9" s="62" customFormat="1">
      <c r="A139" s="83"/>
      <c r="B139" s="83"/>
      <c r="C139" s="83"/>
      <c r="D139" s="109"/>
      <c r="H139" s="144"/>
      <c r="I139" s="145"/>
    </row>
    <row r="140" spans="1:9" s="62" customFormat="1">
      <c r="A140" s="83"/>
      <c r="B140" s="83"/>
      <c r="C140" s="83"/>
      <c r="D140" s="109"/>
      <c r="H140" s="144"/>
      <c r="I140" s="145"/>
    </row>
    <row r="141" spans="1:9" s="62" customFormat="1">
      <c r="A141" s="83"/>
      <c r="B141" s="83"/>
      <c r="C141" s="83"/>
      <c r="D141" s="109"/>
      <c r="H141" s="144"/>
      <c r="I141" s="145"/>
    </row>
    <row r="142" spans="1:9" s="62" customFormat="1">
      <c r="A142" s="83"/>
      <c r="B142" s="83"/>
      <c r="C142" s="83"/>
      <c r="D142" s="109"/>
      <c r="H142" s="144"/>
      <c r="I142" s="145"/>
    </row>
    <row r="143" spans="1:9" s="62" customFormat="1">
      <c r="A143" s="83"/>
      <c r="B143" s="83"/>
      <c r="C143" s="83"/>
      <c r="D143" s="109"/>
      <c r="H143" s="144"/>
      <c r="I143" s="145"/>
    </row>
    <row r="144" spans="1:9" s="62" customFormat="1">
      <c r="A144" s="83"/>
      <c r="B144" s="83"/>
      <c r="C144" s="83"/>
      <c r="D144" s="109"/>
      <c r="H144" s="144"/>
      <c r="I144" s="145"/>
    </row>
    <row r="145" spans="1:9" s="62" customFormat="1">
      <c r="A145" s="83"/>
      <c r="B145" s="83"/>
      <c r="C145" s="83"/>
      <c r="D145" s="109"/>
      <c r="H145" s="144"/>
      <c r="I145" s="145"/>
    </row>
    <row r="146" spans="1:9" s="62" customFormat="1">
      <c r="A146" s="83"/>
      <c r="B146" s="83"/>
      <c r="C146" s="83"/>
      <c r="D146" s="109"/>
      <c r="H146" s="144"/>
      <c r="I146" s="145"/>
    </row>
    <row r="147" spans="1:9" s="62" customFormat="1">
      <c r="A147" s="83"/>
      <c r="B147" s="83"/>
      <c r="C147" s="83"/>
      <c r="D147" s="109"/>
      <c r="H147" s="144"/>
      <c r="I147" s="145"/>
    </row>
    <row r="148" spans="1:9" s="62" customFormat="1">
      <c r="A148" s="83"/>
      <c r="B148" s="83"/>
      <c r="C148" s="83"/>
      <c r="D148" s="109"/>
      <c r="H148" s="144"/>
      <c r="I148" s="145"/>
    </row>
    <row r="149" spans="1:9" s="62" customFormat="1">
      <c r="A149" s="83"/>
      <c r="B149" s="83"/>
      <c r="C149" s="83"/>
      <c r="D149" s="109"/>
      <c r="H149" s="144"/>
      <c r="I149" s="145"/>
    </row>
    <row r="150" spans="1:9" s="62" customFormat="1">
      <c r="A150" s="83"/>
      <c r="B150" s="83"/>
      <c r="C150" s="83"/>
      <c r="D150" s="109"/>
      <c r="H150" s="144"/>
      <c r="I150" s="145"/>
    </row>
    <row r="151" spans="1:9" s="62" customFormat="1">
      <c r="A151" s="83"/>
      <c r="B151" s="83"/>
      <c r="C151" s="83"/>
      <c r="D151" s="109"/>
      <c r="H151" s="144"/>
      <c r="I151" s="145"/>
    </row>
    <row r="152" spans="1:9" s="62" customFormat="1">
      <c r="A152" s="83"/>
      <c r="B152" s="83"/>
      <c r="C152" s="83"/>
      <c r="D152" s="109"/>
      <c r="H152" s="144"/>
      <c r="I152" s="145"/>
    </row>
    <row r="153" spans="1:9" s="62" customFormat="1">
      <c r="A153" s="83"/>
      <c r="B153" s="83"/>
      <c r="C153" s="83"/>
      <c r="D153" s="109"/>
      <c r="H153" s="144"/>
      <c r="I153" s="145"/>
    </row>
    <row r="154" spans="1:9" s="62" customFormat="1">
      <c r="A154" s="83"/>
      <c r="B154" s="83"/>
      <c r="C154" s="83"/>
      <c r="D154" s="109"/>
      <c r="H154" s="144"/>
      <c r="I154" s="145"/>
    </row>
    <row r="155" spans="1:9" s="62" customFormat="1">
      <c r="A155" s="83"/>
      <c r="B155" s="83"/>
      <c r="C155" s="83"/>
      <c r="D155" s="109"/>
      <c r="H155" s="144"/>
      <c r="I155" s="145"/>
    </row>
    <row r="156" spans="1:9" s="62" customFormat="1">
      <c r="A156" s="83"/>
      <c r="B156" s="83"/>
      <c r="C156" s="83"/>
      <c r="D156" s="109"/>
      <c r="H156" s="144"/>
      <c r="I156" s="145"/>
    </row>
    <row r="157" spans="1:9" s="62" customFormat="1">
      <c r="A157" s="83"/>
      <c r="B157" s="83"/>
      <c r="C157" s="83"/>
      <c r="D157" s="109"/>
      <c r="H157" s="144"/>
      <c r="I157" s="145"/>
    </row>
    <row r="158" spans="1:9" s="62" customFormat="1">
      <c r="A158" s="83"/>
      <c r="B158" s="83"/>
      <c r="C158" s="83"/>
      <c r="D158" s="109"/>
      <c r="H158" s="144"/>
      <c r="I158" s="145"/>
    </row>
    <row r="159" spans="1:9" s="62" customFormat="1">
      <c r="A159" s="83"/>
      <c r="B159" s="83"/>
      <c r="C159" s="83"/>
      <c r="D159" s="109"/>
      <c r="H159" s="144"/>
      <c r="I159" s="145"/>
    </row>
    <row r="160" spans="1:9" s="62" customFormat="1">
      <c r="A160" s="83"/>
      <c r="B160" s="83"/>
      <c r="C160" s="83"/>
      <c r="D160" s="109"/>
      <c r="H160" s="144"/>
      <c r="I160" s="145"/>
    </row>
    <row r="161" spans="1:9" s="62" customFormat="1">
      <c r="A161" s="83"/>
      <c r="B161" s="83"/>
      <c r="C161" s="83"/>
      <c r="D161" s="109"/>
      <c r="H161" s="144"/>
      <c r="I161" s="145"/>
    </row>
    <row r="162" spans="1:9" s="62" customFormat="1">
      <c r="A162" s="83"/>
      <c r="B162" s="83"/>
      <c r="C162" s="83"/>
      <c r="D162" s="109"/>
      <c r="H162" s="144"/>
      <c r="I162" s="145"/>
    </row>
    <row r="163" spans="1:9" s="62" customFormat="1">
      <c r="A163" s="83"/>
      <c r="B163" s="83"/>
      <c r="C163" s="83"/>
      <c r="D163" s="109"/>
      <c r="H163" s="144"/>
      <c r="I163" s="145"/>
    </row>
    <row r="164" spans="1:9" s="62" customFormat="1">
      <c r="A164" s="83"/>
      <c r="B164" s="83"/>
      <c r="C164" s="83"/>
      <c r="D164" s="109"/>
      <c r="H164" s="144"/>
      <c r="I164" s="145"/>
    </row>
    <row r="165" spans="1:9" s="62" customFormat="1">
      <c r="A165" s="83"/>
      <c r="B165" s="83"/>
      <c r="C165" s="83"/>
      <c r="D165" s="109"/>
      <c r="H165" s="144"/>
      <c r="I165" s="145"/>
    </row>
    <row r="166" spans="1:9" s="62" customFormat="1">
      <c r="A166" s="83"/>
      <c r="B166" s="83"/>
      <c r="C166" s="83"/>
      <c r="D166" s="109"/>
      <c r="H166" s="144"/>
      <c r="I166" s="145"/>
    </row>
    <row r="167" spans="1:9" s="62" customFormat="1">
      <c r="A167" s="83"/>
      <c r="B167" s="83"/>
      <c r="C167" s="83"/>
      <c r="D167" s="109"/>
      <c r="H167" s="144"/>
      <c r="I167" s="145"/>
    </row>
    <row r="168" spans="1:9" s="62" customFormat="1">
      <c r="A168" s="83"/>
      <c r="B168" s="83"/>
      <c r="C168" s="83"/>
      <c r="D168" s="109"/>
      <c r="H168" s="144"/>
      <c r="I168" s="145"/>
    </row>
    <row r="169" spans="1:9" s="62" customFormat="1">
      <c r="A169" s="83"/>
      <c r="B169" s="83"/>
      <c r="C169" s="83"/>
      <c r="D169" s="109"/>
      <c r="H169" s="144"/>
      <c r="I169" s="145"/>
    </row>
    <row r="170" spans="1:9" s="62" customFormat="1">
      <c r="A170" s="83"/>
      <c r="B170" s="83"/>
      <c r="C170" s="83"/>
      <c r="D170" s="109"/>
      <c r="H170" s="144"/>
      <c r="I170" s="145"/>
    </row>
    <row r="171" spans="1:9" s="62" customFormat="1">
      <c r="A171" s="83"/>
      <c r="B171" s="83"/>
      <c r="C171" s="83"/>
      <c r="D171" s="109"/>
      <c r="H171" s="144"/>
      <c r="I171" s="145"/>
    </row>
    <row r="172" spans="1:9" s="62" customFormat="1">
      <c r="A172" s="83"/>
      <c r="B172" s="83"/>
      <c r="C172" s="83"/>
      <c r="D172" s="109"/>
      <c r="H172" s="144"/>
      <c r="I172" s="145"/>
    </row>
    <row r="173" spans="1:9" s="62" customFormat="1">
      <c r="A173" s="83"/>
      <c r="B173" s="83"/>
      <c r="C173" s="83"/>
      <c r="D173" s="109"/>
      <c r="H173" s="144"/>
      <c r="I173" s="145"/>
    </row>
    <row r="174" spans="1:9" s="62" customFormat="1">
      <c r="A174" s="83"/>
      <c r="B174" s="83"/>
      <c r="C174" s="83"/>
      <c r="D174" s="109"/>
      <c r="H174" s="144"/>
      <c r="I174" s="145"/>
    </row>
    <row r="175" spans="1:9" s="62" customFormat="1">
      <c r="A175" s="83"/>
      <c r="B175" s="83"/>
      <c r="C175" s="83"/>
      <c r="D175" s="109"/>
      <c r="H175" s="144"/>
      <c r="I175" s="145"/>
    </row>
    <row r="176" spans="1:9" s="62" customFormat="1">
      <c r="A176" s="83"/>
      <c r="B176" s="83"/>
      <c r="C176" s="83"/>
      <c r="D176" s="109"/>
      <c r="H176" s="144"/>
      <c r="I176" s="145"/>
    </row>
    <row r="177" spans="1:9" s="62" customFormat="1">
      <c r="A177" s="83"/>
      <c r="B177" s="83"/>
      <c r="C177" s="83"/>
      <c r="D177" s="109"/>
      <c r="H177" s="144"/>
      <c r="I177" s="145"/>
    </row>
    <row r="178" spans="1:9" s="62" customFormat="1">
      <c r="A178" s="83"/>
      <c r="B178" s="83"/>
      <c r="C178" s="83"/>
      <c r="D178" s="109"/>
      <c r="H178" s="144"/>
      <c r="I178" s="145"/>
    </row>
    <row r="179" spans="1:9" s="62" customFormat="1">
      <c r="A179" s="83"/>
      <c r="B179" s="83"/>
      <c r="C179" s="83"/>
      <c r="D179" s="109"/>
      <c r="H179" s="144"/>
      <c r="I179" s="145"/>
    </row>
    <row r="180" spans="1:9" s="62" customFormat="1">
      <c r="A180" s="83"/>
      <c r="B180" s="83"/>
      <c r="C180" s="83"/>
      <c r="D180" s="109"/>
      <c r="H180" s="144"/>
      <c r="I180" s="145"/>
    </row>
    <row r="181" spans="1:9" s="62" customFormat="1">
      <c r="A181" s="83"/>
      <c r="B181" s="83"/>
      <c r="C181" s="83"/>
      <c r="D181" s="109"/>
      <c r="H181" s="144"/>
      <c r="I181" s="145"/>
    </row>
    <row r="182" spans="1:9" s="62" customFormat="1">
      <c r="A182" s="83"/>
      <c r="B182" s="83"/>
      <c r="C182" s="83"/>
      <c r="D182" s="109"/>
      <c r="H182" s="144"/>
      <c r="I182" s="145"/>
    </row>
    <row r="183" spans="1:9" s="62" customFormat="1">
      <c r="A183" s="83"/>
      <c r="B183" s="83"/>
      <c r="C183" s="83"/>
      <c r="D183" s="109"/>
      <c r="H183" s="144"/>
      <c r="I183" s="145"/>
    </row>
    <row r="184" spans="1:9" s="62" customFormat="1">
      <c r="A184" s="83"/>
      <c r="B184" s="83"/>
      <c r="C184" s="83"/>
      <c r="D184" s="109"/>
      <c r="H184" s="144"/>
      <c r="I184" s="145"/>
    </row>
    <row r="185" spans="1:9" s="62" customFormat="1">
      <c r="A185" s="83"/>
      <c r="B185" s="83"/>
      <c r="C185" s="83"/>
      <c r="D185" s="109"/>
      <c r="H185" s="144"/>
      <c r="I185" s="145"/>
    </row>
    <row r="186" spans="1:9" s="62" customFormat="1">
      <c r="A186" s="83"/>
      <c r="B186" s="83"/>
      <c r="C186" s="83"/>
      <c r="D186" s="109"/>
      <c r="H186" s="144"/>
      <c r="I186" s="145"/>
    </row>
    <row r="187" spans="1:9" s="62" customFormat="1">
      <c r="A187" s="83"/>
      <c r="B187" s="83"/>
      <c r="C187" s="83"/>
      <c r="D187" s="109"/>
      <c r="H187" s="144"/>
      <c r="I187" s="145"/>
    </row>
    <row r="188" spans="1:9" s="62" customFormat="1">
      <c r="A188" s="83"/>
      <c r="B188" s="83"/>
      <c r="C188" s="83"/>
      <c r="D188" s="109"/>
      <c r="H188" s="144"/>
      <c r="I188" s="145"/>
    </row>
    <row r="189" spans="1:9" s="62" customFormat="1">
      <c r="A189" s="83"/>
      <c r="B189" s="83"/>
      <c r="C189" s="83"/>
      <c r="D189" s="109"/>
      <c r="H189" s="144"/>
      <c r="I189" s="145"/>
    </row>
    <row r="190" spans="1:9" s="62" customFormat="1">
      <c r="A190" s="83"/>
      <c r="B190" s="83"/>
      <c r="C190" s="83"/>
      <c r="D190" s="109"/>
      <c r="H190" s="144"/>
      <c r="I190" s="145"/>
    </row>
    <row r="191" spans="1:9" s="62" customFormat="1">
      <c r="A191" s="83"/>
      <c r="B191" s="83"/>
      <c r="C191" s="83"/>
      <c r="D191" s="109"/>
      <c r="H191" s="144"/>
      <c r="I191" s="145"/>
    </row>
    <row r="192" spans="1:9" s="62" customFormat="1">
      <c r="A192" s="83"/>
      <c r="B192" s="83"/>
      <c r="C192" s="83"/>
      <c r="D192" s="109"/>
      <c r="H192" s="144"/>
      <c r="I192" s="145"/>
    </row>
    <row r="193" spans="1:9" s="62" customFormat="1">
      <c r="A193" s="83"/>
      <c r="B193" s="83"/>
      <c r="C193" s="83"/>
      <c r="D193" s="109"/>
      <c r="H193" s="144"/>
      <c r="I193" s="145"/>
    </row>
    <row r="194" spans="1:9" s="62" customFormat="1">
      <c r="A194" s="83"/>
      <c r="B194" s="83"/>
      <c r="C194" s="83"/>
      <c r="D194" s="109"/>
      <c r="H194" s="144"/>
      <c r="I194" s="145"/>
    </row>
    <row r="195" spans="1:9" s="62" customFormat="1">
      <c r="A195" s="83"/>
      <c r="B195" s="83"/>
      <c r="C195" s="83"/>
      <c r="D195" s="109"/>
      <c r="H195" s="144"/>
      <c r="I195" s="145"/>
    </row>
    <row r="196" spans="1:9" s="62" customFormat="1">
      <c r="A196" s="83"/>
      <c r="B196" s="83"/>
      <c r="C196" s="83"/>
      <c r="D196" s="109"/>
      <c r="H196" s="144"/>
      <c r="I196" s="145"/>
    </row>
    <row r="197" spans="1:9" s="62" customFormat="1">
      <c r="A197" s="83"/>
      <c r="B197" s="83"/>
      <c r="C197" s="83"/>
      <c r="D197" s="109"/>
      <c r="H197" s="144"/>
      <c r="I197" s="145"/>
    </row>
    <row r="198" spans="1:9" s="62" customFormat="1">
      <c r="A198" s="83"/>
      <c r="B198" s="83"/>
      <c r="C198" s="83"/>
      <c r="D198" s="109"/>
      <c r="H198" s="144"/>
      <c r="I198" s="145"/>
    </row>
    <row r="199" spans="1:9" s="62" customFormat="1">
      <c r="A199" s="83"/>
      <c r="B199" s="83"/>
      <c r="C199" s="83"/>
      <c r="D199" s="109"/>
      <c r="H199" s="144"/>
      <c r="I199" s="145"/>
    </row>
    <row r="200" spans="1:9" s="62" customFormat="1">
      <c r="A200" s="83"/>
      <c r="B200" s="83"/>
      <c r="C200" s="83"/>
      <c r="D200" s="109"/>
      <c r="H200" s="144"/>
      <c r="I200" s="145"/>
    </row>
    <row r="201" spans="1:9" s="62" customFormat="1">
      <c r="A201" s="83"/>
      <c r="B201" s="83"/>
      <c r="C201" s="83"/>
      <c r="D201" s="109"/>
      <c r="H201" s="144"/>
      <c r="I201" s="145"/>
    </row>
    <row r="202" spans="1:9" s="62" customFormat="1">
      <c r="A202" s="83"/>
      <c r="B202" s="83"/>
      <c r="C202" s="83"/>
      <c r="D202" s="109"/>
      <c r="H202" s="144"/>
      <c r="I202" s="145"/>
    </row>
    <row r="203" spans="1:9" s="62" customFormat="1">
      <c r="A203" s="83"/>
      <c r="B203" s="83"/>
      <c r="C203" s="83"/>
      <c r="D203" s="109"/>
      <c r="H203" s="144"/>
      <c r="I203" s="145"/>
    </row>
    <row r="204" spans="1:9" s="62" customFormat="1">
      <c r="A204" s="83"/>
      <c r="B204" s="83"/>
      <c r="C204" s="83"/>
      <c r="D204" s="109"/>
      <c r="H204" s="144"/>
      <c r="I204" s="145"/>
    </row>
    <row r="205" spans="1:9" s="62" customFormat="1">
      <c r="A205" s="83"/>
      <c r="B205" s="83"/>
      <c r="C205" s="83"/>
      <c r="D205" s="109"/>
      <c r="H205" s="144"/>
      <c r="I205" s="145"/>
    </row>
    <row r="206" spans="1:9" s="62" customFormat="1">
      <c r="A206" s="83"/>
      <c r="B206" s="83"/>
      <c r="C206" s="83"/>
      <c r="D206" s="109"/>
      <c r="H206" s="144"/>
      <c r="I206" s="145"/>
    </row>
    <row r="207" spans="1:9" s="62" customFormat="1">
      <c r="A207" s="83"/>
      <c r="B207" s="83"/>
      <c r="C207" s="83"/>
      <c r="D207" s="109"/>
      <c r="H207" s="144"/>
      <c r="I207" s="145"/>
    </row>
    <row r="208" spans="1:9" s="62" customFormat="1">
      <c r="A208" s="83"/>
      <c r="B208" s="83"/>
      <c r="C208" s="83"/>
      <c r="D208" s="109"/>
      <c r="H208" s="144"/>
      <c r="I208" s="145"/>
    </row>
    <row r="209" spans="1:9" s="62" customFormat="1">
      <c r="A209" s="83"/>
      <c r="B209" s="83"/>
      <c r="C209" s="83"/>
      <c r="D209" s="109"/>
      <c r="H209" s="144"/>
      <c r="I209" s="145"/>
    </row>
    <row r="210" spans="1:9" s="62" customFormat="1">
      <c r="A210" s="83"/>
      <c r="B210" s="83"/>
      <c r="C210" s="83"/>
      <c r="D210" s="109"/>
      <c r="H210" s="144"/>
      <c r="I210" s="145"/>
    </row>
    <row r="211" spans="1:9" s="62" customFormat="1">
      <c r="A211" s="83"/>
      <c r="B211" s="83"/>
      <c r="C211" s="83"/>
      <c r="D211" s="109"/>
      <c r="H211" s="144"/>
      <c r="I211" s="145"/>
    </row>
    <row r="212" spans="1:9" s="62" customFormat="1">
      <c r="A212" s="83"/>
      <c r="B212" s="83"/>
      <c r="C212" s="83"/>
      <c r="D212" s="109"/>
      <c r="H212" s="144"/>
      <c r="I212" s="145"/>
    </row>
    <row r="213" spans="1:9" s="62" customFormat="1">
      <c r="A213" s="83"/>
      <c r="B213" s="83"/>
      <c r="C213" s="83"/>
      <c r="D213" s="109"/>
      <c r="H213" s="144"/>
      <c r="I213" s="145"/>
    </row>
    <row r="214" spans="1:9" s="62" customFormat="1">
      <c r="A214" s="83"/>
      <c r="B214" s="83"/>
      <c r="C214" s="83"/>
      <c r="D214" s="109"/>
      <c r="H214" s="144"/>
      <c r="I214" s="145"/>
    </row>
    <row r="215" spans="1:9" s="62" customFormat="1">
      <c r="A215" s="83"/>
      <c r="B215" s="83"/>
      <c r="C215" s="83"/>
      <c r="D215" s="109"/>
      <c r="H215" s="144"/>
      <c r="I215" s="145"/>
    </row>
    <row r="216" spans="1:9" s="62" customFormat="1">
      <c r="A216" s="83"/>
      <c r="B216" s="83"/>
      <c r="C216" s="83"/>
      <c r="D216" s="109"/>
      <c r="H216" s="144"/>
      <c r="I216" s="145"/>
    </row>
    <row r="217" spans="1:9" s="62" customFormat="1">
      <c r="A217" s="83"/>
      <c r="B217" s="83"/>
      <c r="C217" s="83"/>
      <c r="D217" s="109"/>
      <c r="H217" s="144"/>
      <c r="I217" s="145"/>
    </row>
    <row r="218" spans="1:9" s="62" customFormat="1">
      <c r="A218" s="83"/>
      <c r="B218" s="83"/>
      <c r="C218" s="83"/>
      <c r="D218" s="109"/>
      <c r="H218" s="144"/>
      <c r="I218" s="145"/>
    </row>
    <row r="219" spans="1:9" s="62" customFormat="1">
      <c r="A219" s="83"/>
      <c r="B219" s="83"/>
      <c r="C219" s="83"/>
      <c r="D219" s="109"/>
      <c r="H219" s="144"/>
      <c r="I219" s="145"/>
    </row>
    <row r="220" spans="1:9" s="62" customFormat="1">
      <c r="A220" s="83"/>
      <c r="B220" s="83"/>
      <c r="C220" s="83"/>
      <c r="D220" s="109"/>
      <c r="H220" s="144"/>
      <c r="I220" s="145"/>
    </row>
    <row r="221" spans="1:9" s="62" customFormat="1">
      <c r="A221" s="83"/>
      <c r="B221" s="83"/>
      <c r="C221" s="83"/>
      <c r="D221" s="109"/>
      <c r="H221" s="144"/>
      <c r="I221" s="145"/>
    </row>
    <row r="222" spans="1:9" s="62" customFormat="1">
      <c r="A222" s="83"/>
      <c r="B222" s="83"/>
      <c r="C222" s="83"/>
      <c r="D222" s="109"/>
      <c r="H222" s="144"/>
      <c r="I222" s="145"/>
    </row>
    <row r="223" spans="1:9" s="62" customFormat="1">
      <c r="A223" s="83"/>
      <c r="B223" s="83"/>
      <c r="C223" s="83"/>
      <c r="D223" s="109"/>
      <c r="H223" s="144"/>
      <c r="I223" s="145"/>
    </row>
    <row r="224" spans="1:9" s="62" customFormat="1">
      <c r="A224" s="83"/>
      <c r="B224" s="83"/>
      <c r="C224" s="83"/>
      <c r="D224" s="109"/>
      <c r="H224" s="144"/>
      <c r="I224" s="145"/>
    </row>
    <row r="225" spans="1:9" s="62" customFormat="1">
      <c r="A225" s="83"/>
      <c r="B225" s="83"/>
      <c r="C225" s="83"/>
      <c r="D225" s="109"/>
      <c r="H225" s="144"/>
      <c r="I225" s="145"/>
    </row>
    <row r="226" spans="1:9" s="62" customFormat="1">
      <c r="A226" s="83"/>
      <c r="B226" s="83"/>
      <c r="C226" s="83"/>
      <c r="D226" s="109"/>
      <c r="H226" s="144"/>
      <c r="I226" s="145"/>
    </row>
    <row r="227" spans="1:9" s="62" customFormat="1">
      <c r="A227" s="83"/>
      <c r="B227" s="83"/>
      <c r="C227" s="83"/>
      <c r="D227" s="109"/>
      <c r="H227" s="144"/>
      <c r="I227" s="145"/>
    </row>
    <row r="228" spans="1:9" s="62" customFormat="1">
      <c r="A228" s="83"/>
      <c r="B228" s="83"/>
      <c r="C228" s="83"/>
      <c r="D228" s="109"/>
      <c r="H228" s="144"/>
      <c r="I228" s="145"/>
    </row>
    <row r="229" spans="1:9" s="62" customFormat="1">
      <c r="A229" s="83"/>
      <c r="B229" s="83"/>
      <c r="C229" s="83"/>
      <c r="D229" s="109"/>
      <c r="H229" s="144"/>
      <c r="I229" s="145"/>
    </row>
    <row r="230" spans="1:9" s="62" customFormat="1">
      <c r="A230" s="83"/>
      <c r="B230" s="83"/>
      <c r="C230" s="83"/>
      <c r="D230" s="109"/>
      <c r="H230" s="144"/>
      <c r="I230" s="145"/>
    </row>
    <row r="231" spans="1:9" s="62" customFormat="1">
      <c r="A231" s="83"/>
      <c r="B231" s="83"/>
      <c r="C231" s="83"/>
      <c r="D231" s="109"/>
      <c r="H231" s="144"/>
      <c r="I231" s="145"/>
    </row>
    <row r="232" spans="1:9" s="62" customFormat="1">
      <c r="A232" s="83"/>
      <c r="B232" s="83"/>
      <c r="C232" s="83"/>
      <c r="D232" s="109"/>
      <c r="H232" s="144"/>
      <c r="I232" s="145"/>
    </row>
    <row r="233" spans="1:9" s="62" customFormat="1">
      <c r="A233" s="83"/>
      <c r="B233" s="83"/>
      <c r="C233" s="83"/>
      <c r="D233" s="109"/>
      <c r="H233" s="144"/>
      <c r="I233" s="145"/>
    </row>
    <row r="234" spans="1:9" s="62" customFormat="1">
      <c r="A234" s="83"/>
      <c r="B234" s="83"/>
      <c r="C234" s="83"/>
      <c r="D234" s="109"/>
      <c r="H234" s="144"/>
      <c r="I234" s="145"/>
    </row>
    <row r="235" spans="1:9" s="62" customFormat="1">
      <c r="A235" s="83"/>
      <c r="B235" s="83"/>
      <c r="C235" s="83"/>
      <c r="D235" s="109"/>
      <c r="H235" s="144"/>
      <c r="I235" s="145"/>
    </row>
    <row r="236" spans="1:9" s="62" customFormat="1">
      <c r="A236" s="83"/>
      <c r="B236" s="83"/>
      <c r="C236" s="83"/>
      <c r="D236" s="109"/>
      <c r="H236" s="144"/>
      <c r="I236" s="145"/>
    </row>
    <row r="237" spans="1:9" s="62" customFormat="1">
      <c r="A237" s="83"/>
      <c r="B237" s="83"/>
      <c r="C237" s="83"/>
      <c r="D237" s="109"/>
      <c r="H237" s="144"/>
      <c r="I237" s="145"/>
    </row>
    <row r="238" spans="1:9" s="62" customFormat="1">
      <c r="A238" s="83"/>
      <c r="B238" s="83"/>
      <c r="C238" s="83"/>
      <c r="D238" s="109"/>
      <c r="H238" s="144"/>
      <c r="I238" s="145"/>
    </row>
    <row r="239" spans="1:9" s="62" customFormat="1">
      <c r="A239" s="83"/>
      <c r="B239" s="83"/>
      <c r="C239" s="83"/>
      <c r="D239" s="109"/>
      <c r="H239" s="144"/>
      <c r="I239" s="145"/>
    </row>
    <row r="240" spans="1:9" s="62" customFormat="1">
      <c r="A240" s="83"/>
      <c r="B240" s="83"/>
      <c r="C240" s="83"/>
      <c r="D240" s="109"/>
      <c r="H240" s="144"/>
      <c r="I240" s="145"/>
    </row>
    <row r="241" spans="1:9" s="62" customFormat="1">
      <c r="A241" s="83"/>
      <c r="B241" s="83"/>
      <c r="C241" s="83"/>
      <c r="D241" s="109"/>
      <c r="H241" s="144"/>
      <c r="I241" s="145"/>
    </row>
    <row r="242" spans="1:9" s="62" customFormat="1">
      <c r="A242" s="83"/>
      <c r="B242" s="83"/>
      <c r="C242" s="83"/>
      <c r="D242" s="109"/>
      <c r="H242" s="144"/>
      <c r="I242" s="145"/>
    </row>
    <row r="243" spans="1:9" s="62" customFormat="1">
      <c r="A243" s="83"/>
      <c r="B243" s="83"/>
      <c r="C243" s="83"/>
      <c r="D243" s="109"/>
      <c r="H243" s="144"/>
      <c r="I243" s="145"/>
    </row>
    <row r="244" spans="1:9" s="62" customFormat="1">
      <c r="A244" s="83"/>
      <c r="B244" s="83"/>
      <c r="C244" s="83"/>
      <c r="D244" s="109"/>
      <c r="H244" s="144"/>
      <c r="I244" s="145"/>
    </row>
    <row r="245" spans="1:9" s="62" customFormat="1">
      <c r="A245" s="83"/>
      <c r="B245" s="83"/>
      <c r="C245" s="83"/>
      <c r="D245" s="109"/>
      <c r="H245" s="144"/>
      <c r="I245" s="145"/>
    </row>
    <row r="246" spans="1:9" s="62" customFormat="1">
      <c r="A246" s="83"/>
      <c r="B246" s="83"/>
      <c r="C246" s="83"/>
      <c r="D246" s="109"/>
      <c r="H246" s="144"/>
      <c r="I246" s="145"/>
    </row>
    <row r="247" spans="1:9" s="62" customFormat="1">
      <c r="A247" s="83"/>
      <c r="B247" s="83"/>
      <c r="C247" s="83"/>
      <c r="D247" s="109"/>
      <c r="H247" s="144"/>
      <c r="I247" s="145"/>
    </row>
    <row r="248" spans="1:9" s="62" customFormat="1">
      <c r="A248" s="83"/>
      <c r="B248" s="83"/>
      <c r="C248" s="83"/>
      <c r="D248" s="109"/>
      <c r="H248" s="144"/>
      <c r="I248" s="145"/>
    </row>
    <row r="249" spans="1:9" s="62" customFormat="1">
      <c r="A249" s="83"/>
      <c r="B249" s="83"/>
      <c r="C249" s="83"/>
      <c r="D249" s="109"/>
      <c r="H249" s="144"/>
      <c r="I249" s="145"/>
    </row>
    <row r="250" spans="1:9" s="62" customFormat="1">
      <c r="A250" s="83"/>
      <c r="B250" s="83"/>
      <c r="C250" s="83"/>
      <c r="D250" s="109"/>
      <c r="H250" s="144"/>
      <c r="I250" s="145"/>
    </row>
    <row r="251" spans="1:9" s="62" customFormat="1">
      <c r="A251" s="83"/>
      <c r="B251" s="83"/>
      <c r="C251" s="83"/>
      <c r="D251" s="109"/>
      <c r="H251" s="144"/>
      <c r="I251" s="145"/>
    </row>
    <row r="252" spans="1:9" s="62" customFormat="1">
      <c r="A252" s="83"/>
      <c r="B252" s="83"/>
      <c r="C252" s="83"/>
      <c r="D252" s="109"/>
      <c r="H252" s="144"/>
      <c r="I252" s="145"/>
    </row>
    <row r="253" spans="1:9" s="62" customFormat="1">
      <c r="A253" s="83"/>
      <c r="B253" s="83"/>
      <c r="C253" s="83"/>
      <c r="D253" s="109"/>
      <c r="H253" s="144"/>
      <c r="I253" s="145"/>
    </row>
    <row r="254" spans="1:9" s="62" customFormat="1">
      <c r="A254" s="83"/>
      <c r="B254" s="83"/>
      <c r="C254" s="83"/>
      <c r="D254" s="109"/>
      <c r="H254" s="144"/>
      <c r="I254" s="145"/>
    </row>
    <row r="255" spans="1:9" s="62" customFormat="1">
      <c r="A255" s="83"/>
      <c r="B255" s="83"/>
      <c r="C255" s="83"/>
      <c r="D255" s="109"/>
      <c r="H255" s="144"/>
      <c r="I255" s="145"/>
    </row>
    <row r="256" spans="1:9" s="62" customFormat="1">
      <c r="A256" s="83"/>
      <c r="B256" s="83"/>
      <c r="C256" s="83"/>
      <c r="D256" s="109"/>
      <c r="H256" s="144"/>
      <c r="I256" s="145"/>
    </row>
    <row r="257" spans="1:9" s="62" customFormat="1">
      <c r="A257" s="83"/>
      <c r="B257" s="83"/>
      <c r="C257" s="83"/>
      <c r="D257" s="109"/>
      <c r="H257" s="144"/>
      <c r="I257" s="145"/>
    </row>
    <row r="258" spans="1:9" s="62" customFormat="1">
      <c r="A258" s="83"/>
      <c r="B258" s="83"/>
      <c r="C258" s="83"/>
      <c r="D258" s="109"/>
      <c r="H258" s="144"/>
      <c r="I258" s="145"/>
    </row>
    <row r="259" spans="1:9" s="62" customFormat="1">
      <c r="A259" s="83"/>
      <c r="B259" s="83"/>
      <c r="C259" s="83"/>
      <c r="D259" s="109"/>
      <c r="H259" s="144"/>
      <c r="I259" s="145"/>
    </row>
    <row r="260" spans="1:9" s="62" customFormat="1">
      <c r="A260" s="83"/>
      <c r="B260" s="83"/>
      <c r="C260" s="83"/>
      <c r="D260" s="109"/>
      <c r="H260" s="144"/>
      <c r="I260" s="145"/>
    </row>
    <row r="261" spans="1:9" s="62" customFormat="1">
      <c r="A261" s="83"/>
      <c r="B261" s="83"/>
      <c r="C261" s="83"/>
      <c r="D261" s="109"/>
      <c r="H261" s="144"/>
      <c r="I261" s="145"/>
    </row>
    <row r="262" spans="1:9" s="62" customFormat="1">
      <c r="A262" s="83"/>
      <c r="B262" s="83"/>
      <c r="C262" s="83"/>
      <c r="D262" s="109"/>
      <c r="H262" s="144"/>
      <c r="I262" s="145"/>
    </row>
    <row r="263" spans="1:9" s="62" customFormat="1">
      <c r="A263" s="83"/>
      <c r="B263" s="83"/>
      <c r="C263" s="83"/>
      <c r="D263" s="109"/>
      <c r="H263" s="144"/>
      <c r="I263" s="145"/>
    </row>
    <row r="264" spans="1:9" s="62" customFormat="1">
      <c r="A264" s="83"/>
      <c r="B264" s="83"/>
      <c r="C264" s="83"/>
      <c r="D264" s="109"/>
      <c r="H264" s="144"/>
      <c r="I264" s="145"/>
    </row>
    <row r="265" spans="1:9" s="62" customFormat="1">
      <c r="A265" s="83"/>
      <c r="B265" s="83"/>
      <c r="C265" s="83"/>
      <c r="D265" s="109"/>
      <c r="H265" s="144"/>
      <c r="I265" s="145"/>
    </row>
    <row r="266" spans="1:9" s="62" customFormat="1">
      <c r="A266" s="83"/>
      <c r="B266" s="83"/>
      <c r="C266" s="83"/>
      <c r="D266" s="109"/>
      <c r="H266" s="144"/>
      <c r="I266" s="145"/>
    </row>
    <row r="267" spans="1:9" s="62" customFormat="1">
      <c r="A267" s="83"/>
      <c r="B267" s="83"/>
      <c r="C267" s="83"/>
      <c r="D267" s="109"/>
      <c r="H267" s="144"/>
      <c r="I267" s="145"/>
    </row>
    <row r="268" spans="1:9" s="62" customFormat="1">
      <c r="A268" s="83"/>
      <c r="B268" s="83"/>
      <c r="C268" s="83"/>
      <c r="D268" s="109"/>
      <c r="H268" s="144"/>
      <c r="I268" s="145"/>
    </row>
    <row r="269" spans="1:9" s="62" customFormat="1">
      <c r="A269" s="83"/>
      <c r="B269" s="83"/>
      <c r="C269" s="83"/>
      <c r="D269" s="109"/>
      <c r="H269" s="144"/>
      <c r="I269" s="145"/>
    </row>
    <row r="270" spans="1:9" s="62" customFormat="1">
      <c r="A270" s="83"/>
      <c r="B270" s="83"/>
      <c r="C270" s="83"/>
      <c r="D270" s="109"/>
      <c r="H270" s="144"/>
      <c r="I270" s="145"/>
    </row>
    <row r="271" spans="1:9" s="62" customFormat="1">
      <c r="A271" s="83"/>
      <c r="B271" s="83"/>
      <c r="C271" s="83"/>
      <c r="D271" s="109"/>
      <c r="H271" s="144"/>
      <c r="I271" s="145"/>
    </row>
    <row r="272" spans="1:9" s="62" customFormat="1">
      <c r="A272" s="83"/>
      <c r="B272" s="83"/>
      <c r="C272" s="83"/>
      <c r="D272" s="109"/>
      <c r="H272" s="144"/>
      <c r="I272" s="145"/>
    </row>
    <row r="273" spans="1:9" s="62" customFormat="1">
      <c r="A273" s="83"/>
      <c r="B273" s="83"/>
      <c r="C273" s="83"/>
      <c r="D273" s="109"/>
      <c r="H273" s="144"/>
      <c r="I273" s="145"/>
    </row>
    <row r="274" spans="1:9" s="62" customFormat="1">
      <c r="A274" s="83"/>
      <c r="B274" s="83"/>
      <c r="C274" s="83"/>
      <c r="D274" s="109"/>
      <c r="H274" s="144"/>
      <c r="I274" s="145"/>
    </row>
    <row r="275" spans="1:9" s="62" customFormat="1">
      <c r="A275" s="83"/>
      <c r="B275" s="83"/>
      <c r="C275" s="83"/>
      <c r="D275" s="109"/>
      <c r="H275" s="144"/>
      <c r="I275" s="145"/>
    </row>
    <row r="276" spans="1:9" s="62" customFormat="1">
      <c r="A276" s="83"/>
      <c r="B276" s="83"/>
      <c r="C276" s="83"/>
      <c r="D276" s="109"/>
      <c r="H276" s="144"/>
      <c r="I276" s="145"/>
    </row>
    <row r="277" spans="1:9" s="62" customFormat="1">
      <c r="A277" s="83"/>
      <c r="B277" s="83"/>
      <c r="C277" s="83"/>
      <c r="D277" s="109"/>
      <c r="H277" s="144"/>
      <c r="I277" s="145"/>
    </row>
    <row r="278" spans="1:9" s="62" customFormat="1">
      <c r="A278" s="83"/>
      <c r="B278" s="83"/>
      <c r="C278" s="83"/>
      <c r="D278" s="109"/>
      <c r="H278" s="144"/>
      <c r="I278" s="145"/>
    </row>
    <row r="279" spans="1:9" s="62" customFormat="1">
      <c r="A279" s="83"/>
      <c r="B279" s="83"/>
      <c r="C279" s="83"/>
      <c r="D279" s="109"/>
      <c r="H279" s="144"/>
      <c r="I279" s="145"/>
    </row>
    <row r="280" spans="1:9" s="62" customFormat="1">
      <c r="A280" s="83"/>
      <c r="B280" s="83"/>
      <c r="C280" s="83"/>
      <c r="D280" s="109"/>
      <c r="H280" s="144"/>
      <c r="I280" s="145"/>
    </row>
    <row r="281" spans="1:9" s="62" customFormat="1">
      <c r="A281" s="83"/>
      <c r="B281" s="83"/>
      <c r="C281" s="83"/>
      <c r="D281" s="109"/>
      <c r="H281" s="144"/>
      <c r="I281" s="145"/>
    </row>
    <row r="282" spans="1:9" s="62" customFormat="1">
      <c r="A282" s="83"/>
      <c r="B282" s="83"/>
      <c r="C282" s="83"/>
      <c r="D282" s="109"/>
      <c r="H282" s="144"/>
      <c r="I282" s="145"/>
    </row>
    <row r="283" spans="1:9" s="62" customFormat="1">
      <c r="A283" s="83"/>
      <c r="B283" s="83"/>
      <c r="C283" s="83"/>
      <c r="D283" s="109"/>
      <c r="H283" s="144"/>
      <c r="I283" s="145"/>
    </row>
    <row r="284" spans="1:9" s="62" customFormat="1">
      <c r="A284" s="83"/>
      <c r="B284" s="83"/>
      <c r="C284" s="83"/>
      <c r="D284" s="109"/>
      <c r="H284" s="144"/>
      <c r="I284" s="145"/>
    </row>
    <row r="285" spans="1:9" s="62" customFormat="1">
      <c r="A285" s="83"/>
      <c r="B285" s="83"/>
      <c r="C285" s="83"/>
      <c r="D285" s="109"/>
      <c r="H285" s="144"/>
      <c r="I285" s="145"/>
    </row>
    <row r="286" spans="1:9" s="62" customFormat="1">
      <c r="A286" s="83"/>
      <c r="B286" s="83"/>
      <c r="C286" s="83"/>
      <c r="D286" s="109"/>
      <c r="H286" s="144"/>
      <c r="I286" s="145"/>
    </row>
    <row r="287" spans="1:9" s="62" customFormat="1">
      <c r="A287" s="83"/>
      <c r="B287" s="83"/>
      <c r="C287" s="83"/>
      <c r="D287" s="109"/>
      <c r="H287" s="144"/>
      <c r="I287" s="145"/>
    </row>
    <row r="288" spans="1:9" s="62" customFormat="1">
      <c r="A288" s="83"/>
      <c r="B288" s="83"/>
      <c r="C288" s="83"/>
      <c r="D288" s="109"/>
      <c r="H288" s="144"/>
      <c r="I288" s="145"/>
    </row>
    <row r="289" spans="1:9" s="62" customFormat="1">
      <c r="A289" s="83"/>
      <c r="B289" s="83"/>
      <c r="C289" s="83"/>
      <c r="D289" s="109"/>
      <c r="H289" s="144"/>
      <c r="I289" s="145"/>
    </row>
    <row r="290" spans="1:9" s="62" customFormat="1">
      <c r="A290" s="83"/>
      <c r="B290" s="83"/>
      <c r="C290" s="83"/>
      <c r="D290" s="109"/>
      <c r="H290" s="144"/>
      <c r="I290" s="145"/>
    </row>
    <row r="291" spans="1:9" s="62" customFormat="1">
      <c r="A291" s="83"/>
      <c r="B291" s="83"/>
      <c r="C291" s="83"/>
      <c r="D291" s="109"/>
      <c r="H291" s="144"/>
      <c r="I291" s="145"/>
    </row>
    <row r="292" spans="1:9" s="62" customFormat="1">
      <c r="A292" s="83"/>
      <c r="B292" s="83"/>
      <c r="C292" s="83"/>
      <c r="D292" s="109"/>
      <c r="H292" s="144"/>
      <c r="I292" s="145"/>
    </row>
    <row r="293" spans="1:9" s="62" customFormat="1">
      <c r="A293" s="83"/>
      <c r="B293" s="83"/>
      <c r="C293" s="83"/>
      <c r="D293" s="109"/>
      <c r="H293" s="144"/>
      <c r="I293" s="145"/>
    </row>
    <row r="294" spans="1:9" s="62" customFormat="1">
      <c r="A294" s="83"/>
      <c r="B294" s="83"/>
      <c r="C294" s="83"/>
      <c r="D294" s="109"/>
      <c r="H294" s="144"/>
      <c r="I294" s="145"/>
    </row>
    <row r="295" spans="1:9" s="62" customFormat="1">
      <c r="A295" s="83"/>
      <c r="B295" s="83"/>
      <c r="C295" s="83"/>
      <c r="D295" s="109"/>
      <c r="H295" s="144"/>
      <c r="I295" s="145"/>
    </row>
    <row r="296" spans="1:9" s="62" customFormat="1">
      <c r="A296" s="83"/>
      <c r="B296" s="83"/>
      <c r="C296" s="83"/>
      <c r="D296" s="109"/>
      <c r="H296" s="144"/>
      <c r="I296" s="145"/>
    </row>
    <row r="297" spans="1:9" s="62" customFormat="1">
      <c r="A297" s="83"/>
      <c r="B297" s="83"/>
      <c r="C297" s="83"/>
      <c r="D297" s="109"/>
      <c r="H297" s="144"/>
      <c r="I297" s="145"/>
    </row>
    <row r="298" spans="1:9" s="62" customFormat="1">
      <c r="A298" s="83"/>
      <c r="B298" s="83"/>
      <c r="C298" s="83"/>
      <c r="D298" s="109"/>
      <c r="H298" s="144"/>
      <c r="I298" s="145"/>
    </row>
    <row r="299" spans="1:9" s="62" customFormat="1">
      <c r="A299" s="83"/>
      <c r="B299" s="83"/>
      <c r="C299" s="83"/>
      <c r="D299" s="109"/>
      <c r="H299" s="144"/>
      <c r="I299" s="145"/>
    </row>
    <row r="300" spans="1:9" s="62" customFormat="1">
      <c r="A300" s="83"/>
      <c r="B300" s="83"/>
      <c r="C300" s="83"/>
      <c r="D300" s="109"/>
      <c r="H300" s="144"/>
      <c r="I300" s="145"/>
    </row>
    <row r="301" spans="1:9" s="62" customFormat="1">
      <c r="A301" s="83"/>
      <c r="B301" s="83"/>
      <c r="C301" s="83"/>
      <c r="D301" s="109"/>
      <c r="H301" s="144"/>
      <c r="I301" s="145"/>
    </row>
    <row r="302" spans="1:9" s="62" customFormat="1">
      <c r="A302" s="83"/>
      <c r="B302" s="83"/>
      <c r="C302" s="83"/>
      <c r="D302" s="109"/>
      <c r="H302" s="144"/>
      <c r="I302" s="145"/>
    </row>
    <row r="303" spans="1:9" s="62" customFormat="1">
      <c r="A303" s="83"/>
      <c r="B303" s="83"/>
      <c r="C303" s="83"/>
      <c r="D303" s="109"/>
      <c r="H303" s="144"/>
      <c r="I303" s="145"/>
    </row>
    <row r="304" spans="1:9" s="62" customFormat="1">
      <c r="A304" s="83"/>
      <c r="B304" s="83"/>
      <c r="C304" s="83"/>
      <c r="D304" s="109"/>
      <c r="H304" s="144"/>
      <c r="I304" s="145"/>
    </row>
    <row r="305" spans="1:9" s="62" customFormat="1">
      <c r="A305" s="83"/>
      <c r="B305" s="83"/>
      <c r="C305" s="83"/>
      <c r="D305" s="109"/>
      <c r="H305" s="144"/>
      <c r="I305" s="145"/>
    </row>
    <row r="306" spans="1:9" s="62" customFormat="1">
      <c r="A306" s="83"/>
      <c r="B306" s="83"/>
      <c r="C306" s="83"/>
      <c r="D306" s="109"/>
      <c r="H306" s="144"/>
      <c r="I306" s="145"/>
    </row>
    <row r="307" spans="1:9" s="62" customFormat="1">
      <c r="A307" s="83"/>
      <c r="B307" s="83"/>
      <c r="C307" s="83"/>
      <c r="D307" s="109"/>
      <c r="H307" s="144"/>
      <c r="I307" s="145"/>
    </row>
    <row r="308" spans="1:9" s="62" customFormat="1">
      <c r="A308" s="83"/>
      <c r="B308" s="83"/>
      <c r="C308" s="83"/>
      <c r="D308" s="109"/>
      <c r="H308" s="144"/>
      <c r="I308" s="145"/>
    </row>
    <row r="309" spans="1:9" s="62" customFormat="1">
      <c r="A309" s="83"/>
      <c r="B309" s="83"/>
      <c r="C309" s="83"/>
      <c r="D309" s="109"/>
      <c r="H309" s="144"/>
      <c r="I309" s="145"/>
    </row>
    <row r="310" spans="1:9" s="62" customFormat="1">
      <c r="A310" s="83"/>
      <c r="B310" s="83"/>
      <c r="C310" s="83"/>
      <c r="D310" s="109"/>
      <c r="H310" s="144"/>
      <c r="I310" s="145"/>
    </row>
    <row r="311" spans="1:9" s="62" customFormat="1">
      <c r="A311" s="83"/>
      <c r="B311" s="83"/>
      <c r="C311" s="83"/>
      <c r="D311" s="109"/>
      <c r="H311" s="144"/>
      <c r="I311" s="145"/>
    </row>
    <row r="312" spans="1:9" s="62" customFormat="1">
      <c r="A312" s="83"/>
      <c r="B312" s="83"/>
      <c r="C312" s="83"/>
      <c r="D312" s="109"/>
      <c r="H312" s="144"/>
      <c r="I312" s="145"/>
    </row>
    <row r="313" spans="1:9" s="62" customFormat="1">
      <c r="A313" s="83"/>
      <c r="B313" s="83"/>
      <c r="C313" s="83"/>
      <c r="D313" s="109"/>
      <c r="H313" s="144"/>
      <c r="I313" s="145"/>
    </row>
    <row r="314" spans="1:9" s="62" customFormat="1">
      <c r="A314" s="83"/>
      <c r="B314" s="83"/>
      <c r="C314" s="83"/>
      <c r="D314" s="109"/>
      <c r="H314" s="144"/>
      <c r="I314" s="145"/>
    </row>
    <row r="315" spans="1:9" s="62" customFormat="1">
      <c r="A315" s="83"/>
      <c r="B315" s="83"/>
      <c r="C315" s="83"/>
      <c r="D315" s="109"/>
      <c r="H315" s="144"/>
      <c r="I315" s="145"/>
    </row>
    <row r="316" spans="1:9" s="62" customFormat="1">
      <c r="A316" s="83"/>
      <c r="B316" s="83"/>
      <c r="C316" s="83"/>
      <c r="D316" s="109"/>
      <c r="H316" s="144"/>
      <c r="I316" s="145"/>
    </row>
    <row r="317" spans="1:9" s="62" customFormat="1">
      <c r="A317" s="83"/>
      <c r="B317" s="83"/>
      <c r="C317" s="83"/>
      <c r="D317" s="109"/>
      <c r="H317" s="144"/>
      <c r="I317" s="145"/>
    </row>
    <row r="318" spans="1:9" s="62" customFormat="1">
      <c r="A318" s="83"/>
      <c r="B318" s="83"/>
      <c r="C318" s="83"/>
      <c r="D318" s="109"/>
      <c r="H318" s="144"/>
      <c r="I318" s="145"/>
    </row>
    <row r="319" spans="1:9" s="62" customFormat="1">
      <c r="A319" s="83"/>
      <c r="B319" s="83"/>
      <c r="C319" s="83"/>
      <c r="D319" s="109"/>
      <c r="H319" s="144"/>
      <c r="I319" s="145"/>
    </row>
    <row r="320" spans="1:9" s="62" customFormat="1">
      <c r="A320" s="83"/>
      <c r="B320" s="83"/>
      <c r="C320" s="83"/>
      <c r="D320" s="109"/>
      <c r="H320" s="144"/>
      <c r="I320" s="145"/>
    </row>
    <row r="321" spans="1:9" s="62" customFormat="1">
      <c r="A321" s="83"/>
      <c r="B321" s="83"/>
      <c r="C321" s="83"/>
      <c r="D321" s="109"/>
      <c r="H321" s="144"/>
      <c r="I321" s="145"/>
    </row>
    <row r="322" spans="1:9" s="62" customFormat="1">
      <c r="A322" s="83"/>
      <c r="B322" s="83"/>
      <c r="C322" s="83"/>
      <c r="D322" s="109"/>
      <c r="H322" s="144"/>
      <c r="I322" s="145"/>
    </row>
    <row r="323" spans="1:9" s="62" customFormat="1">
      <c r="A323" s="83"/>
      <c r="B323" s="83"/>
      <c r="C323" s="83"/>
      <c r="D323" s="109"/>
      <c r="H323" s="144"/>
      <c r="I323" s="145"/>
    </row>
    <row r="324" spans="1:9" s="62" customFormat="1">
      <c r="A324" s="83"/>
      <c r="B324" s="83"/>
      <c r="C324" s="83"/>
      <c r="D324" s="109"/>
      <c r="H324" s="144"/>
      <c r="I324" s="145"/>
    </row>
    <row r="325" spans="1:9" s="62" customFormat="1">
      <c r="A325" s="83"/>
      <c r="B325" s="83"/>
      <c r="C325" s="83"/>
      <c r="D325" s="109"/>
      <c r="H325" s="144"/>
      <c r="I325" s="145"/>
    </row>
    <row r="326" spans="1:9" s="62" customFormat="1">
      <c r="A326" s="83"/>
      <c r="B326" s="83"/>
      <c r="C326" s="83"/>
      <c r="D326" s="109"/>
      <c r="H326" s="144"/>
      <c r="I326" s="145"/>
    </row>
    <row r="327" spans="1:9" s="62" customFormat="1">
      <c r="A327" s="83"/>
      <c r="B327" s="83"/>
      <c r="C327" s="83"/>
      <c r="D327" s="109"/>
      <c r="H327" s="144"/>
      <c r="I327" s="145"/>
    </row>
    <row r="328" spans="1:9" s="62" customFormat="1">
      <c r="A328" s="83"/>
      <c r="B328" s="83"/>
      <c r="C328" s="83"/>
      <c r="D328" s="109"/>
      <c r="H328" s="144"/>
      <c r="I328" s="145"/>
    </row>
    <row r="329" spans="1:9" s="62" customFormat="1">
      <c r="A329" s="83"/>
      <c r="B329" s="83"/>
      <c r="C329" s="83"/>
      <c r="D329" s="109"/>
      <c r="H329" s="144"/>
      <c r="I329" s="145"/>
    </row>
    <row r="330" spans="1:9" s="62" customFormat="1">
      <c r="A330" s="83"/>
      <c r="B330" s="83"/>
      <c r="C330" s="83"/>
      <c r="D330" s="109"/>
      <c r="H330" s="144"/>
      <c r="I330" s="145"/>
    </row>
    <row r="331" spans="1:9" s="62" customFormat="1">
      <c r="A331" s="83"/>
      <c r="B331" s="83"/>
      <c r="C331" s="83"/>
      <c r="D331" s="109"/>
      <c r="H331" s="144"/>
      <c r="I331" s="145"/>
    </row>
    <row r="332" spans="1:9" s="62" customFormat="1">
      <c r="A332" s="83"/>
      <c r="B332" s="83"/>
      <c r="C332" s="83"/>
      <c r="D332" s="109"/>
      <c r="H332" s="144"/>
      <c r="I332" s="145"/>
    </row>
    <row r="333" spans="1:9" s="62" customFormat="1">
      <c r="A333" s="83"/>
      <c r="B333" s="83"/>
      <c r="C333" s="83"/>
      <c r="D333" s="109"/>
      <c r="H333" s="144"/>
      <c r="I333" s="145"/>
    </row>
    <row r="334" spans="1:9" s="62" customFormat="1">
      <c r="A334" s="83"/>
      <c r="B334" s="83"/>
      <c r="C334" s="83"/>
      <c r="D334" s="109"/>
      <c r="H334" s="144"/>
      <c r="I334" s="145"/>
    </row>
    <row r="335" spans="1:9" s="62" customFormat="1">
      <c r="A335" s="83"/>
      <c r="B335" s="83"/>
      <c r="C335" s="83"/>
      <c r="D335" s="109"/>
      <c r="H335" s="144"/>
      <c r="I335" s="145"/>
    </row>
    <row r="336" spans="1:9" s="62" customFormat="1">
      <c r="A336" s="83"/>
      <c r="B336" s="83"/>
      <c r="C336" s="83"/>
      <c r="D336" s="109"/>
      <c r="H336" s="144"/>
      <c r="I336" s="145"/>
    </row>
    <row r="337" spans="1:9" s="62" customFormat="1">
      <c r="A337" s="83"/>
      <c r="B337" s="83"/>
      <c r="C337" s="83"/>
      <c r="D337" s="109"/>
      <c r="H337" s="144"/>
      <c r="I337" s="145"/>
    </row>
    <row r="338" spans="1:9" s="62" customFormat="1">
      <c r="A338" s="83"/>
      <c r="B338" s="83"/>
      <c r="C338" s="83"/>
      <c r="D338" s="109"/>
      <c r="H338" s="144"/>
      <c r="I338" s="145"/>
    </row>
    <row r="339" spans="1:9" s="62" customFormat="1">
      <c r="A339" s="83"/>
      <c r="B339" s="83"/>
      <c r="C339" s="83"/>
      <c r="D339" s="109"/>
      <c r="H339" s="144"/>
      <c r="I339" s="145"/>
    </row>
    <row r="340" spans="1:9" s="62" customFormat="1">
      <c r="A340" s="83"/>
      <c r="B340" s="83"/>
      <c r="C340" s="83"/>
      <c r="D340" s="109"/>
      <c r="H340" s="144"/>
      <c r="I340" s="145"/>
    </row>
    <row r="341" spans="1:9" s="62" customFormat="1">
      <c r="A341" s="83"/>
      <c r="B341" s="83"/>
      <c r="C341" s="83"/>
      <c r="D341" s="109"/>
      <c r="H341" s="144"/>
      <c r="I341" s="145"/>
    </row>
    <row r="342" spans="1:9" s="62" customFormat="1">
      <c r="A342" s="83"/>
      <c r="B342" s="83"/>
      <c r="C342" s="83"/>
      <c r="D342" s="109"/>
      <c r="H342" s="144"/>
      <c r="I342" s="145"/>
    </row>
    <row r="343" spans="1:9" s="62" customFormat="1">
      <c r="A343" s="83"/>
      <c r="B343" s="83"/>
      <c r="C343" s="83"/>
      <c r="D343" s="109"/>
      <c r="H343" s="144"/>
      <c r="I343" s="145"/>
    </row>
    <row r="344" spans="1:9" s="62" customFormat="1">
      <c r="A344" s="83"/>
      <c r="B344" s="83"/>
      <c r="C344" s="83"/>
      <c r="D344" s="109"/>
      <c r="H344" s="144"/>
      <c r="I344" s="145"/>
    </row>
    <row r="345" spans="1:9" s="62" customFormat="1">
      <c r="A345" s="83"/>
      <c r="B345" s="83"/>
      <c r="C345" s="83"/>
      <c r="D345" s="109"/>
      <c r="H345" s="144"/>
      <c r="I345" s="145"/>
    </row>
    <row r="346" spans="1:9" s="62" customFormat="1">
      <c r="A346" s="83"/>
      <c r="B346" s="83"/>
      <c r="C346" s="83"/>
      <c r="D346" s="109"/>
      <c r="H346" s="144"/>
      <c r="I346" s="145"/>
    </row>
    <row r="347" spans="1:9" s="62" customFormat="1">
      <c r="A347" s="83"/>
      <c r="B347" s="83"/>
      <c r="C347" s="83"/>
      <c r="D347" s="109"/>
      <c r="H347" s="144"/>
      <c r="I347" s="145"/>
    </row>
    <row r="348" spans="1:9" s="62" customFormat="1">
      <c r="A348" s="83"/>
      <c r="B348" s="83"/>
      <c r="C348" s="83"/>
      <c r="D348" s="109"/>
      <c r="H348" s="144"/>
      <c r="I348" s="145"/>
    </row>
    <row r="349" spans="1:9" s="62" customFormat="1">
      <c r="A349" s="83"/>
      <c r="B349" s="83"/>
      <c r="C349" s="83"/>
      <c r="D349" s="109"/>
      <c r="H349" s="144"/>
      <c r="I349" s="145"/>
    </row>
    <row r="350" spans="1:9" s="62" customFormat="1">
      <c r="A350" s="83"/>
      <c r="B350" s="83"/>
      <c r="C350" s="83"/>
      <c r="D350" s="109"/>
      <c r="H350" s="144"/>
      <c r="I350" s="145"/>
    </row>
    <row r="351" spans="1:9" s="62" customFormat="1">
      <c r="A351" s="83"/>
      <c r="B351" s="83"/>
      <c r="C351" s="83"/>
      <c r="D351" s="109"/>
      <c r="H351" s="144"/>
      <c r="I351" s="145"/>
    </row>
    <row r="352" spans="1:9" s="62" customFormat="1">
      <c r="A352" s="83"/>
      <c r="B352" s="83"/>
      <c r="C352" s="83"/>
      <c r="D352" s="109"/>
      <c r="H352" s="144"/>
      <c r="I352" s="145"/>
    </row>
    <row r="353" spans="1:9" s="62" customFormat="1">
      <c r="A353" s="83"/>
      <c r="B353" s="83"/>
      <c r="C353" s="83"/>
      <c r="D353" s="109"/>
      <c r="H353" s="144"/>
      <c r="I353" s="145"/>
    </row>
    <row r="354" spans="1:9" s="62" customFormat="1">
      <c r="A354" s="83"/>
      <c r="B354" s="83"/>
      <c r="C354" s="83"/>
      <c r="D354" s="109"/>
      <c r="H354" s="144"/>
      <c r="I354" s="145"/>
    </row>
    <row r="355" spans="1:9" s="62" customFormat="1">
      <c r="A355" s="83"/>
      <c r="B355" s="83"/>
      <c r="C355" s="83"/>
      <c r="D355" s="109"/>
      <c r="H355" s="144"/>
      <c r="I355" s="145"/>
    </row>
    <row r="356" spans="1:9" s="62" customFormat="1">
      <c r="A356" s="83"/>
      <c r="B356" s="83"/>
      <c r="C356" s="83"/>
      <c r="D356" s="109"/>
      <c r="H356" s="144"/>
      <c r="I356" s="145"/>
    </row>
    <row r="357" spans="1:9" s="62" customFormat="1">
      <c r="A357" s="83"/>
      <c r="B357" s="83"/>
      <c r="C357" s="83"/>
      <c r="D357" s="109"/>
      <c r="H357" s="144"/>
      <c r="I357" s="145"/>
    </row>
    <row r="358" spans="1:9" s="62" customFormat="1">
      <c r="A358" s="83"/>
      <c r="B358" s="83"/>
      <c r="C358" s="83"/>
      <c r="D358" s="109"/>
      <c r="H358" s="144"/>
      <c r="I358" s="145"/>
    </row>
    <row r="359" spans="1:9" s="62" customFormat="1">
      <c r="A359" s="83"/>
      <c r="B359" s="83"/>
      <c r="C359" s="83"/>
      <c r="D359" s="109"/>
      <c r="H359" s="144"/>
      <c r="I359" s="145"/>
    </row>
    <row r="360" spans="1:9" s="62" customFormat="1">
      <c r="A360" s="83"/>
      <c r="B360" s="83"/>
      <c r="C360" s="83"/>
      <c r="D360" s="109"/>
      <c r="H360" s="144"/>
      <c r="I360" s="145"/>
    </row>
    <row r="361" spans="1:9" s="62" customFormat="1">
      <c r="A361" s="83"/>
      <c r="B361" s="83"/>
      <c r="C361" s="83"/>
      <c r="D361" s="109"/>
      <c r="H361" s="144"/>
      <c r="I361" s="145"/>
    </row>
    <row r="362" spans="1:9" s="62" customFormat="1">
      <c r="A362" s="83"/>
      <c r="B362" s="83"/>
      <c r="C362" s="83"/>
      <c r="D362" s="109"/>
      <c r="H362" s="144"/>
      <c r="I362" s="145"/>
    </row>
    <row r="363" spans="1:9" s="62" customFormat="1">
      <c r="A363" s="83"/>
      <c r="B363" s="83"/>
      <c r="C363" s="83"/>
      <c r="D363" s="109"/>
      <c r="H363" s="144"/>
      <c r="I363" s="145"/>
    </row>
    <row r="364" spans="1:9" s="62" customFormat="1">
      <c r="A364" s="83"/>
      <c r="B364" s="83"/>
      <c r="C364" s="83"/>
      <c r="D364" s="109"/>
      <c r="H364" s="144"/>
      <c r="I364" s="145"/>
    </row>
    <row r="365" spans="1:9" s="62" customFormat="1">
      <c r="A365" s="83"/>
      <c r="B365" s="83"/>
      <c r="C365" s="83"/>
      <c r="D365" s="109"/>
      <c r="H365" s="144"/>
      <c r="I365" s="145"/>
    </row>
    <row r="366" spans="1:9" s="62" customFormat="1">
      <c r="A366" s="83"/>
      <c r="B366" s="83"/>
      <c r="C366" s="83"/>
      <c r="D366" s="109"/>
      <c r="H366" s="144"/>
      <c r="I366" s="145"/>
    </row>
    <row r="367" spans="1:9" s="62" customFormat="1">
      <c r="A367" s="83"/>
      <c r="B367" s="83"/>
      <c r="C367" s="83"/>
      <c r="D367" s="109"/>
      <c r="H367" s="144"/>
      <c r="I367" s="145"/>
    </row>
    <row r="368" spans="1:9" s="62" customFormat="1">
      <c r="A368" s="83"/>
      <c r="B368" s="83"/>
      <c r="C368" s="83"/>
      <c r="D368" s="109"/>
      <c r="H368" s="144"/>
      <c r="I368" s="145"/>
    </row>
    <row r="369" spans="1:9" s="62" customFormat="1">
      <c r="A369" s="83"/>
      <c r="B369" s="83"/>
      <c r="C369" s="83"/>
      <c r="D369" s="109"/>
      <c r="H369" s="144"/>
      <c r="I369" s="145"/>
    </row>
    <row r="370" spans="1:9" s="62" customFormat="1">
      <c r="A370" s="83"/>
      <c r="B370" s="83"/>
      <c r="C370" s="83"/>
      <c r="D370" s="109"/>
      <c r="H370" s="144"/>
      <c r="I370" s="145"/>
    </row>
    <row r="371" spans="1:9" s="62" customFormat="1">
      <c r="A371" s="83"/>
      <c r="B371" s="83"/>
      <c r="C371" s="83"/>
      <c r="D371" s="109"/>
      <c r="H371" s="144"/>
      <c r="I371" s="145"/>
    </row>
    <row r="372" spans="1:9" s="62" customFormat="1">
      <c r="A372" s="83"/>
      <c r="B372" s="83"/>
      <c r="C372" s="83"/>
      <c r="D372" s="109"/>
      <c r="H372" s="144"/>
      <c r="I372" s="145"/>
    </row>
    <row r="373" spans="1:9" s="62" customFormat="1">
      <c r="A373" s="83"/>
      <c r="B373" s="83"/>
      <c r="C373" s="83"/>
      <c r="D373" s="109"/>
      <c r="H373" s="144"/>
      <c r="I373" s="145"/>
    </row>
    <row r="374" spans="1:9" s="62" customFormat="1">
      <c r="A374" s="83"/>
      <c r="B374" s="83"/>
      <c r="C374" s="83"/>
      <c r="D374" s="109"/>
      <c r="H374" s="144"/>
      <c r="I374" s="145"/>
    </row>
    <row r="375" spans="1:9" s="62" customFormat="1">
      <c r="A375" s="83"/>
      <c r="B375" s="83"/>
      <c r="C375" s="83"/>
      <c r="D375" s="109"/>
      <c r="H375" s="144"/>
      <c r="I375" s="145"/>
    </row>
    <row r="376" spans="1:9" s="62" customFormat="1">
      <c r="A376" s="83"/>
      <c r="B376" s="83"/>
      <c r="C376" s="83"/>
      <c r="D376" s="109"/>
      <c r="H376" s="144"/>
      <c r="I376" s="145"/>
    </row>
    <row r="377" spans="1:9" s="62" customFormat="1">
      <c r="A377" s="83"/>
      <c r="B377" s="83"/>
      <c r="C377" s="83"/>
      <c r="D377" s="109"/>
      <c r="H377" s="144"/>
      <c r="I377" s="145"/>
    </row>
    <row r="378" spans="1:9" s="62" customFormat="1">
      <c r="A378" s="83"/>
      <c r="B378" s="83"/>
      <c r="C378" s="83"/>
      <c r="D378" s="109"/>
      <c r="H378" s="144"/>
      <c r="I378" s="145"/>
    </row>
    <row r="379" spans="1:9" s="62" customFormat="1">
      <c r="A379" s="83"/>
      <c r="B379" s="83"/>
      <c r="C379" s="83"/>
      <c r="D379" s="109"/>
      <c r="H379" s="144"/>
      <c r="I379" s="145"/>
    </row>
    <row r="380" spans="1:9" s="62" customFormat="1">
      <c r="A380" s="83"/>
      <c r="B380" s="83"/>
      <c r="C380" s="83"/>
      <c r="D380" s="109"/>
      <c r="H380" s="144"/>
      <c r="I380" s="145"/>
    </row>
    <row r="381" spans="1:9" s="62" customFormat="1">
      <c r="A381" s="83"/>
      <c r="B381" s="83"/>
      <c r="C381" s="83"/>
      <c r="D381" s="109"/>
      <c r="H381" s="144"/>
      <c r="I381" s="145"/>
    </row>
    <row r="382" spans="1:9" s="62" customFormat="1">
      <c r="A382" s="83"/>
      <c r="B382" s="83"/>
      <c r="C382" s="83"/>
      <c r="D382" s="109"/>
      <c r="H382" s="144"/>
      <c r="I382" s="145"/>
    </row>
    <row r="383" spans="1:9" s="62" customFormat="1">
      <c r="A383" s="83"/>
      <c r="B383" s="83"/>
      <c r="C383" s="83"/>
      <c r="D383" s="109"/>
      <c r="H383" s="144"/>
      <c r="I383" s="145"/>
    </row>
    <row r="384" spans="1:9" s="62" customFormat="1">
      <c r="A384" s="83"/>
      <c r="B384" s="83"/>
      <c r="C384" s="83"/>
      <c r="D384" s="109"/>
      <c r="H384" s="144"/>
      <c r="I384" s="145"/>
    </row>
    <row r="385" spans="1:9" s="62" customFormat="1">
      <c r="A385" s="83"/>
      <c r="B385" s="83"/>
      <c r="C385" s="83"/>
      <c r="D385" s="109"/>
      <c r="H385" s="144"/>
      <c r="I385" s="145"/>
    </row>
    <row r="386" spans="1:9" s="62" customFormat="1">
      <c r="A386" s="83"/>
      <c r="B386" s="83"/>
      <c r="C386" s="83"/>
      <c r="D386" s="109"/>
      <c r="H386" s="144"/>
      <c r="I386" s="145"/>
    </row>
    <row r="387" spans="1:9" s="62" customFormat="1">
      <c r="A387" s="83"/>
      <c r="B387" s="83"/>
      <c r="C387" s="83"/>
      <c r="D387" s="109"/>
      <c r="H387" s="144"/>
      <c r="I387" s="145"/>
    </row>
    <row r="388" spans="1:9" s="62" customFormat="1">
      <c r="A388" s="83"/>
      <c r="B388" s="83"/>
      <c r="C388" s="83"/>
      <c r="D388" s="109"/>
      <c r="H388" s="144"/>
      <c r="I388" s="145"/>
    </row>
    <row r="389" spans="1:9" s="62" customFormat="1">
      <c r="A389" s="83"/>
      <c r="B389" s="83"/>
      <c r="C389" s="83"/>
      <c r="D389" s="109"/>
      <c r="H389" s="144"/>
      <c r="I389" s="145"/>
    </row>
    <row r="390" spans="1:9" s="62" customFormat="1">
      <c r="A390" s="83"/>
      <c r="B390" s="83"/>
      <c r="C390" s="83"/>
      <c r="D390" s="109"/>
      <c r="H390" s="144"/>
      <c r="I390" s="145"/>
    </row>
    <row r="391" spans="1:9" s="62" customFormat="1">
      <c r="A391" s="83"/>
      <c r="B391" s="83"/>
      <c r="C391" s="83"/>
      <c r="D391" s="109"/>
      <c r="H391" s="144"/>
      <c r="I391" s="145"/>
    </row>
    <row r="392" spans="1:9" s="62" customFormat="1">
      <c r="A392" s="83"/>
      <c r="B392" s="83"/>
      <c r="C392" s="83"/>
      <c r="D392" s="109"/>
      <c r="H392" s="144"/>
      <c r="I392" s="145"/>
    </row>
    <row r="393" spans="1:9" s="62" customFormat="1">
      <c r="A393" s="83"/>
      <c r="B393" s="83"/>
      <c r="C393" s="83"/>
      <c r="D393" s="109"/>
      <c r="H393" s="144"/>
      <c r="I393" s="145"/>
    </row>
    <row r="394" spans="1:9" s="62" customFormat="1">
      <c r="A394" s="83"/>
      <c r="B394" s="83"/>
      <c r="C394" s="83"/>
      <c r="D394" s="109"/>
      <c r="H394" s="144"/>
      <c r="I394" s="145"/>
    </row>
    <row r="395" spans="1:9" s="62" customFormat="1">
      <c r="A395" s="83"/>
      <c r="B395" s="83"/>
      <c r="C395" s="83"/>
      <c r="D395" s="109"/>
      <c r="H395" s="144"/>
      <c r="I395" s="145"/>
    </row>
    <row r="396" spans="1:9" s="62" customFormat="1">
      <c r="A396" s="83"/>
      <c r="B396" s="83"/>
      <c r="C396" s="83"/>
      <c r="D396" s="109"/>
      <c r="H396" s="144"/>
      <c r="I396" s="145"/>
    </row>
    <row r="397" spans="1:9" s="62" customFormat="1">
      <c r="A397" s="83"/>
      <c r="B397" s="83"/>
      <c r="C397" s="83"/>
      <c r="D397" s="109"/>
      <c r="H397" s="144"/>
      <c r="I397" s="145"/>
    </row>
    <row r="398" spans="1:9" s="62" customFormat="1">
      <c r="A398" s="83"/>
      <c r="B398" s="83"/>
      <c r="C398" s="83"/>
      <c r="D398" s="109"/>
      <c r="H398" s="144"/>
      <c r="I398" s="145"/>
    </row>
    <row r="399" spans="1:9" s="62" customFormat="1">
      <c r="A399" s="83"/>
      <c r="B399" s="83"/>
      <c r="C399" s="83"/>
      <c r="D399" s="109"/>
      <c r="H399" s="144"/>
      <c r="I399" s="145"/>
    </row>
    <row r="400" spans="1:9" s="62" customFormat="1">
      <c r="A400" s="83"/>
      <c r="B400" s="83"/>
      <c r="C400" s="83"/>
      <c r="D400" s="109"/>
      <c r="H400" s="144"/>
      <c r="I400" s="145"/>
    </row>
    <row r="401" spans="1:9" s="62" customFormat="1">
      <c r="A401" s="83"/>
      <c r="B401" s="83"/>
      <c r="C401" s="83"/>
      <c r="D401" s="109"/>
      <c r="H401" s="144"/>
      <c r="I401" s="145"/>
    </row>
    <row r="402" spans="1:9" s="62" customFormat="1">
      <c r="A402" s="83"/>
      <c r="B402" s="83"/>
      <c r="C402" s="83"/>
      <c r="D402" s="109"/>
      <c r="H402" s="144"/>
      <c r="I402" s="145"/>
    </row>
    <row r="403" spans="1:9" s="62" customFormat="1">
      <c r="A403" s="83"/>
      <c r="B403" s="83"/>
      <c r="C403" s="83"/>
      <c r="D403" s="109"/>
      <c r="H403" s="144"/>
      <c r="I403" s="145"/>
    </row>
    <row r="404" spans="1:9" s="62" customFormat="1">
      <c r="A404" s="83"/>
      <c r="B404" s="83"/>
      <c r="C404" s="83"/>
      <c r="D404" s="109"/>
      <c r="H404" s="144"/>
      <c r="I404" s="145"/>
    </row>
    <row r="405" spans="1:9" s="62" customFormat="1">
      <c r="A405" s="83"/>
      <c r="B405" s="83"/>
      <c r="C405" s="83"/>
      <c r="D405" s="109"/>
      <c r="H405" s="144"/>
      <c r="I405" s="145"/>
    </row>
    <row r="406" spans="1:9" s="62" customFormat="1">
      <c r="A406" s="83"/>
      <c r="B406" s="83"/>
      <c r="C406" s="83"/>
      <c r="D406" s="109"/>
      <c r="H406" s="144"/>
      <c r="I406" s="145"/>
    </row>
    <row r="407" spans="1:9" s="62" customFormat="1">
      <c r="A407" s="83"/>
      <c r="B407" s="83"/>
      <c r="C407" s="83"/>
      <c r="D407" s="109"/>
      <c r="H407" s="144"/>
      <c r="I407" s="145"/>
    </row>
    <row r="408" spans="1:9" s="62" customFormat="1">
      <c r="A408" s="83"/>
      <c r="B408" s="83"/>
      <c r="C408" s="83"/>
      <c r="D408" s="109"/>
      <c r="H408" s="144"/>
      <c r="I408" s="145"/>
    </row>
    <row r="409" spans="1:9" s="62" customFormat="1">
      <c r="A409" s="83"/>
      <c r="B409" s="83"/>
      <c r="C409" s="83"/>
      <c r="D409" s="109"/>
      <c r="H409" s="144"/>
      <c r="I409" s="145"/>
    </row>
    <row r="410" spans="1:9" s="62" customFormat="1">
      <c r="A410" s="83"/>
      <c r="B410" s="83"/>
      <c r="C410" s="83"/>
      <c r="D410" s="109"/>
      <c r="H410" s="144"/>
      <c r="I410" s="145"/>
    </row>
    <row r="411" spans="1:9" s="62" customFormat="1">
      <c r="A411" s="83"/>
      <c r="B411" s="83"/>
      <c r="C411" s="83"/>
      <c r="D411" s="109"/>
      <c r="H411" s="144"/>
      <c r="I411" s="145"/>
    </row>
    <row r="412" spans="1:9" s="62" customFormat="1">
      <c r="A412" s="83"/>
      <c r="B412" s="83"/>
      <c r="C412" s="83"/>
      <c r="D412" s="109"/>
      <c r="H412" s="144"/>
      <c r="I412" s="145"/>
    </row>
    <row r="413" spans="1:9" s="62" customFormat="1">
      <c r="A413" s="83"/>
      <c r="B413" s="83"/>
      <c r="C413" s="83"/>
      <c r="D413" s="109"/>
      <c r="H413" s="144"/>
      <c r="I413" s="145"/>
    </row>
    <row r="414" spans="1:9" s="62" customFormat="1">
      <c r="A414" s="83"/>
      <c r="B414" s="83"/>
      <c r="C414" s="83"/>
      <c r="D414" s="109"/>
      <c r="H414" s="144"/>
      <c r="I414" s="145"/>
    </row>
    <row r="415" spans="1:9" s="62" customFormat="1">
      <c r="A415" s="83"/>
      <c r="B415" s="83"/>
      <c r="C415" s="83"/>
      <c r="D415" s="109"/>
      <c r="H415" s="144"/>
      <c r="I415" s="145"/>
    </row>
    <row r="416" spans="1:9" s="62" customFormat="1">
      <c r="A416" s="83"/>
      <c r="B416" s="83"/>
      <c r="C416" s="83"/>
      <c r="D416" s="109"/>
      <c r="H416" s="144"/>
      <c r="I416" s="145"/>
    </row>
    <row r="417" spans="1:9" s="62" customFormat="1">
      <c r="A417" s="83"/>
      <c r="B417" s="83"/>
      <c r="C417" s="83"/>
      <c r="D417" s="109"/>
      <c r="H417" s="144"/>
      <c r="I417" s="145"/>
    </row>
    <row r="418" spans="1:9" s="62" customFormat="1">
      <c r="A418" s="83"/>
      <c r="B418" s="83"/>
      <c r="C418" s="83"/>
      <c r="D418" s="109"/>
      <c r="H418" s="144"/>
      <c r="I418" s="145"/>
    </row>
    <row r="419" spans="1:9" s="62" customFormat="1">
      <c r="A419" s="83"/>
      <c r="B419" s="83"/>
      <c r="C419" s="83"/>
      <c r="D419" s="109"/>
      <c r="H419" s="144"/>
      <c r="I419" s="145"/>
    </row>
    <row r="420" spans="1:9" s="62" customFormat="1">
      <c r="A420" s="83"/>
      <c r="B420" s="83"/>
      <c r="C420" s="83"/>
      <c r="D420" s="109"/>
      <c r="H420" s="144"/>
      <c r="I420" s="145"/>
    </row>
    <row r="421" spans="1:9" s="62" customFormat="1">
      <c r="A421" s="83"/>
      <c r="B421" s="83"/>
      <c r="C421" s="83"/>
      <c r="D421" s="109"/>
      <c r="H421" s="144"/>
      <c r="I421" s="145"/>
    </row>
    <row r="422" spans="1:9" s="62" customFormat="1">
      <c r="A422" s="83"/>
      <c r="B422" s="83"/>
      <c r="C422" s="83"/>
      <c r="D422" s="109"/>
      <c r="H422" s="144"/>
      <c r="I422" s="145"/>
    </row>
    <row r="423" spans="1:9" s="62" customFormat="1">
      <c r="A423" s="83"/>
      <c r="B423" s="83"/>
      <c r="C423" s="83"/>
      <c r="D423" s="109"/>
      <c r="H423" s="144"/>
      <c r="I423" s="145"/>
    </row>
    <row r="424" spans="1:9" s="62" customFormat="1">
      <c r="A424" s="83"/>
      <c r="B424" s="83"/>
      <c r="C424" s="83"/>
      <c r="D424" s="109"/>
      <c r="H424" s="144"/>
      <c r="I424" s="145"/>
    </row>
    <row r="425" spans="1:9" s="62" customFormat="1">
      <c r="A425" s="83"/>
      <c r="B425" s="83"/>
      <c r="C425" s="83"/>
      <c r="D425" s="109"/>
      <c r="H425" s="144"/>
      <c r="I425" s="145"/>
    </row>
    <row r="426" spans="1:9" s="62" customFormat="1">
      <c r="A426" s="83"/>
      <c r="B426" s="83"/>
      <c r="C426" s="83"/>
      <c r="D426" s="109"/>
      <c r="H426" s="144"/>
      <c r="I426" s="145"/>
    </row>
    <row r="427" spans="1:9" s="62" customFormat="1">
      <c r="A427" s="83"/>
      <c r="B427" s="83"/>
      <c r="C427" s="83"/>
      <c r="D427" s="109"/>
      <c r="H427" s="144"/>
      <c r="I427" s="145"/>
    </row>
    <row r="428" spans="1:9" s="62" customFormat="1">
      <c r="A428" s="83"/>
      <c r="B428" s="83"/>
      <c r="C428" s="83"/>
      <c r="D428" s="109"/>
      <c r="H428" s="144"/>
      <c r="I428" s="145"/>
    </row>
    <row r="429" spans="1:9" s="62" customFormat="1">
      <c r="A429" s="83"/>
      <c r="B429" s="83"/>
      <c r="C429" s="83"/>
      <c r="D429" s="109"/>
      <c r="H429" s="144"/>
      <c r="I429" s="145"/>
    </row>
    <row r="430" spans="1:9" s="62" customFormat="1">
      <c r="A430" s="83"/>
      <c r="B430" s="83"/>
      <c r="C430" s="83"/>
      <c r="D430" s="109"/>
      <c r="H430" s="144"/>
      <c r="I430" s="145"/>
    </row>
    <row r="431" spans="1:9" s="62" customFormat="1">
      <c r="A431" s="83"/>
      <c r="B431" s="83"/>
      <c r="C431" s="83"/>
      <c r="D431" s="109"/>
      <c r="H431" s="144"/>
      <c r="I431" s="145"/>
    </row>
    <row r="432" spans="1:9" s="62" customFormat="1">
      <c r="A432" s="83"/>
      <c r="B432" s="83"/>
      <c r="C432" s="83"/>
      <c r="D432" s="109"/>
      <c r="H432" s="144"/>
      <c r="I432" s="145"/>
    </row>
    <row r="433" spans="1:9" s="62" customFormat="1">
      <c r="A433" s="83"/>
      <c r="B433" s="83"/>
      <c r="C433" s="83"/>
      <c r="D433" s="109"/>
      <c r="H433" s="144"/>
      <c r="I433" s="145"/>
    </row>
    <row r="434" spans="1:9" s="62" customFormat="1">
      <c r="A434" s="83"/>
      <c r="B434" s="83"/>
      <c r="C434" s="83"/>
      <c r="D434" s="109"/>
      <c r="H434" s="144"/>
      <c r="I434" s="145"/>
    </row>
    <row r="435" spans="1:9" s="62" customFormat="1">
      <c r="A435" s="83"/>
      <c r="B435" s="83"/>
      <c r="C435" s="83"/>
      <c r="D435" s="109"/>
      <c r="H435" s="144"/>
      <c r="I435" s="145"/>
    </row>
    <row r="436" spans="1:9" s="62" customFormat="1">
      <c r="A436" s="83"/>
      <c r="B436" s="83"/>
      <c r="C436" s="83"/>
      <c r="D436" s="109"/>
      <c r="H436" s="144"/>
      <c r="I436" s="145"/>
    </row>
    <row r="437" spans="1:9" s="62" customFormat="1">
      <c r="A437" s="83"/>
      <c r="B437" s="83"/>
      <c r="C437" s="83"/>
      <c r="D437" s="109"/>
      <c r="H437" s="144"/>
      <c r="I437" s="145"/>
    </row>
    <row r="438" spans="1:9" s="62" customFormat="1">
      <c r="A438" s="83"/>
      <c r="B438" s="83"/>
      <c r="C438" s="83"/>
      <c r="D438" s="109"/>
      <c r="H438" s="144"/>
      <c r="I438" s="145"/>
    </row>
    <row r="439" spans="1:9" s="62" customFormat="1">
      <c r="A439" s="83"/>
      <c r="B439" s="83"/>
      <c r="C439" s="83"/>
      <c r="D439" s="109"/>
      <c r="H439" s="144"/>
      <c r="I439" s="145"/>
    </row>
    <row r="440" spans="1:9" s="62" customFormat="1">
      <c r="A440" s="83"/>
      <c r="B440" s="83"/>
      <c r="C440" s="83"/>
      <c r="D440" s="109"/>
      <c r="H440" s="144"/>
      <c r="I440" s="145"/>
    </row>
    <row r="441" spans="1:9" s="62" customFormat="1">
      <c r="A441" s="83"/>
      <c r="B441" s="83"/>
      <c r="C441" s="83"/>
      <c r="D441" s="109"/>
      <c r="H441" s="144"/>
      <c r="I441" s="145"/>
    </row>
    <row r="442" spans="1:9" s="62" customFormat="1">
      <c r="A442" s="83"/>
      <c r="B442" s="83"/>
      <c r="C442" s="83"/>
      <c r="D442" s="109"/>
      <c r="H442" s="144"/>
      <c r="I442" s="145"/>
    </row>
    <row r="443" spans="1:9" s="62" customFormat="1">
      <c r="A443" s="83"/>
      <c r="B443" s="83"/>
      <c r="C443" s="83"/>
      <c r="D443" s="109"/>
      <c r="H443" s="144"/>
      <c r="I443" s="145"/>
    </row>
    <row r="444" spans="1:9" s="62" customFormat="1">
      <c r="A444" s="83"/>
      <c r="B444" s="83"/>
      <c r="C444" s="83"/>
      <c r="D444" s="109"/>
      <c r="H444" s="144"/>
      <c r="I444" s="145"/>
    </row>
    <row r="445" spans="1:9" s="62" customFormat="1">
      <c r="A445" s="83"/>
      <c r="B445" s="83"/>
      <c r="C445" s="83"/>
      <c r="D445" s="109"/>
      <c r="H445" s="144"/>
      <c r="I445" s="145"/>
    </row>
    <row r="446" spans="1:9" s="62" customFormat="1">
      <c r="A446" s="83"/>
      <c r="B446" s="83"/>
      <c r="C446" s="83"/>
      <c r="D446" s="109"/>
      <c r="H446" s="144"/>
      <c r="I446" s="145"/>
    </row>
    <row r="447" spans="1:9" s="62" customFormat="1">
      <c r="A447" s="83"/>
      <c r="B447" s="83"/>
      <c r="C447" s="83"/>
      <c r="D447" s="109"/>
      <c r="H447" s="144"/>
      <c r="I447" s="145"/>
    </row>
    <row r="448" spans="1:9" s="62" customFormat="1">
      <c r="A448" s="83"/>
      <c r="B448" s="83"/>
      <c r="C448" s="83"/>
      <c r="D448" s="109"/>
      <c r="H448" s="144"/>
      <c r="I448" s="145"/>
    </row>
    <row r="449" spans="1:9" s="62" customFormat="1">
      <c r="A449" s="83"/>
      <c r="B449" s="83"/>
      <c r="C449" s="83"/>
      <c r="D449" s="109"/>
      <c r="H449" s="144"/>
      <c r="I449" s="145"/>
    </row>
    <row r="450" spans="1:9" s="62" customFormat="1">
      <c r="A450" s="83"/>
      <c r="B450" s="83"/>
      <c r="C450" s="83"/>
      <c r="D450" s="109"/>
      <c r="H450" s="144"/>
      <c r="I450" s="145"/>
    </row>
    <row r="451" spans="1:9" s="62" customFormat="1">
      <c r="A451" s="83"/>
      <c r="B451" s="83"/>
      <c r="C451" s="83"/>
      <c r="D451" s="109"/>
      <c r="H451" s="144"/>
      <c r="I451" s="145"/>
    </row>
    <row r="452" spans="1:9" s="62" customFormat="1">
      <c r="A452" s="83"/>
      <c r="B452" s="83"/>
      <c r="C452" s="83"/>
      <c r="D452" s="109"/>
      <c r="H452" s="144"/>
      <c r="I452" s="145"/>
    </row>
    <row r="453" spans="1:9" s="62" customFormat="1">
      <c r="A453" s="83"/>
      <c r="B453" s="83"/>
      <c r="C453" s="83"/>
      <c r="D453" s="109"/>
      <c r="H453" s="144"/>
      <c r="I453" s="145"/>
    </row>
    <row r="454" spans="1:9" s="62" customFormat="1">
      <c r="A454" s="83"/>
      <c r="B454" s="83"/>
      <c r="C454" s="83"/>
      <c r="D454" s="109"/>
      <c r="H454" s="144"/>
      <c r="I454" s="145"/>
    </row>
    <row r="455" spans="1:9" s="62" customFormat="1">
      <c r="A455" s="83"/>
      <c r="B455" s="83"/>
      <c r="C455" s="83"/>
      <c r="D455" s="109"/>
      <c r="H455" s="144"/>
      <c r="I455" s="145"/>
    </row>
    <row r="456" spans="1:9" s="62" customFormat="1">
      <c r="A456" s="83"/>
      <c r="B456" s="83"/>
      <c r="C456" s="83"/>
      <c r="D456" s="109"/>
      <c r="H456" s="144"/>
      <c r="I456" s="145"/>
    </row>
    <row r="457" spans="1:9" s="62" customFormat="1">
      <c r="A457" s="83"/>
      <c r="B457" s="83"/>
      <c r="C457" s="83"/>
      <c r="D457" s="109"/>
      <c r="H457" s="144"/>
      <c r="I457" s="145"/>
    </row>
    <row r="458" spans="1:9" s="62" customFormat="1">
      <c r="A458" s="83"/>
      <c r="B458" s="83"/>
      <c r="C458" s="83"/>
      <c r="D458" s="109"/>
      <c r="H458" s="144"/>
      <c r="I458" s="145"/>
    </row>
    <row r="459" spans="1:9" s="62" customFormat="1">
      <c r="A459" s="83"/>
      <c r="B459" s="83"/>
      <c r="C459" s="83"/>
      <c r="D459" s="109"/>
      <c r="H459" s="144"/>
      <c r="I459" s="145"/>
    </row>
    <row r="460" spans="1:9" s="62" customFormat="1">
      <c r="A460" s="83"/>
      <c r="B460" s="83"/>
      <c r="C460" s="83"/>
      <c r="D460" s="109"/>
      <c r="H460" s="144"/>
      <c r="I460" s="145"/>
    </row>
    <row r="461" spans="1:9" s="62" customFormat="1">
      <c r="A461" s="83"/>
      <c r="B461" s="83"/>
      <c r="C461" s="83"/>
      <c r="D461" s="109"/>
      <c r="H461" s="144"/>
      <c r="I461" s="145"/>
    </row>
    <row r="462" spans="1:9" s="62" customFormat="1">
      <c r="A462" s="83"/>
      <c r="B462" s="83"/>
      <c r="C462" s="83"/>
      <c r="D462" s="109"/>
      <c r="H462" s="144"/>
      <c r="I462" s="145"/>
    </row>
    <row r="463" spans="1:9" s="62" customFormat="1">
      <c r="A463" s="83"/>
      <c r="B463" s="83"/>
      <c r="C463" s="83"/>
      <c r="D463" s="109"/>
      <c r="H463" s="144"/>
      <c r="I463" s="145"/>
    </row>
    <row r="464" spans="1:9" s="62" customFormat="1">
      <c r="A464" s="83"/>
      <c r="B464" s="83"/>
      <c r="C464" s="83"/>
      <c r="D464" s="109"/>
      <c r="H464" s="144"/>
      <c r="I464" s="145"/>
    </row>
    <row r="465" spans="1:9" s="62" customFormat="1">
      <c r="A465" s="83"/>
      <c r="B465" s="83"/>
      <c r="C465" s="83"/>
      <c r="D465" s="109"/>
      <c r="H465" s="144"/>
      <c r="I465" s="145"/>
    </row>
    <row r="466" spans="1:9" s="62" customFormat="1">
      <c r="A466" s="83"/>
      <c r="B466" s="83"/>
      <c r="C466" s="83"/>
      <c r="D466" s="109"/>
      <c r="H466" s="144"/>
      <c r="I466" s="145"/>
    </row>
    <row r="467" spans="1:9" s="62" customFormat="1">
      <c r="A467" s="83"/>
      <c r="B467" s="83"/>
      <c r="C467" s="83"/>
      <c r="D467" s="109"/>
      <c r="H467" s="144"/>
      <c r="I467" s="145"/>
    </row>
    <row r="468" spans="1:9" s="62" customFormat="1">
      <c r="A468" s="83"/>
      <c r="B468" s="83"/>
      <c r="C468" s="83"/>
      <c r="D468" s="109"/>
      <c r="H468" s="144"/>
      <c r="I468" s="145"/>
    </row>
    <row r="469" spans="1:9" s="62" customFormat="1">
      <c r="A469" s="83"/>
      <c r="B469" s="83"/>
      <c r="C469" s="83"/>
      <c r="D469" s="109"/>
      <c r="H469" s="144"/>
      <c r="I469" s="145"/>
    </row>
    <row r="470" spans="1:9" s="62" customFormat="1">
      <c r="A470" s="83"/>
      <c r="B470" s="83"/>
      <c r="C470" s="83"/>
      <c r="D470" s="109"/>
      <c r="H470" s="144"/>
      <c r="I470" s="145"/>
    </row>
    <row r="471" spans="1:9" s="62" customFormat="1">
      <c r="A471" s="83"/>
      <c r="B471" s="83"/>
      <c r="C471" s="83"/>
      <c r="D471" s="109"/>
      <c r="H471" s="144"/>
      <c r="I471" s="145"/>
    </row>
    <row r="472" spans="1:9" s="62" customFormat="1">
      <c r="A472" s="83"/>
      <c r="B472" s="83"/>
      <c r="C472" s="83"/>
      <c r="D472" s="109"/>
      <c r="H472" s="144"/>
      <c r="I472" s="145"/>
    </row>
    <row r="473" spans="1:9" s="62" customFormat="1">
      <c r="A473" s="83"/>
      <c r="B473" s="83"/>
      <c r="C473" s="83"/>
      <c r="D473" s="109"/>
      <c r="H473" s="144"/>
      <c r="I473" s="145"/>
    </row>
    <row r="474" spans="1:9" s="62" customFormat="1">
      <c r="A474" s="83"/>
      <c r="B474" s="83"/>
      <c r="C474" s="83"/>
      <c r="D474" s="109"/>
      <c r="H474" s="144"/>
      <c r="I474" s="145"/>
    </row>
    <row r="475" spans="1:9" s="62" customFormat="1">
      <c r="A475" s="83"/>
      <c r="B475" s="83"/>
      <c r="C475" s="83"/>
      <c r="D475" s="109"/>
      <c r="H475" s="144"/>
      <c r="I475" s="145"/>
    </row>
    <row r="476" spans="1:9" s="62" customFormat="1">
      <c r="A476" s="83"/>
      <c r="B476" s="83"/>
      <c r="C476" s="83"/>
      <c r="D476" s="109"/>
      <c r="H476" s="144"/>
      <c r="I476" s="145"/>
    </row>
    <row r="477" spans="1:9" s="62" customFormat="1">
      <c r="A477" s="83"/>
      <c r="B477" s="83"/>
      <c r="C477" s="83"/>
      <c r="D477" s="109"/>
      <c r="H477" s="144"/>
      <c r="I477" s="145"/>
    </row>
    <row r="478" spans="1:9" s="62" customFormat="1">
      <c r="A478" s="83"/>
      <c r="B478" s="83"/>
      <c r="C478" s="83"/>
      <c r="D478" s="109"/>
      <c r="H478" s="144"/>
      <c r="I478" s="145"/>
    </row>
    <row r="479" spans="1:9" s="62" customFormat="1">
      <c r="A479" s="83"/>
      <c r="B479" s="83"/>
      <c r="C479" s="83"/>
      <c r="D479" s="109"/>
      <c r="H479" s="144"/>
      <c r="I479" s="145"/>
    </row>
    <row r="480" spans="1:9" s="62" customFormat="1">
      <c r="A480" s="83"/>
      <c r="B480" s="83"/>
      <c r="C480" s="83"/>
      <c r="D480" s="109"/>
      <c r="H480" s="144"/>
      <c r="I480" s="145"/>
    </row>
    <row r="481" spans="1:9" s="62" customFormat="1">
      <c r="A481" s="83"/>
      <c r="B481" s="83"/>
      <c r="C481" s="83"/>
      <c r="D481" s="109"/>
      <c r="H481" s="144"/>
      <c r="I481" s="145"/>
    </row>
    <row r="482" spans="1:9" s="62" customFormat="1">
      <c r="A482" s="83"/>
      <c r="B482" s="83"/>
      <c r="C482" s="83"/>
      <c r="D482" s="109"/>
      <c r="H482" s="144"/>
      <c r="I482" s="145"/>
    </row>
    <row r="483" spans="1:9" s="62" customFormat="1">
      <c r="A483" s="83"/>
      <c r="B483" s="83"/>
      <c r="C483" s="83"/>
      <c r="D483" s="109"/>
      <c r="H483" s="144"/>
      <c r="I483" s="145"/>
    </row>
    <row r="484" spans="1:9" s="62" customFormat="1">
      <c r="A484" s="83"/>
      <c r="B484" s="83"/>
      <c r="C484" s="83"/>
      <c r="D484" s="109"/>
      <c r="H484" s="144"/>
      <c r="I484" s="145"/>
    </row>
    <row r="485" spans="1:9" s="62" customFormat="1">
      <c r="A485" s="83"/>
      <c r="B485" s="83"/>
      <c r="C485" s="83"/>
      <c r="D485" s="109"/>
      <c r="H485" s="144"/>
      <c r="I485" s="145"/>
    </row>
    <row r="486" spans="1:9" s="62" customFormat="1">
      <c r="A486" s="83"/>
      <c r="B486" s="83"/>
      <c r="C486" s="83"/>
      <c r="D486" s="109"/>
      <c r="H486" s="144"/>
      <c r="I486" s="145"/>
    </row>
    <row r="487" spans="1:9" s="62" customFormat="1">
      <c r="A487" s="83"/>
      <c r="B487" s="83"/>
      <c r="C487" s="83"/>
      <c r="D487" s="109"/>
      <c r="H487" s="144"/>
      <c r="I487" s="145"/>
    </row>
    <row r="488" spans="1:9" s="62" customFormat="1">
      <c r="A488" s="83"/>
      <c r="B488" s="83"/>
      <c r="C488" s="83"/>
      <c r="D488" s="109"/>
      <c r="H488" s="144"/>
      <c r="I488" s="145"/>
    </row>
    <row r="489" spans="1:9" s="62" customFormat="1">
      <c r="A489" s="83"/>
      <c r="B489" s="83"/>
      <c r="C489" s="83"/>
      <c r="D489" s="109"/>
      <c r="H489" s="144"/>
      <c r="I489" s="145"/>
    </row>
    <row r="490" spans="1:9" s="62" customFormat="1">
      <c r="A490" s="83"/>
      <c r="B490" s="83"/>
      <c r="C490" s="83"/>
      <c r="D490" s="109"/>
      <c r="H490" s="144"/>
      <c r="I490" s="145"/>
    </row>
    <row r="491" spans="1:9" s="62" customFormat="1">
      <c r="A491" s="83"/>
      <c r="B491" s="83"/>
      <c r="C491" s="83"/>
      <c r="D491" s="109"/>
      <c r="H491" s="144"/>
      <c r="I491" s="145"/>
    </row>
    <row r="492" spans="1:9" s="62" customFormat="1">
      <c r="A492" s="83"/>
      <c r="B492" s="83"/>
      <c r="C492" s="83"/>
      <c r="D492" s="109"/>
      <c r="H492" s="144"/>
      <c r="I492" s="145"/>
    </row>
    <row r="493" spans="1:9" s="62" customFormat="1">
      <c r="A493" s="83"/>
      <c r="B493" s="83"/>
      <c r="C493" s="83"/>
      <c r="D493" s="109"/>
      <c r="H493" s="144"/>
      <c r="I493" s="145"/>
    </row>
    <row r="494" spans="1:9" s="62" customFormat="1">
      <c r="A494" s="83"/>
      <c r="B494" s="83"/>
      <c r="C494" s="83"/>
      <c r="D494" s="109"/>
      <c r="H494" s="144"/>
      <c r="I494" s="145"/>
    </row>
    <row r="495" spans="1:9" s="62" customFormat="1">
      <c r="A495" s="83"/>
      <c r="B495" s="83"/>
      <c r="C495" s="83"/>
      <c r="D495" s="109"/>
      <c r="H495" s="144"/>
      <c r="I495" s="145"/>
    </row>
    <row r="496" spans="1:9" s="62" customFormat="1">
      <c r="A496" s="83"/>
      <c r="B496" s="83"/>
      <c r="C496" s="83"/>
      <c r="D496" s="109"/>
      <c r="H496" s="144"/>
      <c r="I496" s="145"/>
    </row>
    <row r="497" spans="1:9" s="62" customFormat="1">
      <c r="A497" s="83"/>
      <c r="B497" s="83"/>
      <c r="C497" s="83"/>
      <c r="D497" s="109"/>
      <c r="H497" s="144"/>
      <c r="I497" s="145"/>
    </row>
    <row r="498" spans="1:9" s="62" customFormat="1">
      <c r="A498" s="83"/>
      <c r="B498" s="83"/>
      <c r="C498" s="83"/>
      <c r="D498" s="109"/>
      <c r="H498" s="144"/>
      <c r="I498" s="145"/>
    </row>
    <row r="499" spans="1:9" s="62" customFormat="1">
      <c r="A499" s="83"/>
      <c r="B499" s="83"/>
      <c r="C499" s="83"/>
      <c r="D499" s="109"/>
      <c r="H499" s="144"/>
      <c r="I499" s="145"/>
    </row>
    <row r="500" spans="1:9" s="62" customFormat="1">
      <c r="A500" s="83"/>
      <c r="B500" s="83"/>
      <c r="C500" s="83"/>
      <c r="D500" s="109"/>
      <c r="H500" s="144"/>
      <c r="I500" s="145"/>
    </row>
    <row r="501" spans="1:9" s="62" customFormat="1">
      <c r="A501" s="83"/>
      <c r="B501" s="83"/>
      <c r="C501" s="83"/>
      <c r="D501" s="109"/>
      <c r="H501" s="144"/>
      <c r="I501" s="145"/>
    </row>
    <row r="502" spans="1:9" s="62" customFormat="1">
      <c r="A502" s="83"/>
      <c r="B502" s="83"/>
      <c r="C502" s="83"/>
      <c r="D502" s="109"/>
      <c r="H502" s="144"/>
      <c r="I502" s="145"/>
    </row>
    <row r="503" spans="1:9" s="62" customFormat="1">
      <c r="A503" s="83"/>
      <c r="B503" s="83"/>
      <c r="C503" s="83"/>
      <c r="D503" s="109"/>
      <c r="H503" s="144"/>
      <c r="I503" s="145"/>
    </row>
    <row r="504" spans="1:9" s="62" customFormat="1">
      <c r="A504" s="83"/>
      <c r="B504" s="83"/>
      <c r="C504" s="83"/>
      <c r="D504" s="109"/>
      <c r="H504" s="144"/>
      <c r="I504" s="145"/>
    </row>
    <row r="505" spans="1:9" s="62" customFormat="1">
      <c r="A505" s="83"/>
      <c r="B505" s="83"/>
      <c r="C505" s="83"/>
      <c r="D505" s="109"/>
      <c r="H505" s="144"/>
      <c r="I505" s="145"/>
    </row>
    <row r="506" spans="1:9" s="62" customFormat="1">
      <c r="A506" s="83"/>
      <c r="B506" s="83"/>
      <c r="C506" s="83"/>
      <c r="D506" s="109"/>
      <c r="H506" s="144"/>
      <c r="I506" s="145"/>
    </row>
    <row r="507" spans="1:9" s="62" customFormat="1">
      <c r="A507" s="83"/>
      <c r="B507" s="83"/>
      <c r="C507" s="83"/>
      <c r="D507" s="109"/>
      <c r="H507" s="144"/>
      <c r="I507" s="145"/>
    </row>
    <row r="508" spans="1:9" s="62" customFormat="1">
      <c r="A508" s="83"/>
      <c r="B508" s="83"/>
      <c r="C508" s="83"/>
      <c r="D508" s="109"/>
      <c r="H508" s="144"/>
      <c r="I508" s="145"/>
    </row>
    <row r="509" spans="1:9" s="62" customFormat="1">
      <c r="A509" s="83"/>
      <c r="B509" s="83"/>
      <c r="C509" s="83"/>
      <c r="D509" s="109"/>
      <c r="H509" s="144"/>
      <c r="I509" s="145"/>
    </row>
    <row r="510" spans="1:9" s="62" customFormat="1">
      <c r="A510" s="83"/>
      <c r="B510" s="83"/>
      <c r="C510" s="83"/>
      <c r="D510" s="109"/>
      <c r="H510" s="144"/>
      <c r="I510" s="145"/>
    </row>
    <row r="511" spans="1:9" s="62" customFormat="1">
      <c r="A511" s="83"/>
      <c r="B511" s="83"/>
      <c r="C511" s="83"/>
      <c r="D511" s="109"/>
      <c r="H511" s="144"/>
      <c r="I511" s="145"/>
    </row>
    <row r="512" spans="1:9" s="62" customFormat="1">
      <c r="A512" s="83"/>
      <c r="B512" s="83"/>
      <c r="C512" s="83"/>
      <c r="D512" s="109"/>
      <c r="H512" s="144"/>
      <c r="I512" s="145"/>
    </row>
    <row r="513" spans="1:9" s="62" customFormat="1">
      <c r="A513" s="83"/>
      <c r="B513" s="83"/>
      <c r="C513" s="83"/>
      <c r="D513" s="109"/>
      <c r="H513" s="144"/>
      <c r="I513" s="145"/>
    </row>
    <row r="514" spans="1:9" s="62" customFormat="1">
      <c r="A514" s="83"/>
      <c r="B514" s="83"/>
      <c r="C514" s="83"/>
      <c r="D514" s="109"/>
      <c r="H514" s="144"/>
      <c r="I514" s="145"/>
    </row>
    <row r="515" spans="1:9" s="62" customFormat="1">
      <c r="A515" s="83"/>
      <c r="B515" s="83"/>
      <c r="C515" s="83"/>
      <c r="D515" s="109"/>
      <c r="H515" s="144"/>
      <c r="I515" s="145"/>
    </row>
    <row r="516" spans="1:9" s="62" customFormat="1">
      <c r="A516" s="83"/>
      <c r="B516" s="83"/>
      <c r="C516" s="83"/>
      <c r="D516" s="109"/>
      <c r="H516" s="144"/>
      <c r="I516" s="145"/>
    </row>
    <row r="517" spans="1:9" s="62" customFormat="1">
      <c r="A517" s="83"/>
      <c r="B517" s="83"/>
      <c r="C517" s="83"/>
      <c r="D517" s="109"/>
      <c r="H517" s="144"/>
      <c r="I517" s="145"/>
    </row>
    <row r="518" spans="1:9" s="62" customFormat="1">
      <c r="A518" s="83"/>
      <c r="B518" s="83"/>
      <c r="C518" s="83"/>
      <c r="D518" s="109"/>
      <c r="H518" s="144"/>
      <c r="I518" s="145"/>
    </row>
    <row r="519" spans="1:9" s="62" customFormat="1">
      <c r="A519" s="83"/>
      <c r="B519" s="83"/>
      <c r="C519" s="83"/>
      <c r="D519" s="109"/>
      <c r="H519" s="144"/>
      <c r="I519" s="145"/>
    </row>
    <row r="520" spans="1:9" s="62" customFormat="1">
      <c r="A520" s="83"/>
      <c r="B520" s="83"/>
      <c r="C520" s="83"/>
      <c r="D520" s="109"/>
      <c r="H520" s="144"/>
      <c r="I520" s="145"/>
    </row>
    <row r="521" spans="1:9" s="62" customFormat="1">
      <c r="A521" s="83"/>
      <c r="B521" s="83"/>
      <c r="C521" s="83"/>
      <c r="D521" s="109"/>
      <c r="H521" s="144"/>
      <c r="I521" s="145"/>
    </row>
    <row r="522" spans="1:9" s="62" customFormat="1">
      <c r="A522" s="83"/>
      <c r="B522" s="83"/>
      <c r="C522" s="83"/>
      <c r="D522" s="109"/>
      <c r="H522" s="144"/>
      <c r="I522" s="145"/>
    </row>
    <row r="523" spans="1:9" s="62" customFormat="1">
      <c r="A523" s="83"/>
      <c r="B523" s="83"/>
      <c r="C523" s="83"/>
      <c r="D523" s="109"/>
      <c r="H523" s="144"/>
      <c r="I523" s="145"/>
    </row>
    <row r="524" spans="1:9" s="62" customFormat="1">
      <c r="A524" s="83"/>
      <c r="B524" s="83"/>
      <c r="C524" s="83"/>
      <c r="D524" s="109"/>
      <c r="H524" s="144"/>
      <c r="I524" s="145"/>
    </row>
    <row r="525" spans="1:9" s="62" customFormat="1">
      <c r="A525" s="83"/>
      <c r="B525" s="83"/>
      <c r="C525" s="83"/>
      <c r="D525" s="109"/>
      <c r="H525" s="144"/>
      <c r="I525" s="145"/>
    </row>
    <row r="526" spans="1:9" s="62" customFormat="1">
      <c r="A526" s="83"/>
      <c r="B526" s="83"/>
      <c r="C526" s="83"/>
      <c r="D526" s="109"/>
      <c r="H526" s="144"/>
      <c r="I526" s="145"/>
    </row>
    <row r="527" spans="1:9" s="62" customFormat="1">
      <c r="A527" s="83"/>
      <c r="B527" s="83"/>
      <c r="C527" s="83"/>
      <c r="D527" s="109"/>
      <c r="H527" s="144"/>
      <c r="I527" s="145"/>
    </row>
    <row r="528" spans="1:9" s="62" customFormat="1">
      <c r="A528" s="83"/>
      <c r="B528" s="83"/>
      <c r="C528" s="83"/>
      <c r="D528" s="109"/>
      <c r="H528" s="144"/>
      <c r="I528" s="145"/>
    </row>
    <row r="529" spans="1:9" s="62" customFormat="1">
      <c r="A529" s="83"/>
      <c r="B529" s="83"/>
      <c r="C529" s="83"/>
      <c r="D529" s="109"/>
      <c r="H529" s="144"/>
      <c r="I529" s="145"/>
    </row>
    <row r="530" spans="1:9" s="62" customFormat="1">
      <c r="A530" s="83"/>
      <c r="B530" s="83"/>
      <c r="C530" s="83"/>
      <c r="D530" s="109"/>
      <c r="H530" s="144"/>
      <c r="I530" s="145"/>
    </row>
    <row r="531" spans="1:9" s="62" customFormat="1">
      <c r="A531" s="83"/>
      <c r="B531" s="83"/>
      <c r="C531" s="83"/>
      <c r="D531" s="109"/>
      <c r="H531" s="144"/>
      <c r="I531" s="145"/>
    </row>
    <row r="532" spans="1:9" s="62" customFormat="1">
      <c r="A532" s="83"/>
      <c r="B532" s="83"/>
      <c r="C532" s="83"/>
      <c r="D532" s="109"/>
      <c r="H532" s="144"/>
      <c r="I532" s="145"/>
    </row>
    <row r="533" spans="1:9" s="62" customFormat="1">
      <c r="A533" s="83"/>
      <c r="B533" s="83"/>
      <c r="C533" s="83"/>
      <c r="D533" s="109"/>
      <c r="H533" s="144"/>
      <c r="I533" s="145"/>
    </row>
    <row r="534" spans="1:9" s="62" customFormat="1">
      <c r="A534" s="83"/>
      <c r="B534" s="83"/>
      <c r="C534" s="83"/>
      <c r="D534" s="109"/>
      <c r="H534" s="144"/>
      <c r="I534" s="145"/>
    </row>
    <row r="535" spans="1:9" s="62" customFormat="1">
      <c r="A535" s="83"/>
      <c r="B535" s="83"/>
      <c r="C535" s="83"/>
      <c r="D535" s="109"/>
      <c r="H535" s="144"/>
      <c r="I535" s="145"/>
    </row>
    <row r="536" spans="1:9" s="62" customFormat="1">
      <c r="A536" s="83"/>
      <c r="B536" s="83"/>
      <c r="C536" s="83"/>
      <c r="D536" s="109"/>
      <c r="H536" s="144"/>
      <c r="I536" s="145"/>
    </row>
    <row r="537" spans="1:9" s="62" customFormat="1">
      <c r="A537" s="83"/>
      <c r="B537" s="83"/>
      <c r="C537" s="83"/>
      <c r="D537" s="109"/>
      <c r="H537" s="144"/>
      <c r="I537" s="145"/>
    </row>
    <row r="538" spans="1:9" s="62" customFormat="1">
      <c r="A538" s="83"/>
      <c r="B538" s="83"/>
      <c r="C538" s="83"/>
      <c r="D538" s="109"/>
      <c r="H538" s="144"/>
      <c r="I538" s="145"/>
    </row>
    <row r="539" spans="1:9" s="62" customFormat="1">
      <c r="A539" s="83"/>
      <c r="B539" s="83"/>
      <c r="C539" s="83"/>
      <c r="D539" s="109"/>
      <c r="H539" s="144"/>
      <c r="I539" s="145"/>
    </row>
    <row r="540" spans="1:9" s="62" customFormat="1">
      <c r="A540" s="83"/>
      <c r="B540" s="83"/>
      <c r="C540" s="83"/>
      <c r="D540" s="109"/>
      <c r="H540" s="144"/>
      <c r="I540" s="145"/>
    </row>
    <row r="541" spans="1:9" s="62" customFormat="1">
      <c r="A541" s="83"/>
      <c r="B541" s="83"/>
      <c r="C541" s="83"/>
      <c r="D541" s="109"/>
      <c r="H541" s="144"/>
      <c r="I541" s="145"/>
    </row>
    <row r="542" spans="1:9" s="62" customFormat="1">
      <c r="A542" s="83"/>
      <c r="B542" s="83"/>
      <c r="C542" s="83"/>
      <c r="D542" s="109"/>
      <c r="H542" s="144"/>
      <c r="I542" s="145"/>
    </row>
    <row r="543" spans="1:9" s="62" customFormat="1">
      <c r="A543" s="83"/>
      <c r="B543" s="83"/>
      <c r="C543" s="83"/>
      <c r="D543" s="109"/>
      <c r="H543" s="144"/>
      <c r="I543" s="145"/>
    </row>
    <row r="544" spans="1:9" s="62" customFormat="1">
      <c r="A544" s="83"/>
      <c r="B544" s="83"/>
      <c r="C544" s="83"/>
      <c r="D544" s="109"/>
      <c r="H544" s="144"/>
      <c r="I544" s="145"/>
    </row>
    <row r="545" spans="1:120" s="62" customFormat="1">
      <c r="A545" s="83"/>
      <c r="B545" s="83"/>
      <c r="C545" s="83"/>
      <c r="D545" s="109"/>
      <c r="H545" s="144"/>
      <c r="I545" s="145"/>
    </row>
    <row r="546" spans="1:120" s="62" customFormat="1">
      <c r="A546" s="83"/>
      <c r="B546" s="83"/>
      <c r="C546" s="83"/>
      <c r="D546" s="109"/>
      <c r="H546" s="144"/>
      <c r="I546" s="145"/>
    </row>
    <row r="547" spans="1:120" s="62" customFormat="1">
      <c r="A547" s="83"/>
      <c r="B547" s="83"/>
      <c r="C547" s="83"/>
      <c r="D547" s="109"/>
      <c r="H547" s="144"/>
      <c r="I547" s="145"/>
    </row>
    <row r="548" spans="1:120" s="62" customFormat="1">
      <c r="A548" s="83"/>
      <c r="B548" s="83"/>
      <c r="C548" s="83"/>
      <c r="D548" s="109"/>
      <c r="H548" s="144"/>
      <c r="I548" s="145"/>
    </row>
    <row r="549" spans="1:120" s="62" customFormat="1">
      <c r="A549" s="83"/>
      <c r="B549" s="83"/>
      <c r="C549" s="83"/>
      <c r="D549" s="109"/>
      <c r="H549" s="144"/>
      <c r="I549" s="145"/>
    </row>
    <row r="550" spans="1:120" s="62" customFormat="1">
      <c r="A550" s="83"/>
      <c r="B550" s="83"/>
      <c r="C550" s="83"/>
      <c r="D550" s="109"/>
      <c r="H550" s="144"/>
      <c r="I550" s="145"/>
    </row>
    <row r="551" spans="1:120" s="62" customFormat="1">
      <c r="A551" s="83"/>
      <c r="B551" s="83"/>
      <c r="C551" s="83"/>
      <c r="D551" s="109"/>
      <c r="H551" s="144"/>
      <c r="I551" s="145"/>
    </row>
    <row r="552" spans="1:120" s="62" customFormat="1">
      <c r="A552" s="83"/>
      <c r="B552" s="83"/>
      <c r="C552" s="83"/>
      <c r="D552" s="109"/>
      <c r="H552" s="144"/>
      <c r="I552" s="145"/>
    </row>
    <row r="553" spans="1:120" s="62" customFormat="1">
      <c r="A553" s="83"/>
      <c r="B553" s="83"/>
      <c r="C553" s="83"/>
      <c r="D553" s="109"/>
      <c r="H553" s="144"/>
      <c r="I553" s="145"/>
    </row>
    <row r="554" spans="1:120" s="62" customFormat="1">
      <c r="A554" s="83"/>
      <c r="B554" s="83"/>
      <c r="C554" s="83"/>
      <c r="D554" s="109"/>
      <c r="H554" s="144"/>
      <c r="I554" s="145"/>
    </row>
    <row r="555" spans="1:120" s="62" customFormat="1">
      <c r="A555" s="83"/>
      <c r="B555" s="83"/>
      <c r="C555" s="83"/>
      <c r="D555" s="109"/>
      <c r="H555" s="144"/>
      <c r="I555" s="145"/>
    </row>
    <row r="556" spans="1:120" s="62" customFormat="1">
      <c r="A556" s="83"/>
      <c r="B556" s="83"/>
      <c r="C556" s="83"/>
      <c r="D556" s="109"/>
      <c r="H556" s="144"/>
      <c r="I556" s="145"/>
    </row>
    <row r="557" spans="1:120" s="62" customFormat="1">
      <c r="A557" s="83"/>
      <c r="B557" s="83"/>
      <c r="C557" s="83"/>
      <c r="D557" s="109"/>
      <c r="H557" s="144"/>
      <c r="I557" s="145"/>
    </row>
    <row r="558" spans="1:120" s="62" customFormat="1">
      <c r="A558" s="83"/>
      <c r="B558" s="83"/>
      <c r="C558" s="83"/>
      <c r="D558" s="109"/>
      <c r="H558" s="144"/>
      <c r="I558" s="145"/>
    </row>
    <row r="559" spans="1:120" s="62" customFormat="1">
      <c r="A559" s="83"/>
      <c r="B559" s="83"/>
      <c r="C559" s="83"/>
      <c r="D559" s="109"/>
      <c r="H559" s="144"/>
      <c r="I559" s="145"/>
    </row>
    <row r="560" spans="1:120" s="62" customFormat="1">
      <c r="A560" s="83"/>
      <c r="B560" s="83"/>
      <c r="C560" s="83"/>
      <c r="D560" s="109"/>
      <c r="H560" s="144"/>
      <c r="I560" s="145"/>
      <c r="AZ560" s="146" t="s">
        <v>54</v>
      </c>
      <c r="BA560" s="146" t="s">
        <v>25</v>
      </c>
      <c r="BB560" s="146" t="s">
        <v>59</v>
      </c>
      <c r="BC560" s="146" t="s">
        <v>60</v>
      </c>
      <c r="BD560" s="146" t="s">
        <v>16</v>
      </c>
      <c r="BE560" s="146" t="s">
        <v>61</v>
      </c>
      <c r="BF560" s="146" t="s">
        <v>62</v>
      </c>
      <c r="BG560" s="146" t="s">
        <v>63</v>
      </c>
      <c r="BH560" s="147"/>
      <c r="BI560" s="147" t="s">
        <v>64</v>
      </c>
      <c r="BJ560" s="147" t="s">
        <v>24</v>
      </c>
      <c r="BK560" s="147" t="s">
        <v>27</v>
      </c>
      <c r="BL560" s="147" t="s">
        <v>65</v>
      </c>
      <c r="BM560" s="147" t="s">
        <v>66</v>
      </c>
      <c r="BN560" s="147" t="s">
        <v>67</v>
      </c>
      <c r="BO560" s="147" t="s">
        <v>68</v>
      </c>
      <c r="BP560" s="147"/>
      <c r="BQ560" s="147" t="s">
        <v>64</v>
      </c>
      <c r="BR560" s="147" t="s">
        <v>24</v>
      </c>
      <c r="BS560" s="147" t="s">
        <v>27</v>
      </c>
      <c r="BT560" s="147" t="s">
        <v>65</v>
      </c>
      <c r="BU560" s="147" t="s">
        <v>66</v>
      </c>
      <c r="BV560" s="147" t="s">
        <v>67</v>
      </c>
      <c r="BW560" s="147" t="s">
        <v>68</v>
      </c>
      <c r="BX560" s="147"/>
      <c r="BY560" s="147" t="s">
        <v>69</v>
      </c>
      <c r="BZ560" s="147" t="s">
        <v>70</v>
      </c>
      <c r="CA560" s="147" t="s">
        <v>15</v>
      </c>
      <c r="CB560" s="147" t="s">
        <v>23</v>
      </c>
      <c r="CC560" s="147" t="s">
        <v>17</v>
      </c>
      <c r="CD560" s="147" t="s">
        <v>71</v>
      </c>
      <c r="CE560" s="147" t="s">
        <v>72</v>
      </c>
      <c r="CF560" s="147"/>
      <c r="CG560" s="147" t="s">
        <v>73</v>
      </c>
      <c r="CH560" s="147" t="s">
        <v>74</v>
      </c>
      <c r="CI560" s="147" t="s">
        <v>20</v>
      </c>
      <c r="CJ560" s="147" t="s">
        <v>19</v>
      </c>
      <c r="CK560" s="147" t="s">
        <v>22</v>
      </c>
      <c r="CL560" s="147" t="s">
        <v>21</v>
      </c>
      <c r="CM560" s="147" t="s">
        <v>18</v>
      </c>
      <c r="CN560" s="147" t="s">
        <v>75</v>
      </c>
      <c r="CO560" s="147"/>
      <c r="CP560" s="147" t="s">
        <v>76</v>
      </c>
      <c r="CQ560" s="147" t="s">
        <v>26</v>
      </c>
      <c r="CR560" s="147" t="s">
        <v>9</v>
      </c>
      <c r="CS560" s="147" t="s">
        <v>11</v>
      </c>
      <c r="CT560" s="147" t="s">
        <v>5</v>
      </c>
      <c r="CU560" s="147" t="s">
        <v>13</v>
      </c>
      <c r="CV560" s="147" t="s">
        <v>77</v>
      </c>
      <c r="CW560" s="147" t="s">
        <v>78</v>
      </c>
      <c r="CX560" s="147"/>
      <c r="CY560" s="147" t="s">
        <v>76</v>
      </c>
      <c r="CZ560" s="147" t="s">
        <v>26</v>
      </c>
      <c r="DA560" s="147" t="s">
        <v>9</v>
      </c>
      <c r="DB560" s="147" t="s">
        <v>11</v>
      </c>
      <c r="DC560" s="147" t="s">
        <v>5</v>
      </c>
      <c r="DD560" s="147" t="s">
        <v>13</v>
      </c>
      <c r="DE560" s="147" t="s">
        <v>77</v>
      </c>
      <c r="DF560" s="147" t="s">
        <v>78</v>
      </c>
      <c r="DG560" s="147"/>
      <c r="DH560" s="147" t="s">
        <v>79</v>
      </c>
      <c r="DI560" s="147" t="s">
        <v>12</v>
      </c>
      <c r="DJ560" s="147" t="s">
        <v>1</v>
      </c>
      <c r="DK560" s="147" t="s">
        <v>6</v>
      </c>
      <c r="DL560" s="147" t="s">
        <v>2</v>
      </c>
      <c r="DM560" s="147" t="s">
        <v>8</v>
      </c>
      <c r="DN560" s="147" t="s">
        <v>7</v>
      </c>
      <c r="DO560" s="147" t="s">
        <v>3</v>
      </c>
      <c r="DP560" s="147"/>
    </row>
    <row r="561" spans="1:120" s="62" customFormat="1">
      <c r="A561" s="83"/>
      <c r="B561" s="83"/>
      <c r="C561" s="83"/>
      <c r="D561" s="109"/>
      <c r="H561" s="144"/>
      <c r="I561" s="145"/>
      <c r="AC561" s="147" t="s">
        <v>80</v>
      </c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  <c r="AQ561" s="147"/>
      <c r="AR561" s="147"/>
      <c r="AS561" s="147"/>
      <c r="AT561" s="147"/>
      <c r="AU561" s="147"/>
      <c r="AV561" s="147"/>
      <c r="AW561" s="147"/>
      <c r="AX561" s="147"/>
      <c r="AY561" s="147"/>
      <c r="AZ561" s="148" t="s">
        <v>54</v>
      </c>
      <c r="BA561" s="148">
        <v>45</v>
      </c>
      <c r="BB561" s="148">
        <v>50</v>
      </c>
      <c r="BC561" s="148">
        <v>55</v>
      </c>
      <c r="BD561" s="148">
        <v>60</v>
      </c>
      <c r="BE561" s="148">
        <v>65</v>
      </c>
      <c r="BF561" s="148">
        <v>70</v>
      </c>
      <c r="BG561" s="148">
        <v>80</v>
      </c>
      <c r="BH561" s="149"/>
      <c r="BI561" s="149">
        <v>55</v>
      </c>
      <c r="BJ561" s="149">
        <v>62</v>
      </c>
      <c r="BK561" s="149">
        <v>70</v>
      </c>
      <c r="BL561" s="149">
        <v>75</v>
      </c>
      <c r="BM561" s="149">
        <v>80</v>
      </c>
      <c r="BN561" s="149">
        <v>90</v>
      </c>
      <c r="BO561" s="149">
        <v>100</v>
      </c>
      <c r="BP561" s="149"/>
      <c r="BQ561" s="149">
        <v>55</v>
      </c>
      <c r="BR561" s="149">
        <v>62</v>
      </c>
      <c r="BS561" s="149">
        <v>70</v>
      </c>
      <c r="BT561" s="149">
        <v>75</v>
      </c>
      <c r="BU561" s="149">
        <v>80</v>
      </c>
      <c r="BV561" s="149">
        <v>90</v>
      </c>
      <c r="BW561" s="149">
        <v>100</v>
      </c>
      <c r="BX561" s="149"/>
      <c r="BY561" s="149">
        <v>65</v>
      </c>
      <c r="BZ561" s="149">
        <v>72</v>
      </c>
      <c r="CA561" s="149">
        <v>80</v>
      </c>
      <c r="CB561" s="149">
        <v>85</v>
      </c>
      <c r="CC561" s="149">
        <v>95</v>
      </c>
      <c r="CD561" s="149">
        <v>105</v>
      </c>
      <c r="CE561" s="149">
        <v>115</v>
      </c>
      <c r="CF561" s="149"/>
      <c r="CG561" s="149">
        <v>70</v>
      </c>
      <c r="CH561" s="149">
        <v>85</v>
      </c>
      <c r="CI561" s="149">
        <v>100</v>
      </c>
      <c r="CJ561" s="149">
        <v>110</v>
      </c>
      <c r="CK561" s="149">
        <v>120</v>
      </c>
      <c r="CL561" s="149">
        <v>125</v>
      </c>
      <c r="CM561" s="149">
        <v>135</v>
      </c>
      <c r="CN561" s="149">
        <v>160</v>
      </c>
      <c r="CO561" s="149"/>
      <c r="CP561" s="149">
        <v>100</v>
      </c>
      <c r="CQ561" s="149">
        <v>115</v>
      </c>
      <c r="CR561" s="149">
        <v>130</v>
      </c>
      <c r="CS561" s="149">
        <v>145</v>
      </c>
      <c r="CT561" s="149">
        <v>160</v>
      </c>
      <c r="CU561" s="149">
        <v>170</v>
      </c>
      <c r="CV561" s="149">
        <v>180</v>
      </c>
      <c r="CW561" s="149">
        <v>190</v>
      </c>
      <c r="CX561" s="149"/>
      <c r="CY561" s="149">
        <v>100</v>
      </c>
      <c r="CZ561" s="149">
        <v>115</v>
      </c>
      <c r="DA561" s="149">
        <v>130</v>
      </c>
      <c r="DB561" s="149">
        <v>145</v>
      </c>
      <c r="DC561" s="149">
        <v>160</v>
      </c>
      <c r="DD561" s="149">
        <v>170</v>
      </c>
      <c r="DE561" s="149">
        <v>180</v>
      </c>
      <c r="DF561" s="149">
        <v>190</v>
      </c>
      <c r="DG561" s="149"/>
      <c r="DH561" s="149">
        <v>115</v>
      </c>
      <c r="DI561" s="149">
        <v>135</v>
      </c>
      <c r="DJ561" s="149">
        <v>150</v>
      </c>
      <c r="DK561" s="149">
        <v>165</v>
      </c>
      <c r="DL561" s="149">
        <v>180</v>
      </c>
      <c r="DM561" s="149">
        <v>190</v>
      </c>
      <c r="DN561" s="149">
        <v>200</v>
      </c>
      <c r="DO561" s="149">
        <v>210</v>
      </c>
      <c r="DP561" s="149"/>
    </row>
    <row r="562" spans="1:120" s="62" customFormat="1">
      <c r="A562" s="83"/>
      <c r="B562" s="83"/>
      <c r="C562" s="83"/>
      <c r="D562" s="109"/>
      <c r="H562" s="144"/>
      <c r="I562" s="145"/>
      <c r="AC562" s="147" t="s">
        <v>81</v>
      </c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  <c r="AQ562" s="147"/>
      <c r="AR562" s="147"/>
      <c r="AS562" s="147"/>
      <c r="AT562" s="147"/>
      <c r="AU562" s="147"/>
      <c r="AV562" s="147"/>
      <c r="AW562" s="147"/>
      <c r="AX562" s="147"/>
      <c r="AY562" s="147"/>
      <c r="AZ562" s="148" t="s">
        <v>54</v>
      </c>
      <c r="BA562" s="148">
        <v>50</v>
      </c>
      <c r="BB562" s="148">
        <v>55</v>
      </c>
      <c r="BC562" s="148">
        <v>62</v>
      </c>
      <c r="BD562" s="148">
        <v>70</v>
      </c>
      <c r="BE562" s="148">
        <v>75</v>
      </c>
      <c r="BF562" s="148">
        <v>80</v>
      </c>
      <c r="BG562" s="148">
        <v>90</v>
      </c>
      <c r="BH562" s="149"/>
      <c r="BI562" s="149">
        <v>65</v>
      </c>
      <c r="BJ562" s="149">
        <v>72</v>
      </c>
      <c r="BK562" s="149">
        <v>80</v>
      </c>
      <c r="BL562" s="149">
        <v>85</v>
      </c>
      <c r="BM562" s="149">
        <v>95</v>
      </c>
      <c r="BN562" s="149">
        <v>105</v>
      </c>
      <c r="BO562" s="149">
        <v>115</v>
      </c>
      <c r="BP562" s="149"/>
      <c r="BQ562" s="149">
        <v>65</v>
      </c>
      <c r="BR562" s="149">
        <v>72</v>
      </c>
      <c r="BS562" s="149">
        <v>80</v>
      </c>
      <c r="BT562" s="149">
        <v>85</v>
      </c>
      <c r="BU562" s="149">
        <v>95</v>
      </c>
      <c r="BV562" s="149">
        <v>105</v>
      </c>
      <c r="BW562" s="149">
        <v>115</v>
      </c>
      <c r="BX562" s="149"/>
      <c r="BY562" s="149">
        <v>75</v>
      </c>
      <c r="BZ562" s="149">
        <v>85</v>
      </c>
      <c r="CA562" s="149">
        <v>92</v>
      </c>
      <c r="CB562" s="149">
        <v>102</v>
      </c>
      <c r="CC562" s="149">
        <v>112</v>
      </c>
      <c r="CD562" s="149">
        <v>122</v>
      </c>
      <c r="CE562" s="149">
        <v>132</v>
      </c>
      <c r="CF562" s="149"/>
      <c r="CG562" s="149">
        <v>85</v>
      </c>
      <c r="CH562" s="149">
        <v>100</v>
      </c>
      <c r="CI562" s="149">
        <v>115</v>
      </c>
      <c r="CJ562" s="149">
        <v>130</v>
      </c>
      <c r="CK562" s="149">
        <v>145</v>
      </c>
      <c r="CL562" s="149">
        <v>160</v>
      </c>
      <c r="CM562" s="149">
        <v>170</v>
      </c>
      <c r="CN562" s="149">
        <v>180</v>
      </c>
      <c r="CO562" s="149"/>
      <c r="CP562" s="149">
        <v>115</v>
      </c>
      <c r="CQ562" s="149">
        <v>135</v>
      </c>
      <c r="CR562" s="149">
        <v>150</v>
      </c>
      <c r="CS562" s="149">
        <v>165</v>
      </c>
      <c r="CT562" s="149">
        <v>180</v>
      </c>
      <c r="CU562" s="149">
        <v>190</v>
      </c>
      <c r="CV562" s="149">
        <v>200</v>
      </c>
      <c r="CW562" s="149">
        <v>210</v>
      </c>
      <c r="CX562" s="149"/>
      <c r="CY562" s="149">
        <v>115</v>
      </c>
      <c r="CZ562" s="149">
        <v>135</v>
      </c>
      <c r="DA562" s="149">
        <v>150</v>
      </c>
      <c r="DB562" s="149">
        <v>165</v>
      </c>
      <c r="DC562" s="149">
        <v>180</v>
      </c>
      <c r="DD562" s="149">
        <v>190</v>
      </c>
      <c r="DE562" s="149">
        <v>200</v>
      </c>
      <c r="DF562" s="149">
        <v>210</v>
      </c>
      <c r="DG562" s="149"/>
      <c r="DH562" s="149">
        <v>130</v>
      </c>
      <c r="DI562" s="149">
        <v>150</v>
      </c>
      <c r="DJ562" s="149">
        <v>165</v>
      </c>
      <c r="DK562" s="149">
        <v>185</v>
      </c>
      <c r="DL562" s="149">
        <v>200</v>
      </c>
      <c r="DM562" s="149">
        <v>210</v>
      </c>
      <c r="DN562" s="149">
        <v>220</v>
      </c>
      <c r="DO562" s="149">
        <v>230</v>
      </c>
      <c r="DP562" s="149"/>
    </row>
    <row r="563" spans="1:120" s="62" customFormat="1">
      <c r="A563" s="83"/>
      <c r="B563" s="83"/>
      <c r="C563" s="83"/>
      <c r="D563" s="109"/>
      <c r="H563" s="144"/>
      <c r="I563" s="145"/>
      <c r="AC563" s="147" t="s">
        <v>82</v>
      </c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  <c r="AQ563" s="147"/>
      <c r="AR563" s="147"/>
      <c r="AS563" s="147"/>
      <c r="AT563" s="147"/>
      <c r="AU563" s="147"/>
      <c r="AV563" s="147"/>
      <c r="AW563" s="147"/>
      <c r="AX563" s="147"/>
      <c r="AY563" s="147"/>
      <c r="AZ563" s="148" t="s">
        <v>54</v>
      </c>
      <c r="BA563" s="148">
        <v>60</v>
      </c>
      <c r="BB563" s="148">
        <v>65</v>
      </c>
      <c r="BC563" s="148">
        <v>72</v>
      </c>
      <c r="BD563" s="148">
        <v>80</v>
      </c>
      <c r="BE563" s="148">
        <v>85</v>
      </c>
      <c r="BF563" s="148">
        <v>95</v>
      </c>
      <c r="BG563" s="148">
        <v>105</v>
      </c>
      <c r="BH563" s="149"/>
      <c r="BI563" s="149">
        <v>75</v>
      </c>
      <c r="BJ563" s="149">
        <v>85</v>
      </c>
      <c r="BK563" s="149">
        <v>92</v>
      </c>
      <c r="BL563" s="149">
        <v>102</v>
      </c>
      <c r="BM563" s="149">
        <v>112</v>
      </c>
      <c r="BN563" s="149">
        <v>122</v>
      </c>
      <c r="BO563" s="149">
        <v>132</v>
      </c>
      <c r="BP563" s="149"/>
      <c r="BQ563" s="149">
        <v>75</v>
      </c>
      <c r="BR563" s="149">
        <v>85</v>
      </c>
      <c r="BS563" s="149">
        <v>92</v>
      </c>
      <c r="BT563" s="149">
        <v>102</v>
      </c>
      <c r="BU563" s="149">
        <v>112</v>
      </c>
      <c r="BV563" s="149">
        <v>122</v>
      </c>
      <c r="BW563" s="149">
        <v>132</v>
      </c>
      <c r="BX563" s="149"/>
      <c r="BY563" s="149">
        <v>87</v>
      </c>
      <c r="BZ563" s="149">
        <v>97</v>
      </c>
      <c r="CA563" s="149">
        <v>102</v>
      </c>
      <c r="CB563" s="149">
        <v>112</v>
      </c>
      <c r="CC563" s="149">
        <v>122</v>
      </c>
      <c r="CD563" s="149">
        <v>132</v>
      </c>
      <c r="CE563" s="149">
        <v>1422</v>
      </c>
      <c r="CF563" s="149"/>
      <c r="CG563" s="149">
        <v>100</v>
      </c>
      <c r="CH563" s="149">
        <v>115</v>
      </c>
      <c r="CI563" s="149">
        <v>135</v>
      </c>
      <c r="CJ563" s="149">
        <v>150</v>
      </c>
      <c r="CK563" s="149">
        <v>165</v>
      </c>
      <c r="CL563" s="149">
        <v>180</v>
      </c>
      <c r="CM563" s="149">
        <v>190</v>
      </c>
      <c r="CN563" s="149">
        <v>200</v>
      </c>
      <c r="CO563" s="149"/>
      <c r="CP563" s="149">
        <v>130</v>
      </c>
      <c r="CQ563" s="149">
        <v>150</v>
      </c>
      <c r="CR563" s="149">
        <v>165</v>
      </c>
      <c r="CS563" s="149">
        <v>185</v>
      </c>
      <c r="CT563" s="149">
        <v>200</v>
      </c>
      <c r="CU563" s="149">
        <v>210</v>
      </c>
      <c r="CV563" s="149">
        <v>220</v>
      </c>
      <c r="CW563" s="149">
        <v>230</v>
      </c>
      <c r="CX563" s="149"/>
      <c r="CY563" s="149">
        <v>130</v>
      </c>
      <c r="CZ563" s="149">
        <v>150</v>
      </c>
      <c r="DA563" s="149">
        <v>165</v>
      </c>
      <c r="DB563" s="149">
        <v>185</v>
      </c>
      <c r="DC563" s="149">
        <v>200</v>
      </c>
      <c r="DD563" s="149">
        <v>210</v>
      </c>
      <c r="DE563" s="149">
        <v>220</v>
      </c>
      <c r="DF563" s="149">
        <v>230</v>
      </c>
      <c r="DG563" s="149"/>
      <c r="DH563" s="149">
        <v>145</v>
      </c>
      <c r="DI563" s="149">
        <v>165</v>
      </c>
      <c r="DJ563" s="149">
        <v>180</v>
      </c>
      <c r="DK563" s="149">
        <v>200</v>
      </c>
      <c r="DL563" s="149">
        <v>220</v>
      </c>
      <c r="DM563" s="149">
        <v>230</v>
      </c>
      <c r="DN563" s="149">
        <v>240</v>
      </c>
      <c r="DO563" s="149">
        <v>250</v>
      </c>
      <c r="DP563" s="149"/>
    </row>
    <row r="564" spans="1:120" s="62" customFormat="1">
      <c r="A564" s="83"/>
      <c r="B564" s="83"/>
      <c r="C564" s="83"/>
      <c r="D564" s="109"/>
      <c r="H564" s="144"/>
      <c r="I564" s="145"/>
      <c r="AC564" s="147" t="s">
        <v>83</v>
      </c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  <c r="AQ564" s="147"/>
      <c r="AR564" s="147"/>
      <c r="AS564" s="147"/>
      <c r="AT564" s="147"/>
      <c r="AU564" s="147"/>
      <c r="AV564" s="147"/>
      <c r="AW564" s="147"/>
      <c r="AX564" s="147"/>
      <c r="AY564" s="147"/>
      <c r="AZ564" s="148" t="s">
        <v>54</v>
      </c>
      <c r="BA564" s="148">
        <v>70</v>
      </c>
      <c r="BB564" s="148">
        <v>75</v>
      </c>
      <c r="BC564" s="148">
        <v>85</v>
      </c>
      <c r="BD564" s="148">
        <v>92</v>
      </c>
      <c r="BE564" s="148">
        <v>102</v>
      </c>
      <c r="BF564" s="148">
        <v>112</v>
      </c>
      <c r="BG564" s="148">
        <v>122</v>
      </c>
      <c r="BH564" s="149"/>
      <c r="BI564" s="149">
        <v>87</v>
      </c>
      <c r="BJ564" s="149">
        <v>97</v>
      </c>
      <c r="BK564" s="149">
        <v>102</v>
      </c>
      <c r="BL564" s="149">
        <v>112</v>
      </c>
      <c r="BM564" s="149">
        <v>122</v>
      </c>
      <c r="BN564" s="149">
        <v>132</v>
      </c>
      <c r="BO564" s="149">
        <v>142</v>
      </c>
      <c r="BP564" s="149"/>
      <c r="BQ564" s="149">
        <v>87</v>
      </c>
      <c r="BR564" s="149">
        <v>97</v>
      </c>
      <c r="BS564" s="149">
        <v>102</v>
      </c>
      <c r="BT564" s="149">
        <v>112</v>
      </c>
      <c r="BU564" s="149">
        <v>122</v>
      </c>
      <c r="BV564" s="149">
        <v>132</v>
      </c>
      <c r="BW564" s="149">
        <v>142</v>
      </c>
      <c r="BX564" s="149"/>
      <c r="BY564" s="149">
        <v>100</v>
      </c>
      <c r="BZ564" s="149">
        <v>110</v>
      </c>
      <c r="CA564" s="149">
        <v>120</v>
      </c>
      <c r="CB564" s="149">
        <v>130</v>
      </c>
      <c r="CC564" s="149">
        <v>140</v>
      </c>
      <c r="CD564" s="149">
        <v>150</v>
      </c>
      <c r="CE564" s="149">
        <v>160</v>
      </c>
      <c r="CF564" s="149"/>
      <c r="CG564" s="149">
        <v>115</v>
      </c>
      <c r="CH564" s="149">
        <v>130</v>
      </c>
      <c r="CI564" s="149">
        <v>150</v>
      </c>
      <c r="CJ564" s="149">
        <v>165</v>
      </c>
      <c r="CK564" s="149">
        <v>185</v>
      </c>
      <c r="CL564" s="149">
        <v>200</v>
      </c>
      <c r="CM564" s="149">
        <v>210</v>
      </c>
      <c r="CN564" s="149">
        <v>220</v>
      </c>
      <c r="CO564" s="149"/>
      <c r="CP564" s="149">
        <v>145</v>
      </c>
      <c r="CQ564" s="149">
        <v>165</v>
      </c>
      <c r="CR564" s="149">
        <v>180</v>
      </c>
      <c r="CS564" s="149">
        <v>200</v>
      </c>
      <c r="CT564" s="149">
        <v>220</v>
      </c>
      <c r="CU564" s="149">
        <v>230</v>
      </c>
      <c r="CV564" s="149">
        <v>240</v>
      </c>
      <c r="CW564" s="149">
        <v>250</v>
      </c>
      <c r="CX564" s="149"/>
      <c r="CY564" s="149">
        <v>145</v>
      </c>
      <c r="CZ564" s="149">
        <v>165</v>
      </c>
      <c r="DA564" s="149">
        <v>180</v>
      </c>
      <c r="DB564" s="149">
        <v>200</v>
      </c>
      <c r="DC564" s="149">
        <v>220</v>
      </c>
      <c r="DD564" s="149">
        <v>230</v>
      </c>
      <c r="DE564" s="149">
        <v>240</v>
      </c>
      <c r="DF564" s="149">
        <v>250</v>
      </c>
      <c r="DG564" s="149"/>
      <c r="DH564" s="149">
        <v>175</v>
      </c>
      <c r="DI564" s="149">
        <v>195</v>
      </c>
      <c r="DJ564" s="149">
        <v>215</v>
      </c>
      <c r="DK564" s="149">
        <v>235</v>
      </c>
      <c r="DL564" s="149">
        <v>250</v>
      </c>
      <c r="DM564" s="149">
        <v>260</v>
      </c>
      <c r="DN564" s="149">
        <v>275</v>
      </c>
      <c r="DO564" s="149">
        <v>280</v>
      </c>
      <c r="DP564" s="149"/>
    </row>
    <row r="565" spans="1:120" s="62" customFormat="1">
      <c r="A565" s="83"/>
      <c r="B565" s="83"/>
      <c r="C565" s="83"/>
      <c r="D565" s="109"/>
      <c r="H565" s="144"/>
      <c r="I565" s="145"/>
      <c r="AC565" s="147" t="s">
        <v>84</v>
      </c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  <c r="AQ565" s="147"/>
      <c r="AR565" s="147"/>
      <c r="AS565" s="147"/>
      <c r="AT565" s="147"/>
      <c r="AU565" s="147"/>
      <c r="AV565" s="147"/>
      <c r="AW565" s="147"/>
      <c r="AX565" s="147"/>
      <c r="AY565" s="147"/>
      <c r="AZ565" s="148" t="s">
        <v>54</v>
      </c>
      <c r="BA565" s="148">
        <v>80</v>
      </c>
      <c r="BB565" s="148">
        <v>87</v>
      </c>
      <c r="BC565" s="148">
        <v>97</v>
      </c>
      <c r="BD565" s="148">
        <v>102</v>
      </c>
      <c r="BE565" s="148">
        <v>112</v>
      </c>
      <c r="BF565" s="148">
        <v>122</v>
      </c>
      <c r="BG565" s="148">
        <v>132</v>
      </c>
      <c r="BH565" s="149"/>
      <c r="BI565" s="149">
        <v>100</v>
      </c>
      <c r="BJ565" s="149">
        <v>110</v>
      </c>
      <c r="BK565" s="149">
        <v>120</v>
      </c>
      <c r="BL565" s="149">
        <v>130</v>
      </c>
      <c r="BM565" s="149">
        <v>140</v>
      </c>
      <c r="BN565" s="149">
        <v>150</v>
      </c>
      <c r="BO565" s="149">
        <v>160</v>
      </c>
      <c r="BP565" s="149"/>
      <c r="BQ565" s="149">
        <v>100</v>
      </c>
      <c r="BR565" s="149">
        <v>110</v>
      </c>
      <c r="BS565" s="149">
        <v>120</v>
      </c>
      <c r="BT565" s="149">
        <v>130</v>
      </c>
      <c r="BU565" s="149">
        <v>140</v>
      </c>
      <c r="BV565" s="149">
        <v>150</v>
      </c>
      <c r="BW565" s="149">
        <v>160</v>
      </c>
      <c r="BX565" s="149"/>
      <c r="BY565" s="149">
        <v>115</v>
      </c>
      <c r="BZ565" s="149">
        <v>125</v>
      </c>
      <c r="CA565" s="149">
        <v>135</v>
      </c>
      <c r="CB565" s="149">
        <v>145</v>
      </c>
      <c r="CC565" s="149">
        <v>155</v>
      </c>
      <c r="CD565" s="149">
        <v>165</v>
      </c>
      <c r="CE565" s="149">
        <v>175</v>
      </c>
      <c r="CF565" s="149"/>
      <c r="CG565" s="149">
        <v>125</v>
      </c>
      <c r="CH565" s="149">
        <v>145</v>
      </c>
      <c r="CI565" s="149">
        <v>165</v>
      </c>
      <c r="CJ565" s="149">
        <v>180</v>
      </c>
      <c r="CK565" s="149">
        <v>200</v>
      </c>
      <c r="CL565" s="149">
        <v>220</v>
      </c>
      <c r="CM565" s="149">
        <v>230</v>
      </c>
      <c r="CN565" s="149">
        <v>240</v>
      </c>
      <c r="CO565" s="149"/>
      <c r="CP565" s="149">
        <v>175</v>
      </c>
      <c r="CQ565" s="149">
        <v>195</v>
      </c>
      <c r="CR565" s="149">
        <v>215</v>
      </c>
      <c r="CS565" s="149">
        <v>235</v>
      </c>
      <c r="CT565" s="149">
        <v>250</v>
      </c>
      <c r="CU565" s="149">
        <v>260</v>
      </c>
      <c r="CV565" s="149">
        <v>275</v>
      </c>
      <c r="CW565" s="149">
        <v>280</v>
      </c>
      <c r="CX565" s="149"/>
      <c r="CY565" s="149">
        <v>175</v>
      </c>
      <c r="CZ565" s="149">
        <v>195</v>
      </c>
      <c r="DA565" s="149">
        <v>215</v>
      </c>
      <c r="DB565" s="149">
        <v>235</v>
      </c>
      <c r="DC565" s="149">
        <v>250</v>
      </c>
      <c r="DD565" s="149">
        <v>260</v>
      </c>
      <c r="DE565" s="149">
        <v>275</v>
      </c>
      <c r="DF565" s="149">
        <v>280</v>
      </c>
      <c r="DG565" s="149"/>
      <c r="DH565" s="149">
        <v>210</v>
      </c>
      <c r="DI565" s="149">
        <v>230</v>
      </c>
      <c r="DJ565" s="149">
        <v>250</v>
      </c>
      <c r="DK565" s="149">
        <v>270</v>
      </c>
      <c r="DL565" s="149">
        <v>290</v>
      </c>
      <c r="DM565" s="149">
        <v>300</v>
      </c>
      <c r="DN565" s="149">
        <v>310</v>
      </c>
      <c r="DO565" s="149">
        <v>325</v>
      </c>
      <c r="DP565" s="149"/>
    </row>
    <row r="566" spans="1:120" s="62" customFormat="1">
      <c r="A566" s="83"/>
      <c r="B566" s="83"/>
      <c r="C566" s="83"/>
      <c r="D566" s="109"/>
      <c r="H566" s="144"/>
      <c r="I566" s="145"/>
      <c r="AC566" s="147" t="s">
        <v>85</v>
      </c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  <c r="AQ566" s="147"/>
      <c r="AR566" s="147"/>
      <c r="AS566" s="147"/>
      <c r="AT566" s="147"/>
      <c r="AU566" s="147"/>
      <c r="AV566" s="147"/>
      <c r="AW566" s="147"/>
      <c r="AX566" s="147"/>
      <c r="AY566" s="147"/>
      <c r="AZ566" s="148" t="s">
        <v>54</v>
      </c>
      <c r="BA566" s="148">
        <v>95</v>
      </c>
      <c r="BB566" s="148">
        <v>100</v>
      </c>
      <c r="BC566" s="148">
        <v>110</v>
      </c>
      <c r="BD566" s="148">
        <v>120</v>
      </c>
      <c r="BE566" s="148">
        <v>130</v>
      </c>
      <c r="BF566" s="148">
        <v>140</v>
      </c>
      <c r="BG566" s="148">
        <v>150</v>
      </c>
      <c r="BH566" s="149"/>
      <c r="BI566" s="149">
        <v>115</v>
      </c>
      <c r="BJ566" s="149">
        <v>125</v>
      </c>
      <c r="BK566" s="149">
        <v>135</v>
      </c>
      <c r="BL566" s="149">
        <v>145</v>
      </c>
      <c r="BM566" s="149">
        <v>155</v>
      </c>
      <c r="BN566" s="149">
        <v>165</v>
      </c>
      <c r="BO566" s="149">
        <v>175</v>
      </c>
      <c r="BP566" s="149"/>
      <c r="BQ566" s="149">
        <v>115</v>
      </c>
      <c r="BR566" s="149">
        <v>125</v>
      </c>
      <c r="BS566" s="149">
        <v>135</v>
      </c>
      <c r="BT566" s="149">
        <v>145</v>
      </c>
      <c r="BU566" s="149">
        <v>155</v>
      </c>
      <c r="BV566" s="149">
        <v>165</v>
      </c>
      <c r="BW566" s="149">
        <v>175</v>
      </c>
      <c r="BX566" s="149"/>
      <c r="BY566" s="149">
        <v>135</v>
      </c>
      <c r="BZ566" s="149">
        <v>145</v>
      </c>
      <c r="CA566" s="149">
        <v>155</v>
      </c>
      <c r="CB566" s="149">
        <v>165</v>
      </c>
      <c r="CC566" s="149">
        <v>175</v>
      </c>
      <c r="CD566" s="149">
        <v>185</v>
      </c>
      <c r="CE566" s="149">
        <v>195</v>
      </c>
      <c r="CF566" s="149"/>
      <c r="CG566" s="149">
        <v>150</v>
      </c>
      <c r="CH566" s="149">
        <v>175</v>
      </c>
      <c r="CI566" s="149">
        <v>195</v>
      </c>
      <c r="CJ566" s="149">
        <v>215</v>
      </c>
      <c r="CK566" s="149">
        <v>235</v>
      </c>
      <c r="CL566" s="149">
        <v>250</v>
      </c>
      <c r="CM566" s="149">
        <v>260</v>
      </c>
      <c r="CN566" s="149">
        <v>275</v>
      </c>
      <c r="CO566" s="149"/>
      <c r="CP566" s="149">
        <v>210</v>
      </c>
      <c r="CQ566" s="149">
        <v>230</v>
      </c>
      <c r="CR566" s="149">
        <v>250</v>
      </c>
      <c r="CS566" s="149">
        <v>270</v>
      </c>
      <c r="CT566" s="149">
        <v>290</v>
      </c>
      <c r="CU566" s="149">
        <v>300</v>
      </c>
      <c r="CV566" s="149">
        <v>310</v>
      </c>
      <c r="CW566" s="149">
        <v>325</v>
      </c>
      <c r="CX566" s="149"/>
      <c r="CY566" s="149">
        <v>210</v>
      </c>
      <c r="CZ566" s="149">
        <v>230</v>
      </c>
      <c r="DA566" s="149">
        <v>250</v>
      </c>
      <c r="DB566" s="149">
        <v>270</v>
      </c>
      <c r="DC566" s="149">
        <v>290</v>
      </c>
      <c r="DD566" s="149">
        <v>300</v>
      </c>
      <c r="DE566" s="149">
        <v>310</v>
      </c>
      <c r="DF566" s="149">
        <v>325</v>
      </c>
      <c r="DG566" s="149"/>
      <c r="DH566" s="149">
        <v>230</v>
      </c>
      <c r="DI566" s="149">
        <v>255</v>
      </c>
      <c r="DJ566" s="149">
        <v>275</v>
      </c>
      <c r="DK566" s="149">
        <v>300</v>
      </c>
      <c r="DL566" s="149">
        <v>315</v>
      </c>
      <c r="DM566" s="149">
        <v>335</v>
      </c>
      <c r="DN566" s="149">
        <v>345</v>
      </c>
      <c r="DO566" s="149">
        <v>355</v>
      </c>
      <c r="DP566" s="149"/>
    </row>
    <row r="567" spans="1:120" s="62" customFormat="1">
      <c r="A567" s="83"/>
      <c r="B567" s="83"/>
      <c r="C567" s="83"/>
      <c r="D567" s="109"/>
      <c r="H567" s="144"/>
      <c r="I567" s="145"/>
      <c r="AC567" s="147" t="s">
        <v>86</v>
      </c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  <c r="AQ567" s="147"/>
      <c r="AR567" s="147"/>
      <c r="AS567" s="147"/>
      <c r="AT567" s="147"/>
      <c r="AU567" s="147"/>
      <c r="AV567" s="147"/>
      <c r="AW567" s="147"/>
      <c r="AX567" s="147"/>
      <c r="AY567" s="147"/>
      <c r="AZ567" s="148" t="s">
        <v>54</v>
      </c>
      <c r="BA567" s="148">
        <v>150</v>
      </c>
      <c r="BB567" s="148">
        <v>150</v>
      </c>
      <c r="BC567" s="148">
        <v>160</v>
      </c>
      <c r="BD567" s="148">
        <v>170</v>
      </c>
      <c r="BE567" s="148">
        <v>180</v>
      </c>
      <c r="BF567" s="148">
        <v>190</v>
      </c>
      <c r="BG567" s="148">
        <v>200</v>
      </c>
      <c r="BH567" s="149"/>
      <c r="BI567" s="149">
        <v>150</v>
      </c>
      <c r="BJ567" s="149">
        <v>160</v>
      </c>
      <c r="BK567" s="149">
        <v>170</v>
      </c>
      <c r="BL567" s="149">
        <v>180</v>
      </c>
      <c r="BM567" s="149">
        <v>190</v>
      </c>
      <c r="BN567" s="149">
        <v>200</v>
      </c>
      <c r="BO567" s="149">
        <v>210</v>
      </c>
      <c r="BP567" s="149"/>
      <c r="BQ567" s="149">
        <v>150</v>
      </c>
      <c r="BR567" s="149">
        <v>160</v>
      </c>
      <c r="BS567" s="149">
        <v>170</v>
      </c>
      <c r="BT567" s="149">
        <v>180</v>
      </c>
      <c r="BU567" s="149">
        <v>190</v>
      </c>
      <c r="BV567" s="149">
        <v>200</v>
      </c>
      <c r="BW567" s="149">
        <v>210</v>
      </c>
      <c r="BX567" s="149"/>
      <c r="BY567" s="149">
        <v>150</v>
      </c>
      <c r="BZ567" s="149">
        <v>160</v>
      </c>
      <c r="CA567" s="149">
        <v>170</v>
      </c>
      <c r="CB567" s="149">
        <v>180</v>
      </c>
      <c r="CC567" s="149">
        <v>190</v>
      </c>
      <c r="CD567" s="149">
        <v>200</v>
      </c>
      <c r="CE567" s="149">
        <v>210</v>
      </c>
      <c r="CF567" s="149"/>
      <c r="CG567" s="149">
        <v>245</v>
      </c>
      <c r="CH567" s="149">
        <v>245</v>
      </c>
      <c r="CI567" s="149">
        <v>270</v>
      </c>
      <c r="CJ567" s="149">
        <v>295</v>
      </c>
      <c r="CK567" s="149">
        <v>320</v>
      </c>
      <c r="CL567" s="149">
        <v>335</v>
      </c>
      <c r="CM567" s="149">
        <v>355</v>
      </c>
      <c r="CN567" s="149">
        <v>370</v>
      </c>
      <c r="CO567" s="149"/>
      <c r="CP567" s="149">
        <v>245</v>
      </c>
      <c r="CQ567" s="149">
        <v>270</v>
      </c>
      <c r="CR567" s="149">
        <v>295</v>
      </c>
      <c r="CS567" s="149">
        <v>320</v>
      </c>
      <c r="CT567" s="149">
        <v>335</v>
      </c>
      <c r="CU567" s="149">
        <v>355</v>
      </c>
      <c r="CV567" s="149">
        <v>370</v>
      </c>
      <c r="CW567" s="149">
        <v>380</v>
      </c>
      <c r="CX567" s="149"/>
      <c r="CY567" s="149">
        <v>245</v>
      </c>
      <c r="CZ567" s="149">
        <v>270</v>
      </c>
      <c r="DA567" s="149">
        <v>295</v>
      </c>
      <c r="DB567" s="149">
        <v>320</v>
      </c>
      <c r="DC567" s="149">
        <v>335</v>
      </c>
      <c r="DD567" s="149">
        <v>355</v>
      </c>
      <c r="DE567" s="149">
        <v>370</v>
      </c>
      <c r="DF567" s="149">
        <v>380</v>
      </c>
      <c r="DG567" s="149"/>
      <c r="DH567" s="149">
        <v>245</v>
      </c>
      <c r="DI567" s="149">
        <v>270</v>
      </c>
      <c r="DJ567" s="149">
        <v>295</v>
      </c>
      <c r="DK567" s="149">
        <v>320</v>
      </c>
      <c r="DL567" s="149">
        <v>335</v>
      </c>
      <c r="DM567" s="149">
        <v>355</v>
      </c>
      <c r="DN567" s="149">
        <v>370</v>
      </c>
      <c r="DO567" s="149">
        <v>380</v>
      </c>
      <c r="DP567" s="149"/>
    </row>
    <row r="568" spans="1:120" s="62" customFormat="1">
      <c r="A568" s="83"/>
      <c r="B568" s="83"/>
      <c r="C568" s="83"/>
      <c r="D568" s="109"/>
      <c r="H568" s="144"/>
      <c r="I568" s="145"/>
    </row>
    <row r="569" spans="1:120" s="62" customFormat="1">
      <c r="A569" s="83"/>
      <c r="B569" s="83"/>
      <c r="C569" s="83"/>
      <c r="D569" s="109"/>
      <c r="H569" s="144"/>
      <c r="I569" s="145"/>
    </row>
    <row r="570" spans="1:120" s="62" customFormat="1">
      <c r="A570" s="83"/>
      <c r="B570" s="83"/>
      <c r="C570" s="83"/>
      <c r="D570" s="109"/>
      <c r="H570" s="144"/>
      <c r="I570" s="145"/>
    </row>
    <row r="571" spans="1:120" s="62" customFormat="1">
      <c r="A571" s="83"/>
      <c r="B571" s="83"/>
      <c r="C571" s="83"/>
      <c r="D571" s="109"/>
      <c r="H571" s="144"/>
      <c r="I571" s="145"/>
    </row>
    <row r="572" spans="1:120" s="62" customFormat="1">
      <c r="A572" s="83"/>
      <c r="B572" s="83"/>
      <c r="C572" s="83"/>
      <c r="D572" s="109"/>
      <c r="H572" s="144"/>
      <c r="I572" s="145"/>
    </row>
    <row r="573" spans="1:120" s="62" customFormat="1">
      <c r="A573" s="83"/>
      <c r="B573" s="83"/>
      <c r="C573" s="83"/>
      <c r="D573" s="109"/>
      <c r="H573" s="144"/>
      <c r="I573" s="145"/>
    </row>
    <row r="574" spans="1:120" s="62" customFormat="1">
      <c r="A574" s="83"/>
      <c r="B574" s="83"/>
      <c r="C574" s="83"/>
      <c r="D574" s="109"/>
      <c r="H574" s="144"/>
      <c r="I574" s="145"/>
    </row>
    <row r="575" spans="1:120" s="62" customFormat="1">
      <c r="A575" s="83"/>
      <c r="B575" s="83"/>
      <c r="C575" s="83"/>
      <c r="D575" s="109"/>
      <c r="H575" s="144"/>
      <c r="I575" s="145"/>
    </row>
    <row r="576" spans="1:120" s="62" customFormat="1">
      <c r="A576" s="83"/>
      <c r="B576" s="83"/>
      <c r="C576" s="83"/>
      <c r="D576" s="109"/>
      <c r="H576" s="144"/>
      <c r="I576" s="145"/>
    </row>
    <row r="577" spans="1:9" s="62" customFormat="1">
      <c r="A577" s="83"/>
      <c r="B577" s="83"/>
      <c r="C577" s="83"/>
      <c r="D577" s="109"/>
      <c r="H577" s="144"/>
      <c r="I577" s="145"/>
    </row>
    <row r="578" spans="1:9" s="62" customFormat="1">
      <c r="A578" s="83"/>
      <c r="B578" s="83"/>
      <c r="C578" s="83"/>
      <c r="D578" s="109"/>
      <c r="H578" s="144"/>
      <c r="I578" s="145"/>
    </row>
    <row r="579" spans="1:9" s="62" customFormat="1">
      <c r="A579" s="83"/>
      <c r="B579" s="83"/>
      <c r="C579" s="83"/>
      <c r="D579" s="109"/>
      <c r="H579" s="144"/>
      <c r="I579" s="145"/>
    </row>
    <row r="580" spans="1:9" s="62" customFormat="1">
      <c r="A580" s="83"/>
      <c r="B580" s="83"/>
      <c r="C580" s="83"/>
      <c r="D580" s="109"/>
      <c r="H580" s="144"/>
      <c r="I580" s="145"/>
    </row>
    <row r="581" spans="1:9" s="62" customFormat="1">
      <c r="A581" s="83"/>
      <c r="B581" s="83"/>
      <c r="C581" s="83"/>
      <c r="D581" s="109"/>
      <c r="H581" s="144"/>
      <c r="I581" s="145"/>
    </row>
    <row r="582" spans="1:9" s="62" customFormat="1">
      <c r="A582" s="83"/>
      <c r="B582" s="83"/>
      <c r="C582" s="83"/>
      <c r="D582" s="109"/>
      <c r="H582" s="144"/>
      <c r="I582" s="145"/>
    </row>
    <row r="583" spans="1:9" s="62" customFormat="1">
      <c r="A583" s="83"/>
      <c r="B583" s="83"/>
      <c r="C583" s="83"/>
      <c r="D583" s="109"/>
      <c r="H583" s="144"/>
      <c r="I583" s="145"/>
    </row>
    <row r="584" spans="1:9" s="62" customFormat="1">
      <c r="A584" s="83"/>
      <c r="B584" s="83"/>
      <c r="C584" s="83"/>
      <c r="D584" s="109"/>
      <c r="H584" s="144"/>
      <c r="I584" s="145"/>
    </row>
    <row r="585" spans="1:9" s="62" customFormat="1">
      <c r="A585" s="83"/>
      <c r="B585" s="83"/>
      <c r="C585" s="83"/>
      <c r="D585" s="109"/>
      <c r="H585" s="144"/>
      <c r="I585" s="145"/>
    </row>
    <row r="586" spans="1:9" s="62" customFormat="1">
      <c r="A586" s="83"/>
      <c r="B586" s="83"/>
      <c r="C586" s="83"/>
      <c r="D586" s="109"/>
      <c r="H586" s="144"/>
      <c r="I586" s="145"/>
    </row>
    <row r="587" spans="1:9" s="62" customFormat="1">
      <c r="A587" s="83"/>
      <c r="B587" s="83"/>
      <c r="C587" s="83"/>
      <c r="D587" s="109"/>
      <c r="H587" s="144"/>
      <c r="I587" s="145"/>
    </row>
    <row r="588" spans="1:9" s="62" customFormat="1">
      <c r="A588" s="83"/>
      <c r="B588" s="83"/>
      <c r="C588" s="83"/>
      <c r="D588" s="109"/>
      <c r="H588" s="144"/>
      <c r="I588" s="145"/>
    </row>
    <row r="589" spans="1:9" s="62" customFormat="1">
      <c r="A589" s="83"/>
      <c r="B589" s="83"/>
      <c r="C589" s="83"/>
      <c r="D589" s="109"/>
      <c r="H589" s="144"/>
      <c r="I589" s="145"/>
    </row>
    <row r="590" spans="1:9" s="62" customFormat="1">
      <c r="A590" s="83"/>
      <c r="B590" s="83"/>
      <c r="C590" s="83"/>
      <c r="D590" s="109"/>
      <c r="H590" s="144"/>
      <c r="I590" s="145"/>
    </row>
    <row r="591" spans="1:9" s="62" customFormat="1">
      <c r="A591" s="83"/>
      <c r="B591" s="83"/>
      <c r="C591" s="83"/>
      <c r="D591" s="109"/>
      <c r="H591" s="144"/>
      <c r="I591" s="145"/>
    </row>
    <row r="592" spans="1:9" s="62" customFormat="1">
      <c r="A592" s="83"/>
      <c r="B592" s="83"/>
      <c r="C592" s="83"/>
      <c r="D592" s="109"/>
      <c r="H592" s="144"/>
      <c r="I592" s="145"/>
    </row>
    <row r="593" spans="1:9" s="62" customFormat="1">
      <c r="A593" s="83"/>
      <c r="B593" s="83"/>
      <c r="C593" s="83"/>
      <c r="D593" s="109"/>
      <c r="H593" s="144"/>
      <c r="I593" s="145"/>
    </row>
    <row r="594" spans="1:9" s="62" customFormat="1">
      <c r="A594" s="83"/>
      <c r="B594" s="83"/>
      <c r="C594" s="83"/>
      <c r="D594" s="109"/>
      <c r="H594" s="144"/>
      <c r="I594" s="145"/>
    </row>
    <row r="595" spans="1:9" s="62" customFormat="1">
      <c r="A595" s="83"/>
      <c r="B595" s="83"/>
      <c r="C595" s="83"/>
      <c r="D595" s="109"/>
      <c r="H595" s="144"/>
      <c r="I595" s="145"/>
    </row>
    <row r="596" spans="1:9" s="62" customFormat="1">
      <c r="A596" s="83"/>
      <c r="B596" s="83"/>
      <c r="C596" s="83"/>
      <c r="D596" s="109"/>
      <c r="H596" s="144"/>
      <c r="I596" s="145"/>
    </row>
    <row r="597" spans="1:9" s="62" customFormat="1">
      <c r="A597" s="83"/>
      <c r="B597" s="83"/>
      <c r="C597" s="83"/>
      <c r="D597" s="109"/>
      <c r="H597" s="144"/>
      <c r="I597" s="145"/>
    </row>
    <row r="598" spans="1:9" s="62" customFormat="1">
      <c r="A598" s="83"/>
      <c r="B598" s="83"/>
      <c r="C598" s="83"/>
      <c r="D598" s="109"/>
      <c r="H598" s="144"/>
      <c r="I598" s="145"/>
    </row>
    <row r="599" spans="1:9" s="62" customFormat="1">
      <c r="A599" s="83"/>
      <c r="B599" s="83"/>
      <c r="C599" s="83"/>
      <c r="D599" s="109"/>
      <c r="H599" s="144"/>
      <c r="I599" s="145"/>
    </row>
    <row r="600" spans="1:9" s="62" customFormat="1">
      <c r="A600" s="83"/>
      <c r="B600" s="83"/>
      <c r="C600" s="83"/>
      <c r="D600" s="109"/>
      <c r="H600" s="144"/>
      <c r="I600" s="145"/>
    </row>
    <row r="601" spans="1:9" s="62" customFormat="1">
      <c r="A601" s="83"/>
      <c r="B601" s="83"/>
      <c r="C601" s="83"/>
      <c r="D601" s="109"/>
      <c r="H601" s="144"/>
      <c r="I601" s="145"/>
    </row>
    <row r="602" spans="1:9" s="62" customFormat="1">
      <c r="A602" s="83"/>
      <c r="B602" s="83"/>
      <c r="C602" s="83"/>
      <c r="D602" s="109"/>
      <c r="H602" s="144"/>
      <c r="I602" s="145"/>
    </row>
    <row r="603" spans="1:9" s="62" customFormat="1">
      <c r="A603" s="83"/>
      <c r="B603" s="83"/>
      <c r="C603" s="83"/>
      <c r="D603" s="109"/>
      <c r="H603" s="144"/>
      <c r="I603" s="145"/>
    </row>
    <row r="604" spans="1:9" s="62" customFormat="1">
      <c r="A604" s="83"/>
      <c r="B604" s="83"/>
      <c r="C604" s="83"/>
      <c r="D604" s="109"/>
      <c r="H604" s="144"/>
      <c r="I604" s="145"/>
    </row>
    <row r="605" spans="1:9" s="62" customFormat="1">
      <c r="A605" s="83"/>
      <c r="B605" s="83"/>
      <c r="C605" s="83"/>
      <c r="D605" s="109"/>
      <c r="H605" s="144"/>
      <c r="I605" s="145"/>
    </row>
    <row r="606" spans="1:9" s="62" customFormat="1">
      <c r="A606" s="83"/>
      <c r="B606" s="83"/>
      <c r="C606" s="83"/>
      <c r="D606" s="109"/>
      <c r="H606" s="144"/>
      <c r="I606" s="145"/>
    </row>
    <row r="607" spans="1:9" s="62" customFormat="1">
      <c r="A607" s="83"/>
      <c r="B607" s="83"/>
      <c r="C607" s="83"/>
      <c r="D607" s="109"/>
      <c r="H607" s="144"/>
      <c r="I607" s="145"/>
    </row>
    <row r="608" spans="1:9" s="62" customFormat="1">
      <c r="A608" s="83"/>
      <c r="B608" s="83"/>
      <c r="C608" s="83"/>
      <c r="D608" s="109"/>
      <c r="H608" s="144"/>
      <c r="I608" s="145"/>
    </row>
    <row r="609" spans="1:9" s="62" customFormat="1">
      <c r="A609" s="83"/>
      <c r="B609" s="83"/>
      <c r="C609" s="83"/>
      <c r="D609" s="109"/>
      <c r="H609" s="144"/>
      <c r="I609" s="145"/>
    </row>
    <row r="610" spans="1:9" s="62" customFormat="1">
      <c r="A610" s="83"/>
      <c r="B610" s="83"/>
      <c r="C610" s="83"/>
      <c r="D610" s="109"/>
      <c r="H610" s="144"/>
      <c r="I610" s="145"/>
    </row>
    <row r="611" spans="1:9" s="62" customFormat="1">
      <c r="A611" s="83"/>
      <c r="B611" s="83"/>
      <c r="C611" s="83"/>
      <c r="D611" s="109"/>
      <c r="H611" s="144"/>
      <c r="I611" s="145"/>
    </row>
    <row r="612" spans="1:9" s="62" customFormat="1">
      <c r="A612" s="83"/>
      <c r="B612" s="83"/>
      <c r="C612" s="83"/>
      <c r="D612" s="109"/>
      <c r="H612" s="144"/>
      <c r="I612" s="145"/>
    </row>
    <row r="613" spans="1:9" s="62" customFormat="1">
      <c r="A613" s="83"/>
      <c r="B613" s="83"/>
      <c r="C613" s="83"/>
      <c r="D613" s="109"/>
      <c r="H613" s="144"/>
      <c r="I613" s="145"/>
    </row>
    <row r="614" spans="1:9" s="62" customFormat="1">
      <c r="A614" s="83"/>
      <c r="B614" s="83"/>
      <c r="C614" s="83"/>
      <c r="D614" s="109"/>
      <c r="H614" s="144"/>
      <c r="I614" s="145"/>
    </row>
    <row r="615" spans="1:9" s="62" customFormat="1">
      <c r="A615" s="83"/>
      <c r="B615" s="83"/>
      <c r="C615" s="83"/>
      <c r="D615" s="109"/>
      <c r="H615" s="144"/>
      <c r="I615" s="145"/>
    </row>
    <row r="616" spans="1:9" s="62" customFormat="1">
      <c r="A616" s="83"/>
      <c r="B616" s="83"/>
      <c r="C616" s="83"/>
      <c r="D616" s="109"/>
      <c r="H616" s="144"/>
      <c r="I616" s="145"/>
    </row>
    <row r="617" spans="1:9" s="62" customFormat="1">
      <c r="A617" s="83"/>
      <c r="B617" s="83"/>
      <c r="C617" s="83"/>
      <c r="D617" s="109"/>
      <c r="H617" s="144"/>
      <c r="I617" s="145"/>
    </row>
    <row r="618" spans="1:9" s="62" customFormat="1">
      <c r="A618" s="83"/>
      <c r="B618" s="83"/>
      <c r="C618" s="83"/>
      <c r="D618" s="109"/>
      <c r="H618" s="144"/>
      <c r="I618" s="145"/>
    </row>
    <row r="619" spans="1:9" s="62" customFormat="1">
      <c r="A619" s="83"/>
      <c r="B619" s="83"/>
      <c r="C619" s="83"/>
      <c r="D619" s="109"/>
      <c r="H619" s="144"/>
      <c r="I619" s="145"/>
    </row>
    <row r="620" spans="1:9" s="62" customFormat="1">
      <c r="A620" s="83"/>
      <c r="B620" s="83"/>
      <c r="C620" s="83"/>
      <c r="D620" s="109"/>
      <c r="H620" s="144"/>
      <c r="I620" s="145"/>
    </row>
    <row r="621" spans="1:9" s="62" customFormat="1">
      <c r="A621" s="83"/>
      <c r="B621" s="83"/>
      <c r="C621" s="83"/>
      <c r="D621" s="109"/>
      <c r="H621" s="144"/>
      <c r="I621" s="145"/>
    </row>
    <row r="622" spans="1:9" s="62" customFormat="1">
      <c r="A622" s="83"/>
      <c r="B622" s="83"/>
      <c r="C622" s="83"/>
      <c r="D622" s="109"/>
      <c r="H622" s="144"/>
      <c r="I622" s="145"/>
    </row>
    <row r="623" spans="1:9" s="62" customFormat="1">
      <c r="A623" s="83"/>
      <c r="B623" s="83"/>
      <c r="C623" s="83"/>
      <c r="D623" s="109"/>
      <c r="H623" s="144"/>
      <c r="I623" s="145"/>
    </row>
    <row r="624" spans="1:9" s="62" customFormat="1">
      <c r="A624" s="83"/>
      <c r="B624" s="83"/>
      <c r="C624" s="83"/>
      <c r="D624" s="109"/>
      <c r="H624" s="144"/>
      <c r="I624" s="145"/>
    </row>
    <row r="625" spans="1:9" s="62" customFormat="1">
      <c r="A625" s="83"/>
      <c r="B625" s="83"/>
      <c r="C625" s="83"/>
      <c r="D625" s="109"/>
      <c r="H625" s="144"/>
      <c r="I625" s="145"/>
    </row>
    <row r="626" spans="1:9" s="62" customFormat="1">
      <c r="A626" s="83"/>
      <c r="B626" s="83"/>
      <c r="C626" s="83"/>
      <c r="D626" s="109"/>
      <c r="H626" s="144"/>
      <c r="I626" s="145"/>
    </row>
    <row r="627" spans="1:9" s="62" customFormat="1">
      <c r="A627" s="83"/>
      <c r="B627" s="83"/>
      <c r="C627" s="83"/>
      <c r="D627" s="109"/>
      <c r="H627" s="144"/>
      <c r="I627" s="145"/>
    </row>
    <row r="628" spans="1:9" s="62" customFormat="1">
      <c r="A628" s="83"/>
      <c r="B628" s="83"/>
      <c r="C628" s="83"/>
      <c r="D628" s="109"/>
      <c r="H628" s="144"/>
      <c r="I628" s="145"/>
    </row>
    <row r="629" spans="1:9" s="62" customFormat="1">
      <c r="A629" s="83"/>
      <c r="B629" s="83"/>
      <c r="C629" s="83"/>
      <c r="D629" s="109"/>
      <c r="H629" s="144"/>
      <c r="I629" s="145"/>
    </row>
    <row r="630" spans="1:9" s="62" customFormat="1">
      <c r="A630" s="83"/>
      <c r="B630" s="83"/>
      <c r="C630" s="83"/>
      <c r="D630" s="109"/>
      <c r="H630" s="144"/>
      <c r="I630" s="145"/>
    </row>
    <row r="631" spans="1:9" s="62" customFormat="1">
      <c r="A631" s="83"/>
      <c r="B631" s="83"/>
      <c r="C631" s="83"/>
      <c r="D631" s="109"/>
      <c r="H631" s="144"/>
      <c r="I631" s="145"/>
    </row>
    <row r="632" spans="1:9" s="62" customFormat="1">
      <c r="A632" s="83"/>
      <c r="B632" s="83"/>
      <c r="C632" s="83"/>
      <c r="D632" s="109"/>
      <c r="H632" s="144"/>
      <c r="I632" s="145"/>
    </row>
    <row r="633" spans="1:9" s="62" customFormat="1">
      <c r="A633" s="83"/>
      <c r="B633" s="83"/>
      <c r="C633" s="83"/>
      <c r="D633" s="109"/>
      <c r="H633" s="144"/>
      <c r="I633" s="145"/>
    </row>
    <row r="634" spans="1:9" s="62" customFormat="1">
      <c r="A634" s="83"/>
      <c r="B634" s="83"/>
      <c r="C634" s="83"/>
      <c r="D634" s="109"/>
      <c r="H634" s="144"/>
      <c r="I634" s="145"/>
    </row>
    <row r="635" spans="1:9" s="62" customFormat="1">
      <c r="A635" s="83"/>
      <c r="B635" s="83"/>
      <c r="C635" s="83"/>
      <c r="D635" s="109"/>
      <c r="H635" s="144"/>
      <c r="I635" s="145"/>
    </row>
    <row r="636" spans="1:9" s="62" customFormat="1">
      <c r="A636" s="83"/>
      <c r="B636" s="83"/>
      <c r="C636" s="83"/>
      <c r="D636" s="109"/>
      <c r="H636" s="144"/>
      <c r="I636" s="145"/>
    </row>
    <row r="637" spans="1:9" s="62" customFormat="1">
      <c r="A637" s="83"/>
      <c r="B637" s="83"/>
      <c r="C637" s="83"/>
      <c r="D637" s="109"/>
      <c r="H637" s="144"/>
      <c r="I637" s="145"/>
    </row>
    <row r="638" spans="1:9" s="62" customFormat="1">
      <c r="A638" s="83"/>
      <c r="B638" s="83"/>
      <c r="C638" s="83"/>
      <c r="D638" s="109"/>
      <c r="H638" s="144"/>
      <c r="I638" s="145"/>
    </row>
    <row r="639" spans="1:9" s="62" customFormat="1">
      <c r="A639" s="83"/>
      <c r="B639" s="83"/>
      <c r="C639" s="83"/>
      <c r="D639" s="109"/>
      <c r="H639" s="144"/>
      <c r="I639" s="145"/>
    </row>
    <row r="640" spans="1:9" s="62" customFormat="1">
      <c r="A640" s="83"/>
      <c r="B640" s="83"/>
      <c r="C640" s="83"/>
      <c r="D640" s="109"/>
      <c r="H640" s="144"/>
      <c r="I640" s="145"/>
    </row>
    <row r="641" spans="1:9" s="62" customFormat="1">
      <c r="A641" s="83"/>
      <c r="B641" s="83"/>
      <c r="C641" s="83"/>
      <c r="D641" s="109"/>
      <c r="H641" s="144"/>
      <c r="I641" s="145"/>
    </row>
    <row r="642" spans="1:9" s="62" customFormat="1">
      <c r="A642" s="83"/>
      <c r="B642" s="83"/>
      <c r="C642" s="83"/>
      <c r="D642" s="109"/>
      <c r="H642" s="144"/>
      <c r="I642" s="145"/>
    </row>
    <row r="643" spans="1:9" s="62" customFormat="1">
      <c r="A643" s="83"/>
      <c r="B643" s="83"/>
      <c r="C643" s="83"/>
      <c r="D643" s="109"/>
      <c r="H643" s="144"/>
      <c r="I643" s="145"/>
    </row>
    <row r="644" spans="1:9" s="62" customFormat="1">
      <c r="A644" s="83"/>
      <c r="B644" s="83"/>
      <c r="C644" s="83"/>
      <c r="D644" s="109"/>
      <c r="H644" s="144"/>
      <c r="I644" s="145"/>
    </row>
    <row r="645" spans="1:9" s="62" customFormat="1">
      <c r="A645" s="83"/>
      <c r="B645" s="83"/>
      <c r="C645" s="83"/>
      <c r="D645" s="109"/>
      <c r="H645" s="144"/>
      <c r="I645" s="145"/>
    </row>
    <row r="646" spans="1:9" s="62" customFormat="1">
      <c r="A646" s="83"/>
      <c r="B646" s="83"/>
      <c r="C646" s="83"/>
      <c r="D646" s="109"/>
      <c r="H646" s="144"/>
      <c r="I646" s="145"/>
    </row>
    <row r="647" spans="1:9" s="62" customFormat="1">
      <c r="A647" s="83"/>
      <c r="B647" s="83"/>
      <c r="C647" s="83"/>
      <c r="D647" s="109"/>
      <c r="H647" s="144"/>
      <c r="I647" s="145"/>
    </row>
    <row r="648" spans="1:9" s="62" customFormat="1">
      <c r="A648" s="83"/>
      <c r="B648" s="83"/>
      <c r="C648" s="83"/>
      <c r="D648" s="109"/>
      <c r="H648" s="144"/>
      <c r="I648" s="145"/>
    </row>
    <row r="649" spans="1:9" s="62" customFormat="1">
      <c r="A649" s="83"/>
      <c r="B649" s="83"/>
      <c r="C649" s="83"/>
      <c r="D649" s="109"/>
      <c r="H649" s="144"/>
      <c r="I649" s="145"/>
    </row>
    <row r="650" spans="1:9" s="62" customFormat="1">
      <c r="A650" s="83"/>
      <c r="B650" s="83"/>
      <c r="C650" s="83"/>
      <c r="D650" s="109"/>
      <c r="H650" s="144"/>
      <c r="I650" s="145"/>
    </row>
    <row r="651" spans="1:9" s="62" customFormat="1">
      <c r="A651" s="83"/>
      <c r="B651" s="83"/>
      <c r="C651" s="83"/>
      <c r="D651" s="109"/>
      <c r="H651" s="144"/>
      <c r="I651" s="145"/>
    </row>
    <row r="652" spans="1:9" s="62" customFormat="1">
      <c r="A652" s="83"/>
      <c r="B652" s="83"/>
      <c r="C652" s="83"/>
      <c r="D652" s="109"/>
      <c r="H652" s="144"/>
      <c r="I652" s="145"/>
    </row>
    <row r="653" spans="1:9" s="62" customFormat="1">
      <c r="A653" s="83"/>
      <c r="B653" s="83"/>
      <c r="C653" s="83"/>
      <c r="D653" s="109"/>
      <c r="H653" s="144"/>
      <c r="I653" s="145"/>
    </row>
    <row r="654" spans="1:9" s="62" customFormat="1">
      <c r="A654" s="83"/>
      <c r="B654" s="83"/>
      <c r="C654" s="83"/>
      <c r="D654" s="109"/>
      <c r="H654" s="144"/>
      <c r="I654" s="145"/>
    </row>
    <row r="655" spans="1:9" s="62" customFormat="1">
      <c r="A655" s="83"/>
      <c r="B655" s="83"/>
      <c r="C655" s="83"/>
      <c r="D655" s="109"/>
      <c r="H655" s="144"/>
      <c r="I655" s="145"/>
    </row>
    <row r="656" spans="1:9" s="62" customFormat="1">
      <c r="A656" s="83"/>
      <c r="B656" s="83"/>
      <c r="C656" s="83"/>
      <c r="D656" s="109"/>
      <c r="H656" s="144"/>
      <c r="I656" s="145"/>
    </row>
    <row r="657" spans="1:9" s="62" customFormat="1">
      <c r="A657" s="83"/>
      <c r="B657" s="83"/>
      <c r="C657" s="83"/>
      <c r="D657" s="109"/>
      <c r="H657" s="144"/>
      <c r="I657" s="145"/>
    </row>
    <row r="658" spans="1:9" s="62" customFormat="1">
      <c r="A658" s="83"/>
      <c r="B658" s="83"/>
      <c r="C658" s="83"/>
      <c r="D658" s="109"/>
      <c r="H658" s="144"/>
      <c r="I658" s="145"/>
    </row>
    <row r="659" spans="1:9" s="62" customFormat="1">
      <c r="A659" s="83"/>
      <c r="B659" s="83"/>
      <c r="C659" s="83"/>
      <c r="D659" s="109"/>
      <c r="H659" s="144"/>
      <c r="I659" s="145"/>
    </row>
    <row r="660" spans="1:9" s="62" customFormat="1">
      <c r="A660" s="83"/>
      <c r="B660" s="83"/>
      <c r="C660" s="83"/>
      <c r="D660" s="109"/>
      <c r="H660" s="144"/>
      <c r="I660" s="145"/>
    </row>
    <row r="661" spans="1:9" s="62" customFormat="1">
      <c r="A661" s="83"/>
      <c r="B661" s="83"/>
      <c r="C661" s="83"/>
      <c r="D661" s="109"/>
      <c r="H661" s="144"/>
      <c r="I661" s="145"/>
    </row>
    <row r="662" spans="1:9" s="62" customFormat="1">
      <c r="A662" s="83"/>
      <c r="B662" s="83"/>
      <c r="C662" s="83"/>
      <c r="D662" s="109"/>
      <c r="H662" s="144"/>
      <c r="I662" s="145"/>
    </row>
    <row r="663" spans="1:9" s="62" customFormat="1">
      <c r="A663" s="83"/>
      <c r="B663" s="83"/>
      <c r="C663" s="83"/>
      <c r="D663" s="109"/>
      <c r="H663" s="144"/>
      <c r="I663" s="145"/>
    </row>
    <row r="664" spans="1:9" s="62" customFormat="1">
      <c r="A664" s="83"/>
      <c r="B664" s="83"/>
      <c r="C664" s="83"/>
      <c r="D664" s="109"/>
      <c r="H664" s="144"/>
      <c r="I664" s="145"/>
    </row>
    <row r="665" spans="1:9" s="62" customFormat="1">
      <c r="A665" s="83"/>
      <c r="B665" s="83"/>
      <c r="C665" s="83"/>
      <c r="D665" s="109"/>
      <c r="H665" s="144"/>
      <c r="I665" s="145"/>
    </row>
    <row r="666" spans="1:9" s="62" customFormat="1">
      <c r="A666" s="83"/>
      <c r="B666" s="83"/>
      <c r="C666" s="83"/>
      <c r="D666" s="109"/>
      <c r="H666" s="144"/>
      <c r="I666" s="145"/>
    </row>
    <row r="667" spans="1:9" s="62" customFormat="1">
      <c r="A667" s="83"/>
      <c r="B667" s="83"/>
      <c r="C667" s="83"/>
      <c r="D667" s="109"/>
      <c r="H667" s="144"/>
      <c r="I667" s="145"/>
    </row>
    <row r="668" spans="1:9" s="62" customFormat="1">
      <c r="A668" s="83"/>
      <c r="B668" s="83"/>
      <c r="C668" s="83"/>
      <c r="D668" s="109"/>
      <c r="H668" s="144"/>
      <c r="I668" s="145"/>
    </row>
    <row r="669" spans="1:9" s="62" customFormat="1">
      <c r="A669" s="83"/>
      <c r="B669" s="83"/>
      <c r="C669" s="83"/>
      <c r="D669" s="109"/>
      <c r="H669" s="144"/>
      <c r="I669" s="145"/>
    </row>
    <row r="670" spans="1:9" s="62" customFormat="1">
      <c r="A670" s="83"/>
      <c r="B670" s="83"/>
      <c r="C670" s="83"/>
      <c r="D670" s="109"/>
      <c r="H670" s="144"/>
      <c r="I670" s="145"/>
    </row>
    <row r="671" spans="1:9" s="62" customFormat="1">
      <c r="A671" s="83"/>
      <c r="B671" s="83"/>
      <c r="C671" s="83"/>
      <c r="D671" s="109"/>
      <c r="H671" s="144"/>
      <c r="I671" s="145"/>
    </row>
    <row r="672" spans="1:9" s="62" customFormat="1">
      <c r="A672" s="83"/>
      <c r="B672" s="83"/>
      <c r="C672" s="83"/>
      <c r="D672" s="109"/>
      <c r="H672" s="144"/>
      <c r="I672" s="145"/>
    </row>
    <row r="673" spans="1:9" s="62" customFormat="1">
      <c r="A673" s="83"/>
      <c r="B673" s="83"/>
      <c r="C673" s="83"/>
      <c r="D673" s="109"/>
      <c r="H673" s="144"/>
      <c r="I673" s="145"/>
    </row>
    <row r="674" spans="1:9" s="62" customFormat="1">
      <c r="A674" s="83"/>
      <c r="B674" s="83"/>
      <c r="C674" s="83"/>
      <c r="D674" s="109"/>
      <c r="H674" s="144"/>
      <c r="I674" s="145"/>
    </row>
    <row r="675" spans="1:9" s="62" customFormat="1">
      <c r="A675" s="83"/>
      <c r="B675" s="83"/>
      <c r="C675" s="83"/>
      <c r="D675" s="109"/>
      <c r="H675" s="144"/>
      <c r="I675" s="145"/>
    </row>
    <row r="676" spans="1:9" s="62" customFormat="1">
      <c r="A676" s="83"/>
      <c r="B676" s="83"/>
      <c r="C676" s="83"/>
      <c r="D676" s="109"/>
      <c r="H676" s="144"/>
      <c r="I676" s="145"/>
    </row>
    <row r="677" spans="1:9" s="62" customFormat="1">
      <c r="A677" s="83"/>
      <c r="B677" s="83"/>
      <c r="C677" s="83"/>
      <c r="D677" s="109"/>
      <c r="H677" s="144"/>
      <c r="I677" s="145"/>
    </row>
    <row r="678" spans="1:9" s="62" customFormat="1">
      <c r="A678" s="83"/>
      <c r="B678" s="83"/>
      <c r="C678" s="83"/>
      <c r="D678" s="109"/>
      <c r="H678" s="144"/>
      <c r="I678" s="145"/>
    </row>
    <row r="679" spans="1:9" s="62" customFormat="1">
      <c r="A679" s="83"/>
      <c r="B679" s="83"/>
      <c r="C679" s="83"/>
      <c r="D679" s="109"/>
      <c r="H679" s="144"/>
      <c r="I679" s="145"/>
    </row>
    <row r="680" spans="1:9" s="62" customFormat="1">
      <c r="A680" s="83"/>
      <c r="B680" s="83"/>
      <c r="C680" s="83"/>
      <c r="D680" s="109"/>
      <c r="H680" s="144"/>
      <c r="I680" s="145"/>
    </row>
    <row r="681" spans="1:9" s="62" customFormat="1">
      <c r="A681" s="83"/>
      <c r="B681" s="83"/>
      <c r="C681" s="83"/>
      <c r="D681" s="109"/>
      <c r="H681" s="144"/>
      <c r="I681" s="145"/>
    </row>
    <row r="682" spans="1:9" s="62" customFormat="1">
      <c r="A682" s="83"/>
      <c r="B682" s="83"/>
      <c r="C682" s="83"/>
      <c r="D682" s="109"/>
      <c r="H682" s="144"/>
      <c r="I682" s="145"/>
    </row>
    <row r="683" spans="1:9" s="62" customFormat="1">
      <c r="A683" s="83"/>
      <c r="B683" s="83"/>
      <c r="C683" s="83"/>
      <c r="D683" s="109"/>
      <c r="H683" s="144"/>
      <c r="I683" s="145"/>
    </row>
    <row r="684" spans="1:9" s="62" customFormat="1">
      <c r="A684" s="83"/>
      <c r="B684" s="83"/>
      <c r="C684" s="83"/>
      <c r="D684" s="109"/>
      <c r="H684" s="144"/>
      <c r="I684" s="145"/>
    </row>
    <row r="685" spans="1:9" s="62" customFormat="1">
      <c r="A685" s="83"/>
      <c r="B685" s="83"/>
      <c r="C685" s="83"/>
      <c r="D685" s="109"/>
      <c r="H685" s="144"/>
      <c r="I685" s="145"/>
    </row>
    <row r="686" spans="1:9" s="62" customFormat="1">
      <c r="A686" s="83"/>
      <c r="B686" s="83"/>
      <c r="C686" s="83"/>
      <c r="D686" s="109"/>
      <c r="H686" s="144"/>
      <c r="I686" s="145"/>
    </row>
    <row r="687" spans="1:9" s="62" customFormat="1">
      <c r="A687" s="83"/>
      <c r="B687" s="83"/>
      <c r="C687" s="83"/>
      <c r="D687" s="109"/>
      <c r="H687" s="144"/>
      <c r="I687" s="145"/>
    </row>
    <row r="688" spans="1:9" s="62" customFormat="1">
      <c r="A688" s="83"/>
      <c r="B688" s="83"/>
      <c r="C688" s="83"/>
      <c r="D688" s="109"/>
      <c r="H688" s="144"/>
      <c r="I688" s="145"/>
    </row>
    <row r="689" spans="1:9" s="62" customFormat="1">
      <c r="A689" s="83"/>
      <c r="B689" s="83"/>
      <c r="C689" s="83"/>
      <c r="D689" s="109"/>
      <c r="H689" s="144"/>
      <c r="I689" s="145"/>
    </row>
    <row r="690" spans="1:9" s="62" customFormat="1">
      <c r="A690" s="83"/>
      <c r="B690" s="83"/>
      <c r="C690" s="83"/>
      <c r="D690" s="109"/>
      <c r="H690" s="144"/>
      <c r="I690" s="145"/>
    </row>
    <row r="691" spans="1:9" s="62" customFormat="1">
      <c r="A691" s="83"/>
      <c r="B691" s="83"/>
      <c r="C691" s="83"/>
      <c r="D691" s="109"/>
      <c r="H691" s="144"/>
      <c r="I691" s="145"/>
    </row>
    <row r="692" spans="1:9" s="62" customFormat="1">
      <c r="A692" s="83"/>
      <c r="B692" s="83"/>
      <c r="C692" s="83"/>
      <c r="D692" s="109"/>
      <c r="H692" s="144"/>
      <c r="I692" s="145"/>
    </row>
    <row r="693" spans="1:9" s="62" customFormat="1">
      <c r="A693" s="83"/>
      <c r="B693" s="83"/>
      <c r="C693" s="83"/>
      <c r="D693" s="109"/>
      <c r="H693" s="144"/>
      <c r="I693" s="145"/>
    </row>
    <row r="694" spans="1:9" s="62" customFormat="1">
      <c r="A694" s="83"/>
      <c r="B694" s="83"/>
      <c r="C694" s="83"/>
      <c r="D694" s="109"/>
      <c r="H694" s="144"/>
      <c r="I694" s="145"/>
    </row>
    <row r="695" spans="1:9" s="62" customFormat="1">
      <c r="A695" s="83"/>
      <c r="B695" s="83"/>
      <c r="C695" s="83"/>
      <c r="D695" s="109"/>
      <c r="H695" s="144"/>
      <c r="I695" s="145"/>
    </row>
    <row r="696" spans="1:9" s="62" customFormat="1">
      <c r="A696" s="83"/>
      <c r="B696" s="83"/>
      <c r="C696" s="83"/>
      <c r="D696" s="109"/>
      <c r="H696" s="144"/>
      <c r="I696" s="145"/>
    </row>
    <row r="697" spans="1:9" s="62" customFormat="1">
      <c r="A697" s="83"/>
      <c r="B697" s="83"/>
      <c r="C697" s="83"/>
      <c r="D697" s="109"/>
      <c r="H697" s="144"/>
      <c r="I697" s="145"/>
    </row>
    <row r="698" spans="1:9" s="62" customFormat="1">
      <c r="A698" s="83"/>
      <c r="B698" s="83"/>
      <c r="C698" s="83"/>
      <c r="D698" s="109"/>
      <c r="H698" s="144"/>
      <c r="I698" s="145"/>
    </row>
    <row r="699" spans="1:9" s="62" customFormat="1">
      <c r="A699" s="83"/>
      <c r="B699" s="83"/>
      <c r="C699" s="83"/>
      <c r="D699" s="109"/>
      <c r="H699" s="144"/>
      <c r="I699" s="145"/>
    </row>
    <row r="700" spans="1:9" s="62" customFormat="1">
      <c r="A700" s="83"/>
      <c r="B700" s="83"/>
      <c r="C700" s="83"/>
      <c r="D700" s="109"/>
      <c r="H700" s="144"/>
      <c r="I700" s="145"/>
    </row>
    <row r="701" spans="1:9" s="62" customFormat="1">
      <c r="A701" s="83"/>
      <c r="B701" s="83"/>
      <c r="C701" s="83"/>
      <c r="D701" s="109"/>
      <c r="H701" s="144"/>
      <c r="I701" s="145"/>
    </row>
    <row r="702" spans="1:9" s="62" customFormat="1">
      <c r="A702" s="83"/>
      <c r="B702" s="83"/>
      <c r="C702" s="83"/>
      <c r="D702" s="109"/>
      <c r="H702" s="144"/>
      <c r="I702" s="145"/>
    </row>
    <row r="703" spans="1:9" s="62" customFormat="1">
      <c r="A703" s="83"/>
      <c r="B703" s="83"/>
      <c r="C703" s="83"/>
      <c r="D703" s="109"/>
      <c r="H703" s="144"/>
      <c r="I703" s="145"/>
    </row>
    <row r="704" spans="1:9" s="62" customFormat="1">
      <c r="A704" s="83"/>
      <c r="B704" s="83"/>
      <c r="C704" s="83"/>
      <c r="D704" s="109"/>
      <c r="H704" s="144"/>
      <c r="I704" s="145"/>
    </row>
    <row r="705" spans="1:9" s="62" customFormat="1">
      <c r="A705" s="83"/>
      <c r="B705" s="83"/>
      <c r="C705" s="83"/>
      <c r="D705" s="109"/>
      <c r="H705" s="144"/>
      <c r="I705" s="145"/>
    </row>
    <row r="706" spans="1:9" s="62" customFormat="1">
      <c r="A706" s="83"/>
      <c r="B706" s="83"/>
      <c r="C706" s="83"/>
      <c r="D706" s="109"/>
      <c r="H706" s="144"/>
      <c r="I706" s="145"/>
    </row>
    <row r="707" spans="1:9" s="62" customFormat="1">
      <c r="A707" s="83"/>
      <c r="B707" s="83"/>
      <c r="C707" s="83"/>
      <c r="D707" s="109"/>
      <c r="H707" s="144"/>
      <c r="I707" s="145"/>
    </row>
    <row r="708" spans="1:9" s="62" customFormat="1">
      <c r="A708" s="83"/>
      <c r="B708" s="83"/>
      <c r="C708" s="83"/>
      <c r="D708" s="109"/>
      <c r="H708" s="144"/>
      <c r="I708" s="145"/>
    </row>
    <row r="709" spans="1:9" s="62" customFormat="1">
      <c r="A709" s="83"/>
      <c r="B709" s="83"/>
      <c r="C709" s="83"/>
      <c r="D709" s="109"/>
      <c r="H709" s="144"/>
      <c r="I709" s="145"/>
    </row>
    <row r="710" spans="1:9" s="62" customFormat="1">
      <c r="A710" s="83"/>
      <c r="B710" s="83"/>
      <c r="C710" s="83"/>
      <c r="D710" s="109"/>
      <c r="H710" s="144"/>
      <c r="I710" s="145"/>
    </row>
    <row r="711" spans="1:9" s="62" customFormat="1">
      <c r="A711" s="83"/>
      <c r="B711" s="83"/>
      <c r="C711" s="83"/>
      <c r="D711" s="109"/>
      <c r="H711" s="144"/>
      <c r="I711" s="145"/>
    </row>
    <row r="712" spans="1:9" s="62" customFormat="1">
      <c r="A712" s="83"/>
      <c r="B712" s="83"/>
      <c r="C712" s="83"/>
      <c r="D712" s="109"/>
      <c r="H712" s="144"/>
      <c r="I712" s="145"/>
    </row>
    <row r="713" spans="1:9" s="62" customFormat="1">
      <c r="A713" s="83"/>
      <c r="B713" s="83"/>
      <c r="C713" s="83"/>
      <c r="D713" s="109"/>
      <c r="H713" s="144"/>
      <c r="I713" s="145"/>
    </row>
    <row r="714" spans="1:9" s="62" customFormat="1">
      <c r="A714" s="83"/>
      <c r="B714" s="83"/>
      <c r="C714" s="83"/>
      <c r="D714" s="109"/>
      <c r="H714" s="144"/>
      <c r="I714" s="145"/>
    </row>
    <row r="715" spans="1:9" s="62" customFormat="1">
      <c r="A715" s="83"/>
      <c r="B715" s="83"/>
      <c r="C715" s="83"/>
      <c r="D715" s="109"/>
      <c r="H715" s="144"/>
      <c r="I715" s="145"/>
    </row>
    <row r="716" spans="1:9" s="62" customFormat="1">
      <c r="A716" s="83"/>
      <c r="B716" s="83"/>
      <c r="C716" s="83"/>
      <c r="D716" s="109"/>
      <c r="H716" s="144"/>
      <c r="I716" s="145"/>
    </row>
    <row r="717" spans="1:9" s="62" customFormat="1">
      <c r="A717" s="83"/>
      <c r="B717" s="83"/>
      <c r="C717" s="83"/>
      <c r="D717" s="109"/>
      <c r="H717" s="144"/>
      <c r="I717" s="145"/>
    </row>
    <row r="718" spans="1:9" s="62" customFormat="1">
      <c r="A718" s="83"/>
      <c r="B718" s="83"/>
      <c r="C718" s="83"/>
      <c r="D718" s="109"/>
      <c r="H718" s="144"/>
      <c r="I718" s="145"/>
    </row>
    <row r="719" spans="1:9" s="62" customFormat="1">
      <c r="A719" s="83"/>
      <c r="B719" s="83"/>
      <c r="C719" s="83"/>
      <c r="D719" s="109"/>
      <c r="H719" s="144"/>
      <c r="I719" s="145"/>
    </row>
    <row r="720" spans="1:9" s="62" customFormat="1">
      <c r="A720" s="83"/>
      <c r="B720" s="83"/>
      <c r="C720" s="83"/>
      <c r="D720" s="109"/>
      <c r="H720" s="144"/>
      <c r="I720" s="145"/>
    </row>
    <row r="721" spans="1:9" s="62" customFormat="1">
      <c r="A721" s="83"/>
      <c r="B721" s="83"/>
      <c r="C721" s="83"/>
      <c r="D721" s="109"/>
      <c r="H721" s="144"/>
      <c r="I721" s="145"/>
    </row>
    <row r="722" spans="1:9" s="62" customFormat="1">
      <c r="A722" s="83"/>
      <c r="B722" s="83"/>
      <c r="C722" s="83"/>
      <c r="D722" s="109"/>
      <c r="H722" s="144"/>
      <c r="I722" s="145"/>
    </row>
    <row r="723" spans="1:9" s="62" customFormat="1">
      <c r="A723" s="83"/>
      <c r="B723" s="83"/>
      <c r="C723" s="83"/>
      <c r="D723" s="109"/>
      <c r="H723" s="144"/>
      <c r="I723" s="145"/>
    </row>
    <row r="724" spans="1:9" s="62" customFormat="1">
      <c r="A724" s="83"/>
      <c r="B724" s="83"/>
      <c r="C724" s="83"/>
      <c r="D724" s="109"/>
      <c r="H724" s="144"/>
      <c r="I724" s="145"/>
    </row>
    <row r="725" spans="1:9" s="62" customFormat="1">
      <c r="A725" s="83"/>
      <c r="B725" s="83"/>
      <c r="C725" s="83"/>
      <c r="D725" s="109"/>
      <c r="H725" s="144"/>
      <c r="I725" s="145"/>
    </row>
    <row r="726" spans="1:9" s="62" customFormat="1">
      <c r="A726" s="83"/>
      <c r="B726" s="83"/>
      <c r="C726" s="83"/>
      <c r="D726" s="109"/>
      <c r="H726" s="144"/>
      <c r="I726" s="145"/>
    </row>
    <row r="727" spans="1:9" s="62" customFormat="1">
      <c r="A727" s="83"/>
      <c r="B727" s="83"/>
      <c r="C727" s="83"/>
      <c r="D727" s="109"/>
      <c r="H727" s="144"/>
      <c r="I727" s="145"/>
    </row>
    <row r="728" spans="1:9" s="62" customFormat="1">
      <c r="A728" s="83"/>
      <c r="B728" s="83"/>
      <c r="C728" s="83"/>
      <c r="D728" s="109"/>
      <c r="H728" s="144"/>
      <c r="I728" s="145"/>
    </row>
    <row r="729" spans="1:9" s="62" customFormat="1">
      <c r="A729" s="83"/>
      <c r="B729" s="83"/>
      <c r="C729" s="83"/>
      <c r="D729" s="109"/>
      <c r="H729" s="144"/>
      <c r="I729" s="145"/>
    </row>
    <row r="730" spans="1:9" s="62" customFormat="1">
      <c r="A730" s="83"/>
      <c r="B730" s="83"/>
      <c r="C730" s="83"/>
      <c r="D730" s="109"/>
      <c r="H730" s="144"/>
      <c r="I730" s="145"/>
    </row>
    <row r="731" spans="1:9" s="62" customFormat="1">
      <c r="A731" s="83"/>
      <c r="B731" s="83"/>
      <c r="C731" s="83"/>
      <c r="D731" s="109"/>
      <c r="H731" s="144"/>
      <c r="I731" s="145"/>
    </row>
    <row r="732" spans="1:9" s="62" customFormat="1">
      <c r="A732" s="83"/>
      <c r="B732" s="83"/>
      <c r="C732" s="83"/>
      <c r="D732" s="109"/>
      <c r="H732" s="144"/>
      <c r="I732" s="145"/>
    </row>
    <row r="733" spans="1:9" s="62" customFormat="1">
      <c r="A733" s="83"/>
      <c r="B733" s="83"/>
      <c r="C733" s="83"/>
      <c r="D733" s="109"/>
      <c r="H733" s="144"/>
      <c r="I733" s="145"/>
    </row>
    <row r="734" spans="1:9" s="62" customFormat="1">
      <c r="A734" s="83"/>
      <c r="B734" s="83"/>
      <c r="C734" s="83"/>
      <c r="D734" s="109"/>
      <c r="H734" s="144"/>
      <c r="I734" s="145"/>
    </row>
    <row r="735" spans="1:9" s="62" customFormat="1">
      <c r="A735" s="83"/>
      <c r="B735" s="83"/>
      <c r="C735" s="83"/>
      <c r="D735" s="109"/>
      <c r="H735" s="144"/>
      <c r="I735" s="145"/>
    </row>
    <row r="736" spans="1:9" s="62" customFormat="1">
      <c r="A736" s="83"/>
      <c r="B736" s="83"/>
      <c r="C736" s="83"/>
      <c r="D736" s="109"/>
      <c r="H736" s="144"/>
      <c r="I736" s="145"/>
    </row>
    <row r="737" spans="1:9" s="62" customFormat="1">
      <c r="A737" s="83"/>
      <c r="B737" s="83"/>
      <c r="C737" s="83"/>
      <c r="D737" s="109"/>
      <c r="H737" s="144"/>
      <c r="I737" s="145"/>
    </row>
    <row r="738" spans="1:9" s="62" customFormat="1">
      <c r="A738" s="83"/>
      <c r="B738" s="83"/>
      <c r="C738" s="83"/>
      <c r="D738" s="109"/>
      <c r="H738" s="144"/>
      <c r="I738" s="145"/>
    </row>
    <row r="739" spans="1:9" s="62" customFormat="1">
      <c r="A739" s="83"/>
      <c r="B739" s="83"/>
      <c r="C739" s="83"/>
      <c r="D739" s="109"/>
      <c r="H739" s="144"/>
      <c r="I739" s="145"/>
    </row>
    <row r="740" spans="1:9" s="62" customFormat="1">
      <c r="A740" s="83"/>
      <c r="B740" s="83"/>
      <c r="C740" s="83"/>
      <c r="D740" s="109"/>
      <c r="H740" s="144"/>
      <c r="I740" s="145"/>
    </row>
    <row r="741" spans="1:9" s="62" customFormat="1">
      <c r="A741" s="83"/>
      <c r="B741" s="83"/>
      <c r="C741" s="83"/>
      <c r="D741" s="109"/>
      <c r="H741" s="144"/>
      <c r="I741" s="145"/>
    </row>
    <row r="742" spans="1:9" s="62" customFormat="1">
      <c r="A742" s="83"/>
      <c r="B742" s="83"/>
      <c r="C742" s="83"/>
      <c r="D742" s="109"/>
      <c r="H742" s="144"/>
      <c r="I742" s="145"/>
    </row>
    <row r="743" spans="1:9" s="62" customFormat="1">
      <c r="A743" s="83"/>
      <c r="B743" s="83"/>
      <c r="C743" s="83"/>
      <c r="D743" s="109"/>
      <c r="H743" s="144"/>
      <c r="I743" s="145"/>
    </row>
    <row r="744" spans="1:9" s="62" customFormat="1">
      <c r="A744" s="83"/>
      <c r="B744" s="83"/>
      <c r="C744" s="83"/>
      <c r="D744" s="109"/>
      <c r="H744" s="144"/>
      <c r="I744" s="145"/>
    </row>
    <row r="745" spans="1:9" s="62" customFormat="1">
      <c r="A745" s="83"/>
      <c r="B745" s="83"/>
      <c r="C745" s="83"/>
      <c r="D745" s="109"/>
      <c r="H745" s="144"/>
      <c r="I745" s="145"/>
    </row>
    <row r="746" spans="1:9" s="62" customFormat="1">
      <c r="A746" s="83"/>
      <c r="B746" s="83"/>
      <c r="C746" s="83"/>
      <c r="D746" s="109"/>
      <c r="H746" s="144"/>
      <c r="I746" s="145"/>
    </row>
    <row r="747" spans="1:9" s="62" customFormat="1">
      <c r="A747" s="83"/>
      <c r="B747" s="83"/>
      <c r="C747" s="83"/>
      <c r="D747" s="109"/>
      <c r="H747" s="144"/>
      <c r="I747" s="145"/>
    </row>
    <row r="748" spans="1:9" s="62" customFormat="1">
      <c r="A748" s="83"/>
      <c r="B748" s="83"/>
      <c r="C748" s="83"/>
      <c r="D748" s="109"/>
      <c r="H748" s="144"/>
      <c r="I748" s="145"/>
    </row>
    <row r="749" spans="1:9" s="62" customFormat="1">
      <c r="A749" s="83"/>
      <c r="B749" s="83"/>
      <c r="C749" s="83"/>
      <c r="D749" s="109"/>
      <c r="H749" s="144"/>
      <c r="I749" s="145"/>
    </row>
    <row r="750" spans="1:9" s="62" customFormat="1">
      <c r="A750" s="83"/>
      <c r="B750" s="83"/>
      <c r="C750" s="83"/>
      <c r="D750" s="109"/>
      <c r="H750" s="144"/>
      <c r="I750" s="145"/>
    </row>
    <row r="751" spans="1:9" s="62" customFormat="1">
      <c r="A751" s="83"/>
      <c r="B751" s="83"/>
      <c r="C751" s="83"/>
      <c r="D751" s="109"/>
      <c r="H751" s="144"/>
      <c r="I751" s="145"/>
    </row>
    <row r="752" spans="1:9" s="62" customFormat="1">
      <c r="A752" s="83"/>
      <c r="B752" s="83"/>
      <c r="C752" s="83"/>
      <c r="D752" s="109"/>
      <c r="H752" s="144"/>
      <c r="I752" s="145"/>
    </row>
    <row r="753" spans="1:9" s="62" customFormat="1">
      <c r="A753" s="83"/>
      <c r="B753" s="83"/>
      <c r="C753" s="83"/>
      <c r="D753" s="109"/>
      <c r="H753" s="144"/>
      <c r="I753" s="145"/>
    </row>
    <row r="754" spans="1:9" s="62" customFormat="1">
      <c r="A754" s="83"/>
      <c r="B754" s="83"/>
      <c r="C754" s="83"/>
      <c r="D754" s="109"/>
      <c r="H754" s="144"/>
      <c r="I754" s="145"/>
    </row>
    <row r="755" spans="1:9" s="62" customFormat="1">
      <c r="A755" s="83"/>
      <c r="B755" s="83"/>
      <c r="C755" s="83"/>
      <c r="D755" s="109"/>
      <c r="H755" s="144"/>
      <c r="I755" s="145"/>
    </row>
    <row r="756" spans="1:9" s="62" customFormat="1">
      <c r="A756" s="83"/>
      <c r="B756" s="83"/>
      <c r="C756" s="83"/>
      <c r="D756" s="109"/>
      <c r="H756" s="144"/>
      <c r="I756" s="145"/>
    </row>
    <row r="757" spans="1:9" s="62" customFormat="1">
      <c r="A757" s="83"/>
      <c r="B757" s="83"/>
      <c r="C757" s="83"/>
      <c r="D757" s="109"/>
      <c r="H757" s="144"/>
      <c r="I757" s="145"/>
    </row>
    <row r="758" spans="1:9" s="62" customFormat="1">
      <c r="A758" s="83"/>
      <c r="B758" s="83"/>
      <c r="C758" s="83"/>
      <c r="D758" s="109"/>
      <c r="H758" s="144"/>
      <c r="I758" s="145"/>
    </row>
    <row r="759" spans="1:9" s="62" customFormat="1">
      <c r="A759" s="83"/>
      <c r="B759" s="83"/>
      <c r="C759" s="83"/>
      <c r="D759" s="109"/>
      <c r="H759" s="144"/>
      <c r="I759" s="145"/>
    </row>
    <row r="760" spans="1:9" s="62" customFormat="1">
      <c r="A760" s="83"/>
      <c r="B760" s="83"/>
      <c r="C760" s="83"/>
      <c r="D760" s="109"/>
      <c r="H760" s="144"/>
      <c r="I760" s="145"/>
    </row>
    <row r="761" spans="1:9" s="62" customFormat="1">
      <c r="A761" s="83"/>
      <c r="B761" s="83"/>
      <c r="C761" s="83"/>
      <c r="D761" s="109"/>
      <c r="H761" s="144"/>
      <c r="I761" s="145"/>
    </row>
    <row r="762" spans="1:9" s="62" customFormat="1">
      <c r="A762" s="83"/>
      <c r="B762" s="83"/>
      <c r="C762" s="83"/>
      <c r="D762" s="109"/>
      <c r="H762" s="144"/>
      <c r="I762" s="145"/>
    </row>
    <row r="763" spans="1:9" s="62" customFormat="1">
      <c r="A763" s="83"/>
      <c r="B763" s="83"/>
      <c r="C763" s="83"/>
      <c r="D763" s="109"/>
      <c r="H763" s="144"/>
      <c r="I763" s="145"/>
    </row>
    <row r="764" spans="1:9" s="62" customFormat="1">
      <c r="A764" s="83"/>
      <c r="B764" s="83"/>
      <c r="C764" s="83"/>
      <c r="D764" s="109"/>
      <c r="H764" s="144"/>
      <c r="I764" s="145"/>
    </row>
    <row r="765" spans="1:9" s="62" customFormat="1">
      <c r="A765" s="83"/>
      <c r="B765" s="83"/>
      <c r="C765" s="83"/>
      <c r="D765" s="109"/>
      <c r="H765" s="144"/>
      <c r="I765" s="145"/>
    </row>
    <row r="766" spans="1:9" s="62" customFormat="1">
      <c r="A766" s="83"/>
      <c r="B766" s="83"/>
      <c r="C766" s="83"/>
      <c r="D766" s="109"/>
      <c r="H766" s="144"/>
      <c r="I766" s="145"/>
    </row>
    <row r="767" spans="1:9" s="62" customFormat="1">
      <c r="A767" s="83"/>
      <c r="B767" s="83"/>
      <c r="C767" s="83"/>
      <c r="D767" s="109"/>
      <c r="H767" s="144"/>
      <c r="I767" s="145"/>
    </row>
    <row r="768" spans="1:9" s="62" customFormat="1">
      <c r="A768" s="83"/>
      <c r="B768" s="83"/>
      <c r="C768" s="83"/>
      <c r="D768" s="109"/>
      <c r="H768" s="144"/>
      <c r="I768" s="145"/>
    </row>
    <row r="769" spans="1:9" s="62" customFormat="1">
      <c r="A769" s="83"/>
      <c r="B769" s="83"/>
      <c r="C769" s="83"/>
      <c r="D769" s="109"/>
      <c r="H769" s="144"/>
      <c r="I769" s="145"/>
    </row>
    <row r="770" spans="1:9" s="62" customFormat="1">
      <c r="A770" s="83"/>
      <c r="B770" s="83"/>
      <c r="C770" s="83"/>
      <c r="D770" s="109"/>
      <c r="H770" s="144"/>
      <c r="I770" s="145"/>
    </row>
    <row r="771" spans="1:9" s="62" customFormat="1">
      <c r="A771" s="83"/>
      <c r="B771" s="83"/>
      <c r="C771" s="83"/>
      <c r="D771" s="109"/>
      <c r="H771" s="144"/>
      <c r="I771" s="145"/>
    </row>
    <row r="772" spans="1:9" s="62" customFormat="1">
      <c r="A772" s="83"/>
      <c r="B772" s="83"/>
      <c r="C772" s="83"/>
      <c r="D772" s="109"/>
      <c r="H772" s="144"/>
      <c r="I772" s="145"/>
    </row>
    <row r="773" spans="1:9" s="62" customFormat="1">
      <c r="A773" s="83"/>
      <c r="B773" s="83"/>
      <c r="C773" s="83"/>
      <c r="D773" s="109"/>
      <c r="H773" s="144"/>
      <c r="I773" s="145"/>
    </row>
    <row r="774" spans="1:9" s="62" customFormat="1">
      <c r="A774" s="83"/>
      <c r="B774" s="83"/>
      <c r="C774" s="83"/>
      <c r="D774" s="109"/>
      <c r="H774" s="144"/>
      <c r="I774" s="145"/>
    </row>
    <row r="775" spans="1:9" s="62" customFormat="1">
      <c r="A775" s="83"/>
      <c r="B775" s="83"/>
      <c r="C775" s="83"/>
      <c r="D775" s="109"/>
      <c r="H775" s="144"/>
      <c r="I775" s="145"/>
    </row>
    <row r="776" spans="1:9" s="62" customFormat="1">
      <c r="A776" s="83"/>
      <c r="B776" s="83"/>
      <c r="C776" s="83"/>
      <c r="D776" s="109"/>
      <c r="H776" s="144"/>
      <c r="I776" s="145"/>
    </row>
    <row r="777" spans="1:9" s="62" customFormat="1">
      <c r="A777" s="83"/>
      <c r="B777" s="83"/>
      <c r="C777" s="83"/>
      <c r="D777" s="109"/>
      <c r="H777" s="144"/>
      <c r="I777" s="145"/>
    </row>
    <row r="778" spans="1:9" s="62" customFormat="1">
      <c r="A778" s="83"/>
      <c r="B778" s="83"/>
      <c r="C778" s="83"/>
      <c r="D778" s="109"/>
      <c r="H778" s="144"/>
      <c r="I778" s="145"/>
    </row>
    <row r="779" spans="1:9" s="62" customFormat="1">
      <c r="A779" s="83"/>
      <c r="B779" s="83"/>
      <c r="C779" s="83"/>
      <c r="D779" s="109"/>
      <c r="H779" s="144"/>
      <c r="I779" s="145"/>
    </row>
    <row r="780" spans="1:9" s="62" customFormat="1">
      <c r="A780" s="83"/>
      <c r="B780" s="83"/>
      <c r="C780" s="83"/>
      <c r="D780" s="109"/>
      <c r="H780" s="144"/>
      <c r="I780" s="145"/>
    </row>
    <row r="781" spans="1:9" s="62" customFormat="1">
      <c r="A781" s="83"/>
      <c r="B781" s="83"/>
      <c r="C781" s="83"/>
      <c r="D781" s="109"/>
      <c r="H781" s="144"/>
      <c r="I781" s="145"/>
    </row>
    <row r="782" spans="1:9" s="62" customFormat="1">
      <c r="A782" s="83"/>
      <c r="B782" s="83"/>
      <c r="C782" s="83"/>
      <c r="D782" s="109"/>
      <c r="H782" s="144"/>
      <c r="I782" s="145"/>
    </row>
    <row r="783" spans="1:9" s="62" customFormat="1">
      <c r="A783" s="83"/>
      <c r="B783" s="83"/>
      <c r="C783" s="83"/>
      <c r="D783" s="109"/>
      <c r="H783" s="144"/>
      <c r="I783" s="145"/>
    </row>
    <row r="784" spans="1:9" s="62" customFormat="1">
      <c r="A784" s="83"/>
      <c r="B784" s="83"/>
      <c r="C784" s="83"/>
      <c r="D784" s="109"/>
      <c r="H784" s="144"/>
      <c r="I784" s="145"/>
    </row>
    <row r="785" spans="1:9" s="62" customFormat="1">
      <c r="A785" s="83"/>
      <c r="B785" s="83"/>
      <c r="C785" s="83"/>
      <c r="D785" s="109"/>
      <c r="H785" s="144"/>
      <c r="I785" s="145"/>
    </row>
    <row r="786" spans="1:9" s="62" customFormat="1">
      <c r="A786" s="83"/>
      <c r="B786" s="83"/>
      <c r="C786" s="83"/>
      <c r="D786" s="109"/>
      <c r="H786" s="144"/>
      <c r="I786" s="145"/>
    </row>
    <row r="787" spans="1:9" s="62" customFormat="1">
      <c r="A787" s="83"/>
      <c r="B787" s="83"/>
      <c r="C787" s="83"/>
      <c r="D787" s="109"/>
      <c r="H787" s="144"/>
      <c r="I787" s="145"/>
    </row>
    <row r="788" spans="1:9" s="62" customFormat="1">
      <c r="A788" s="83"/>
      <c r="B788" s="83"/>
      <c r="C788" s="83"/>
      <c r="D788" s="109"/>
      <c r="H788" s="144"/>
      <c r="I788" s="145"/>
    </row>
    <row r="789" spans="1:9" s="62" customFormat="1">
      <c r="A789" s="83"/>
      <c r="B789" s="83"/>
      <c r="C789" s="83"/>
      <c r="D789" s="109"/>
      <c r="H789" s="144"/>
      <c r="I789" s="145"/>
    </row>
    <row r="790" spans="1:9" s="62" customFormat="1">
      <c r="A790" s="83"/>
      <c r="B790" s="83"/>
      <c r="C790" s="83"/>
      <c r="D790" s="109"/>
      <c r="H790" s="144"/>
      <c r="I790" s="145"/>
    </row>
    <row r="791" spans="1:9" s="62" customFormat="1">
      <c r="A791" s="83"/>
      <c r="B791" s="83"/>
      <c r="C791" s="83"/>
      <c r="D791" s="109"/>
      <c r="H791" s="144"/>
      <c r="I791" s="145"/>
    </row>
    <row r="792" spans="1:9" s="62" customFormat="1">
      <c r="A792" s="83"/>
      <c r="B792" s="83"/>
      <c r="C792" s="83"/>
      <c r="D792" s="109"/>
      <c r="H792" s="144"/>
      <c r="I792" s="145"/>
    </row>
    <row r="793" spans="1:9" s="62" customFormat="1">
      <c r="A793" s="83"/>
      <c r="B793" s="83"/>
      <c r="C793" s="83"/>
      <c r="D793" s="109"/>
      <c r="H793" s="144"/>
      <c r="I793" s="145"/>
    </row>
    <row r="794" spans="1:9" s="62" customFormat="1">
      <c r="A794" s="83"/>
      <c r="B794" s="83"/>
      <c r="C794" s="83"/>
      <c r="D794" s="109"/>
      <c r="H794" s="144"/>
      <c r="I794" s="145"/>
    </row>
    <row r="795" spans="1:9" s="62" customFormat="1">
      <c r="A795" s="83"/>
      <c r="B795" s="83"/>
      <c r="C795" s="83"/>
      <c r="D795" s="109"/>
      <c r="H795" s="144"/>
      <c r="I795" s="145"/>
    </row>
    <row r="796" spans="1:9" s="62" customFormat="1">
      <c r="A796" s="83"/>
      <c r="B796" s="83"/>
      <c r="C796" s="83"/>
      <c r="D796" s="109"/>
      <c r="H796" s="144"/>
      <c r="I796" s="145"/>
    </row>
    <row r="797" spans="1:9" s="62" customFormat="1">
      <c r="A797" s="83"/>
      <c r="B797" s="83"/>
      <c r="C797" s="83"/>
      <c r="D797" s="109"/>
      <c r="H797" s="144"/>
      <c r="I797" s="145"/>
    </row>
    <row r="798" spans="1:9" s="62" customFormat="1">
      <c r="A798" s="83"/>
      <c r="B798" s="83"/>
      <c r="C798" s="83"/>
      <c r="D798" s="109"/>
      <c r="H798" s="144"/>
      <c r="I798" s="145"/>
    </row>
    <row r="799" spans="1:9" s="62" customFormat="1">
      <c r="A799" s="83"/>
      <c r="B799" s="83"/>
      <c r="C799" s="83"/>
      <c r="D799" s="109"/>
      <c r="H799" s="144"/>
      <c r="I799" s="145"/>
    </row>
    <row r="800" spans="1:9" s="62" customFormat="1">
      <c r="A800" s="83"/>
      <c r="B800" s="83"/>
      <c r="C800" s="83"/>
      <c r="D800" s="109"/>
      <c r="H800" s="144"/>
      <c r="I800" s="145"/>
    </row>
    <row r="801" spans="1:9" s="62" customFormat="1">
      <c r="A801" s="83"/>
      <c r="B801" s="83"/>
      <c r="C801" s="83"/>
      <c r="D801" s="109"/>
      <c r="H801" s="144"/>
      <c r="I801" s="145"/>
    </row>
    <row r="802" spans="1:9" s="62" customFormat="1">
      <c r="A802" s="83"/>
      <c r="B802" s="83"/>
      <c r="C802" s="83"/>
      <c r="D802" s="109"/>
      <c r="H802" s="144"/>
      <c r="I802" s="145"/>
    </row>
    <row r="803" spans="1:9" s="62" customFormat="1">
      <c r="A803" s="83"/>
      <c r="B803" s="83"/>
      <c r="C803" s="83"/>
      <c r="D803" s="109"/>
      <c r="H803" s="144"/>
      <c r="I803" s="145"/>
    </row>
    <row r="804" spans="1:9" s="62" customFormat="1">
      <c r="A804" s="83"/>
      <c r="B804" s="83"/>
      <c r="C804" s="83"/>
      <c r="D804" s="109"/>
      <c r="H804" s="144"/>
      <c r="I804" s="145"/>
    </row>
    <row r="805" spans="1:9" s="62" customFormat="1">
      <c r="A805" s="83"/>
      <c r="B805" s="83"/>
      <c r="C805" s="83"/>
      <c r="D805" s="109"/>
      <c r="H805" s="144"/>
      <c r="I805" s="145"/>
    </row>
    <row r="806" spans="1:9" s="62" customFormat="1">
      <c r="A806" s="83"/>
      <c r="B806" s="83"/>
      <c r="C806" s="83"/>
      <c r="D806" s="109"/>
      <c r="H806" s="144"/>
      <c r="I806" s="145"/>
    </row>
    <row r="807" spans="1:9" s="62" customFormat="1">
      <c r="A807" s="83"/>
      <c r="B807" s="83"/>
      <c r="C807" s="83"/>
      <c r="D807" s="109"/>
      <c r="H807" s="144"/>
      <c r="I807" s="145"/>
    </row>
    <row r="808" spans="1:9" s="62" customFormat="1">
      <c r="A808" s="83"/>
      <c r="B808" s="83"/>
      <c r="C808" s="83"/>
      <c r="D808" s="109"/>
      <c r="H808" s="144"/>
      <c r="I808" s="145"/>
    </row>
    <row r="809" spans="1:9" s="62" customFormat="1">
      <c r="A809" s="83"/>
      <c r="B809" s="83"/>
      <c r="C809" s="83"/>
      <c r="D809" s="109"/>
      <c r="H809" s="144"/>
      <c r="I809" s="145"/>
    </row>
    <row r="810" spans="1:9" s="62" customFormat="1">
      <c r="A810" s="83"/>
      <c r="B810" s="83"/>
      <c r="C810" s="83"/>
      <c r="D810" s="109"/>
      <c r="H810" s="144"/>
      <c r="I810" s="145"/>
    </row>
    <row r="811" spans="1:9" s="62" customFormat="1">
      <c r="A811" s="83"/>
      <c r="B811" s="83"/>
      <c r="C811" s="83"/>
      <c r="D811" s="109"/>
      <c r="H811" s="144"/>
      <c r="I811" s="145"/>
    </row>
    <row r="812" spans="1:9" s="62" customFormat="1">
      <c r="A812" s="83"/>
      <c r="B812" s="83"/>
      <c r="C812" s="83"/>
      <c r="D812" s="109"/>
      <c r="H812" s="144"/>
      <c r="I812" s="145"/>
    </row>
    <row r="813" spans="1:9" s="62" customFormat="1">
      <c r="A813" s="83"/>
      <c r="B813" s="83"/>
      <c r="C813" s="83"/>
      <c r="D813" s="109"/>
      <c r="H813" s="144"/>
      <c r="I813" s="145"/>
    </row>
    <row r="814" spans="1:9" s="62" customFormat="1">
      <c r="A814" s="83"/>
      <c r="B814" s="83"/>
      <c r="C814" s="83"/>
      <c r="D814" s="109"/>
      <c r="H814" s="144"/>
      <c r="I814" s="145"/>
    </row>
    <row r="815" spans="1:9" s="62" customFormat="1">
      <c r="A815" s="83"/>
      <c r="B815" s="83"/>
      <c r="C815" s="83"/>
      <c r="D815" s="109"/>
      <c r="H815" s="144"/>
      <c r="I815" s="145"/>
    </row>
    <row r="816" spans="1:9" s="62" customFormat="1">
      <c r="A816" s="83"/>
      <c r="B816" s="83"/>
      <c r="C816" s="83"/>
      <c r="D816" s="109"/>
      <c r="H816" s="144"/>
      <c r="I816" s="145"/>
    </row>
    <row r="817" spans="1:9" s="62" customFormat="1">
      <c r="A817" s="83"/>
      <c r="B817" s="83"/>
      <c r="C817" s="83"/>
      <c r="D817" s="109"/>
      <c r="H817" s="144"/>
      <c r="I817" s="145"/>
    </row>
    <row r="818" spans="1:9" s="62" customFormat="1">
      <c r="A818" s="83"/>
      <c r="B818" s="83"/>
      <c r="C818" s="83"/>
      <c r="D818" s="109"/>
      <c r="H818" s="144"/>
      <c r="I818" s="145"/>
    </row>
    <row r="819" spans="1:9" s="62" customFormat="1">
      <c r="A819" s="83"/>
      <c r="B819" s="83"/>
      <c r="C819" s="83"/>
      <c r="D819" s="109"/>
      <c r="H819" s="144"/>
      <c r="I819" s="145"/>
    </row>
    <row r="820" spans="1:9" s="62" customFormat="1">
      <c r="A820" s="83"/>
      <c r="B820" s="83"/>
      <c r="C820" s="83"/>
      <c r="D820" s="109"/>
      <c r="H820" s="144"/>
      <c r="I820" s="145"/>
    </row>
    <row r="821" spans="1:9" s="62" customFormat="1">
      <c r="A821" s="83"/>
      <c r="B821" s="83"/>
      <c r="C821" s="83"/>
      <c r="D821" s="109"/>
      <c r="H821" s="144"/>
      <c r="I821" s="145"/>
    </row>
    <row r="822" spans="1:9" s="62" customFormat="1">
      <c r="A822" s="83"/>
      <c r="B822" s="83"/>
      <c r="C822" s="83"/>
      <c r="D822" s="109"/>
      <c r="H822" s="144"/>
      <c r="I822" s="145"/>
    </row>
    <row r="823" spans="1:9" s="62" customFormat="1">
      <c r="A823" s="83"/>
      <c r="B823" s="83"/>
      <c r="C823" s="83"/>
      <c r="D823" s="109"/>
      <c r="H823" s="144"/>
      <c r="I823" s="145"/>
    </row>
    <row r="824" spans="1:9" s="62" customFormat="1">
      <c r="A824" s="83"/>
      <c r="B824" s="83"/>
      <c r="C824" s="83"/>
      <c r="D824" s="109"/>
      <c r="H824" s="144"/>
      <c r="I824" s="145"/>
    </row>
    <row r="825" spans="1:9" s="62" customFormat="1">
      <c r="A825" s="83"/>
      <c r="B825" s="83"/>
      <c r="C825" s="83"/>
      <c r="D825" s="109"/>
      <c r="H825" s="144"/>
      <c r="I825" s="145"/>
    </row>
    <row r="826" spans="1:9" s="62" customFormat="1">
      <c r="A826" s="83"/>
      <c r="B826" s="83"/>
      <c r="C826" s="83"/>
      <c r="D826" s="109"/>
      <c r="H826" s="144"/>
      <c r="I826" s="145"/>
    </row>
    <row r="827" spans="1:9" s="62" customFormat="1">
      <c r="A827" s="83"/>
      <c r="B827" s="83"/>
      <c r="C827" s="83"/>
      <c r="D827" s="109"/>
      <c r="H827" s="144"/>
      <c r="I827" s="145"/>
    </row>
    <row r="828" spans="1:9" s="62" customFormat="1">
      <c r="A828" s="83"/>
      <c r="B828" s="83"/>
      <c r="C828" s="83"/>
      <c r="D828" s="109"/>
      <c r="H828" s="144"/>
      <c r="I828" s="145"/>
    </row>
    <row r="829" spans="1:9" s="62" customFormat="1">
      <c r="A829" s="83"/>
      <c r="B829" s="83"/>
      <c r="C829" s="83"/>
      <c r="D829" s="109"/>
      <c r="H829" s="144"/>
      <c r="I829" s="145"/>
    </row>
    <row r="830" spans="1:9" s="62" customFormat="1">
      <c r="A830" s="83"/>
      <c r="B830" s="83"/>
      <c r="C830" s="83"/>
      <c r="D830" s="109"/>
      <c r="H830" s="144"/>
      <c r="I830" s="145"/>
    </row>
    <row r="831" spans="1:9" s="62" customFormat="1">
      <c r="A831" s="83"/>
      <c r="B831" s="83"/>
      <c r="C831" s="83"/>
      <c r="D831" s="109"/>
      <c r="H831" s="144"/>
      <c r="I831" s="145"/>
    </row>
    <row r="832" spans="1:9" s="62" customFormat="1">
      <c r="A832" s="83"/>
      <c r="B832" s="83"/>
      <c r="C832" s="83"/>
      <c r="D832" s="109"/>
      <c r="H832" s="144"/>
      <c r="I832" s="145"/>
    </row>
    <row r="833" spans="1:9" s="62" customFormat="1">
      <c r="A833" s="83"/>
      <c r="B833" s="83"/>
      <c r="C833" s="83"/>
      <c r="D833" s="109"/>
      <c r="H833" s="144"/>
      <c r="I833" s="145"/>
    </row>
    <row r="834" spans="1:9" s="62" customFormat="1">
      <c r="A834" s="83"/>
      <c r="B834" s="83"/>
      <c r="C834" s="83"/>
      <c r="D834" s="109"/>
      <c r="H834" s="144"/>
      <c r="I834" s="145"/>
    </row>
    <row r="835" spans="1:9" s="62" customFormat="1">
      <c r="A835" s="83"/>
      <c r="B835" s="83"/>
      <c r="C835" s="83"/>
      <c r="D835" s="109"/>
      <c r="H835" s="144"/>
      <c r="I835" s="145"/>
    </row>
    <row r="836" spans="1:9" s="62" customFormat="1">
      <c r="A836" s="83"/>
      <c r="B836" s="83"/>
      <c r="C836" s="83"/>
      <c r="D836" s="109"/>
      <c r="H836" s="144"/>
      <c r="I836" s="145"/>
    </row>
    <row r="837" spans="1:9" s="62" customFormat="1">
      <c r="A837" s="83"/>
      <c r="B837" s="83"/>
      <c r="C837" s="83"/>
      <c r="D837" s="109"/>
      <c r="H837" s="144"/>
      <c r="I837" s="145"/>
    </row>
    <row r="838" spans="1:9" s="62" customFormat="1">
      <c r="A838" s="83"/>
      <c r="B838" s="83"/>
      <c r="C838" s="83"/>
      <c r="D838" s="109"/>
      <c r="H838" s="144"/>
      <c r="I838" s="145"/>
    </row>
    <row r="839" spans="1:9" s="62" customFormat="1">
      <c r="A839" s="83"/>
      <c r="B839" s="83"/>
      <c r="C839" s="83"/>
      <c r="D839" s="109"/>
      <c r="H839" s="144"/>
      <c r="I839" s="145"/>
    </row>
    <row r="840" spans="1:9" s="62" customFormat="1">
      <c r="A840" s="83"/>
      <c r="B840" s="83"/>
      <c r="C840" s="83"/>
      <c r="D840" s="109"/>
      <c r="H840" s="144"/>
      <c r="I840" s="145"/>
    </row>
    <row r="841" spans="1:9" s="62" customFormat="1">
      <c r="A841" s="83"/>
      <c r="B841" s="83"/>
      <c r="C841" s="83"/>
      <c r="D841" s="109"/>
      <c r="H841" s="144"/>
      <c r="I841" s="145"/>
    </row>
    <row r="842" spans="1:9" s="62" customFormat="1">
      <c r="A842" s="83"/>
      <c r="B842" s="83"/>
      <c r="C842" s="83"/>
      <c r="D842" s="109"/>
      <c r="H842" s="144"/>
      <c r="I842" s="145"/>
    </row>
    <row r="843" spans="1:9" s="62" customFormat="1">
      <c r="A843" s="83"/>
      <c r="B843" s="83"/>
      <c r="C843" s="83"/>
      <c r="D843" s="109"/>
      <c r="H843" s="144"/>
      <c r="I843" s="145"/>
    </row>
    <row r="844" spans="1:9" s="62" customFormat="1">
      <c r="A844" s="83"/>
      <c r="B844" s="83"/>
      <c r="C844" s="83"/>
      <c r="D844" s="109"/>
      <c r="H844" s="144"/>
      <c r="I844" s="145"/>
    </row>
    <row r="845" spans="1:9" s="62" customFormat="1">
      <c r="A845" s="83"/>
      <c r="B845" s="83"/>
      <c r="C845" s="83"/>
      <c r="D845" s="109"/>
      <c r="H845" s="144"/>
      <c r="I845" s="145"/>
    </row>
    <row r="846" spans="1:9" s="62" customFormat="1">
      <c r="A846" s="83"/>
      <c r="B846" s="83"/>
      <c r="C846" s="83"/>
      <c r="D846" s="109"/>
      <c r="H846" s="144"/>
      <c r="I846" s="145"/>
    </row>
    <row r="847" spans="1:9" s="62" customFormat="1">
      <c r="A847" s="83"/>
      <c r="B847" s="83"/>
      <c r="C847" s="83"/>
      <c r="D847" s="109"/>
      <c r="H847" s="144"/>
      <c r="I847" s="145"/>
    </row>
    <row r="848" spans="1:9" s="62" customFormat="1">
      <c r="A848" s="83"/>
      <c r="B848" s="83"/>
      <c r="C848" s="83"/>
      <c r="D848" s="109"/>
      <c r="H848" s="144"/>
      <c r="I848" s="145"/>
    </row>
    <row r="849" spans="1:9" s="62" customFormat="1">
      <c r="A849" s="83"/>
      <c r="B849" s="83"/>
      <c r="C849" s="83"/>
      <c r="D849" s="109"/>
      <c r="H849" s="144"/>
      <c r="I849" s="145"/>
    </row>
    <row r="850" spans="1:9" s="62" customFormat="1">
      <c r="A850" s="83"/>
      <c r="B850" s="83"/>
      <c r="C850" s="83"/>
      <c r="D850" s="109"/>
      <c r="H850" s="144"/>
      <c r="I850" s="145"/>
    </row>
    <row r="851" spans="1:9" s="62" customFormat="1">
      <c r="A851" s="83"/>
      <c r="B851" s="83"/>
      <c r="C851" s="83"/>
      <c r="D851" s="109"/>
      <c r="H851" s="144"/>
      <c r="I851" s="145"/>
    </row>
    <row r="852" spans="1:9" s="62" customFormat="1">
      <c r="A852" s="83"/>
      <c r="B852" s="83"/>
      <c r="C852" s="83"/>
      <c r="D852" s="109"/>
      <c r="H852" s="144"/>
      <c r="I852" s="145"/>
    </row>
    <row r="853" spans="1:9" s="62" customFormat="1">
      <c r="A853" s="83"/>
      <c r="B853" s="83"/>
      <c r="C853" s="83"/>
      <c r="D853" s="109"/>
      <c r="H853" s="144"/>
      <c r="I853" s="145"/>
    </row>
    <row r="854" spans="1:9" s="62" customFormat="1">
      <c r="A854" s="83"/>
      <c r="B854" s="83"/>
      <c r="C854" s="83"/>
      <c r="D854" s="109"/>
      <c r="H854" s="144"/>
      <c r="I854" s="145"/>
    </row>
    <row r="855" spans="1:9" s="62" customFormat="1">
      <c r="A855" s="83"/>
      <c r="B855" s="83"/>
      <c r="C855" s="83"/>
      <c r="D855" s="109"/>
      <c r="H855" s="144"/>
      <c r="I855" s="145"/>
    </row>
    <row r="856" spans="1:9" s="62" customFormat="1">
      <c r="A856" s="83"/>
      <c r="B856" s="83"/>
      <c r="C856" s="83"/>
      <c r="D856" s="109"/>
      <c r="H856" s="144"/>
      <c r="I856" s="145"/>
    </row>
    <row r="857" spans="1:9" s="62" customFormat="1">
      <c r="A857" s="83"/>
      <c r="B857" s="83"/>
      <c r="C857" s="83"/>
      <c r="D857" s="109"/>
      <c r="H857" s="144"/>
      <c r="I857" s="145"/>
    </row>
    <row r="858" spans="1:9" s="62" customFormat="1">
      <c r="A858" s="83"/>
      <c r="B858" s="83"/>
      <c r="C858" s="83"/>
      <c r="D858" s="109"/>
      <c r="H858" s="144"/>
      <c r="I858" s="145"/>
    </row>
    <row r="859" spans="1:9" s="62" customFormat="1">
      <c r="A859" s="83"/>
      <c r="B859" s="83"/>
      <c r="C859" s="83"/>
      <c r="D859" s="109"/>
      <c r="H859" s="144"/>
      <c r="I859" s="145"/>
    </row>
    <row r="860" spans="1:9" s="62" customFormat="1">
      <c r="A860" s="83"/>
      <c r="B860" s="83"/>
      <c r="C860" s="83"/>
      <c r="D860" s="109"/>
      <c r="H860" s="144"/>
      <c r="I860" s="145"/>
    </row>
    <row r="861" spans="1:9" s="62" customFormat="1">
      <c r="A861" s="83"/>
      <c r="B861" s="83"/>
      <c r="C861" s="83"/>
      <c r="D861" s="109"/>
      <c r="H861" s="144"/>
      <c r="I861" s="145"/>
    </row>
    <row r="862" spans="1:9" s="62" customFormat="1">
      <c r="A862" s="83"/>
      <c r="B862" s="83"/>
      <c r="C862" s="83"/>
      <c r="D862" s="109"/>
      <c r="H862" s="144"/>
      <c r="I862" s="145"/>
    </row>
    <row r="863" spans="1:9" s="62" customFormat="1">
      <c r="A863" s="83"/>
      <c r="B863" s="83"/>
      <c r="C863" s="83"/>
      <c r="D863" s="109"/>
      <c r="H863" s="144"/>
      <c r="I863" s="145"/>
    </row>
    <row r="864" spans="1:9" s="62" customFormat="1">
      <c r="A864" s="83"/>
      <c r="B864" s="83"/>
      <c r="C864" s="83"/>
      <c r="D864" s="109"/>
      <c r="H864" s="144"/>
      <c r="I864" s="145"/>
    </row>
    <row r="865" spans="1:9" s="62" customFormat="1">
      <c r="A865" s="83"/>
      <c r="B865" s="83"/>
      <c r="C865" s="83"/>
      <c r="D865" s="109"/>
      <c r="H865" s="144"/>
      <c r="I865" s="145"/>
    </row>
    <row r="866" spans="1:9" s="62" customFormat="1">
      <c r="A866" s="83"/>
      <c r="B866" s="83"/>
      <c r="C866" s="83"/>
      <c r="D866" s="109"/>
      <c r="H866" s="144"/>
      <c r="I866" s="145"/>
    </row>
    <row r="867" spans="1:9" s="62" customFormat="1">
      <c r="A867" s="83"/>
      <c r="B867" s="83"/>
      <c r="C867" s="83"/>
      <c r="D867" s="109"/>
      <c r="H867" s="144"/>
      <c r="I867" s="145"/>
    </row>
    <row r="868" spans="1:9" s="62" customFormat="1">
      <c r="A868" s="83"/>
      <c r="B868" s="83"/>
      <c r="C868" s="83"/>
      <c r="D868" s="109"/>
      <c r="H868" s="144"/>
      <c r="I868" s="145"/>
    </row>
    <row r="869" spans="1:9" s="62" customFormat="1">
      <c r="A869" s="83"/>
      <c r="B869" s="83"/>
      <c r="C869" s="83"/>
      <c r="D869" s="109"/>
      <c r="H869" s="144"/>
      <c r="I869" s="145"/>
    </row>
    <row r="870" spans="1:9" s="62" customFormat="1">
      <c r="A870" s="83"/>
      <c r="B870" s="83"/>
      <c r="C870" s="83"/>
      <c r="D870" s="109"/>
      <c r="H870" s="144"/>
      <c r="I870" s="145"/>
    </row>
    <row r="871" spans="1:9" s="62" customFormat="1">
      <c r="A871" s="83"/>
      <c r="B871" s="83"/>
      <c r="C871" s="83"/>
      <c r="D871" s="109"/>
      <c r="H871" s="144"/>
      <c r="I871" s="145"/>
    </row>
    <row r="872" spans="1:9" s="62" customFormat="1">
      <c r="A872" s="83"/>
      <c r="B872" s="83"/>
      <c r="C872" s="83"/>
      <c r="D872" s="109"/>
      <c r="H872" s="144"/>
      <c r="I872" s="145"/>
    </row>
    <row r="873" spans="1:9" s="62" customFormat="1">
      <c r="A873" s="83"/>
      <c r="B873" s="83"/>
      <c r="C873" s="83"/>
      <c r="D873" s="109"/>
      <c r="H873" s="144"/>
      <c r="I873" s="145"/>
    </row>
    <row r="874" spans="1:9" s="62" customFormat="1">
      <c r="A874" s="83"/>
      <c r="B874" s="83"/>
      <c r="C874" s="83"/>
      <c r="D874" s="109"/>
      <c r="H874" s="144"/>
      <c r="I874" s="145"/>
    </row>
    <row r="875" spans="1:9" s="62" customFormat="1">
      <c r="A875" s="83"/>
      <c r="B875" s="83"/>
      <c r="C875" s="83"/>
      <c r="D875" s="109"/>
      <c r="H875" s="144"/>
      <c r="I875" s="145"/>
    </row>
    <row r="876" spans="1:9" s="62" customFormat="1">
      <c r="A876" s="83"/>
      <c r="B876" s="83"/>
      <c r="C876" s="83"/>
      <c r="D876" s="109"/>
      <c r="H876" s="144"/>
      <c r="I876" s="145"/>
    </row>
    <row r="877" spans="1:9" s="62" customFormat="1">
      <c r="A877" s="83"/>
      <c r="B877" s="83"/>
      <c r="C877" s="83"/>
      <c r="D877" s="109"/>
      <c r="H877" s="144"/>
      <c r="I877" s="145"/>
    </row>
    <row r="878" spans="1:9" s="62" customFormat="1">
      <c r="A878" s="83"/>
      <c r="B878" s="83"/>
      <c r="C878" s="83"/>
      <c r="D878" s="109"/>
      <c r="H878" s="144"/>
      <c r="I878" s="145"/>
    </row>
    <row r="879" spans="1:9" s="62" customFormat="1">
      <c r="A879" s="83"/>
      <c r="B879" s="83"/>
      <c r="C879" s="83"/>
      <c r="D879" s="109"/>
      <c r="H879" s="144"/>
      <c r="I879" s="145"/>
    </row>
    <row r="880" spans="1:9" s="62" customFormat="1">
      <c r="A880" s="83"/>
      <c r="B880" s="83"/>
      <c r="C880" s="83"/>
      <c r="D880" s="109"/>
      <c r="H880" s="144"/>
      <c r="I880" s="145"/>
    </row>
    <row r="881" spans="1:9" s="62" customFormat="1">
      <c r="A881" s="83"/>
      <c r="B881" s="83"/>
      <c r="C881" s="83"/>
      <c r="D881" s="109"/>
      <c r="H881" s="144"/>
      <c r="I881" s="145"/>
    </row>
    <row r="882" spans="1:9" s="62" customFormat="1">
      <c r="A882" s="83"/>
      <c r="B882" s="83"/>
      <c r="C882" s="83"/>
      <c r="D882" s="109"/>
      <c r="H882" s="144"/>
      <c r="I882" s="145"/>
    </row>
    <row r="883" spans="1:9" s="62" customFormat="1">
      <c r="A883" s="83"/>
      <c r="B883" s="83"/>
      <c r="C883" s="83"/>
      <c r="D883" s="109"/>
      <c r="H883" s="144"/>
      <c r="I883" s="145"/>
    </row>
    <row r="884" spans="1:9" s="62" customFormat="1">
      <c r="A884" s="83"/>
      <c r="B884" s="83"/>
      <c r="C884" s="83"/>
      <c r="D884" s="109"/>
      <c r="H884" s="144"/>
      <c r="I884" s="145"/>
    </row>
    <row r="885" spans="1:9" s="62" customFormat="1">
      <c r="A885" s="83"/>
      <c r="B885" s="83"/>
      <c r="C885" s="83"/>
      <c r="D885" s="109"/>
      <c r="H885" s="144"/>
      <c r="I885" s="145"/>
    </row>
    <row r="886" spans="1:9" s="62" customFormat="1">
      <c r="A886" s="83"/>
      <c r="B886" s="83"/>
      <c r="C886" s="83"/>
      <c r="D886" s="109"/>
      <c r="H886" s="144"/>
      <c r="I886" s="145"/>
    </row>
    <row r="887" spans="1:9" s="62" customFormat="1">
      <c r="A887" s="83"/>
      <c r="B887" s="83"/>
      <c r="C887" s="83"/>
      <c r="D887" s="109"/>
      <c r="H887" s="144"/>
      <c r="I887" s="145"/>
    </row>
    <row r="888" spans="1:9" s="62" customFormat="1">
      <c r="A888" s="83"/>
      <c r="B888" s="83"/>
      <c r="C888" s="83"/>
      <c r="D888" s="109"/>
      <c r="H888" s="144"/>
      <c r="I888" s="145"/>
    </row>
    <row r="889" spans="1:9" s="62" customFormat="1">
      <c r="A889" s="83"/>
      <c r="B889" s="83"/>
      <c r="C889" s="83"/>
      <c r="D889" s="109"/>
      <c r="H889" s="144"/>
      <c r="I889" s="145"/>
    </row>
    <row r="890" spans="1:9" s="62" customFormat="1">
      <c r="A890" s="83"/>
      <c r="B890" s="83"/>
      <c r="C890" s="83"/>
      <c r="D890" s="109"/>
      <c r="H890" s="144"/>
      <c r="I890" s="145"/>
    </row>
    <row r="891" spans="1:9" s="62" customFormat="1">
      <c r="A891" s="83"/>
      <c r="B891" s="83"/>
      <c r="C891" s="83"/>
      <c r="D891" s="109"/>
      <c r="H891" s="144"/>
      <c r="I891" s="145"/>
    </row>
    <row r="892" spans="1:9" s="62" customFormat="1">
      <c r="A892" s="83"/>
      <c r="B892" s="83"/>
      <c r="C892" s="83"/>
      <c r="D892" s="109"/>
      <c r="H892" s="144"/>
      <c r="I892" s="145"/>
    </row>
    <row r="893" spans="1:9" s="62" customFormat="1">
      <c r="A893" s="83"/>
      <c r="B893" s="83"/>
      <c r="C893" s="83"/>
      <c r="D893" s="109"/>
      <c r="H893" s="144"/>
      <c r="I893" s="145"/>
    </row>
    <row r="894" spans="1:9" s="62" customFormat="1">
      <c r="A894" s="83"/>
      <c r="B894" s="83"/>
      <c r="C894" s="83"/>
      <c r="D894" s="109"/>
      <c r="H894" s="144"/>
      <c r="I894" s="145"/>
    </row>
    <row r="895" spans="1:9" s="62" customFormat="1">
      <c r="A895" s="83"/>
      <c r="B895" s="83"/>
      <c r="C895" s="83"/>
      <c r="D895" s="109"/>
      <c r="H895" s="144"/>
      <c r="I895" s="145"/>
    </row>
    <row r="896" spans="1:9" s="62" customFormat="1">
      <c r="A896" s="83"/>
      <c r="B896" s="83"/>
      <c r="C896" s="83"/>
      <c r="D896" s="109"/>
      <c r="H896" s="144"/>
      <c r="I896" s="145"/>
    </row>
    <row r="897" spans="1:9" s="62" customFormat="1">
      <c r="A897" s="83"/>
      <c r="B897" s="83"/>
      <c r="C897" s="83"/>
      <c r="D897" s="109"/>
      <c r="H897" s="144"/>
      <c r="I897" s="145"/>
    </row>
    <row r="898" spans="1:9" s="62" customFormat="1">
      <c r="A898" s="83"/>
      <c r="B898" s="83"/>
      <c r="C898" s="83"/>
      <c r="D898" s="109"/>
      <c r="H898" s="144"/>
      <c r="I898" s="145"/>
    </row>
    <row r="899" spans="1:9" s="62" customFormat="1">
      <c r="A899" s="83"/>
      <c r="B899" s="83"/>
      <c r="C899" s="83"/>
      <c r="D899" s="109"/>
      <c r="H899" s="144"/>
      <c r="I899" s="145"/>
    </row>
    <row r="900" spans="1:9" s="62" customFormat="1">
      <c r="A900" s="83"/>
      <c r="B900" s="83"/>
      <c r="C900" s="83"/>
      <c r="D900" s="109"/>
      <c r="H900" s="144"/>
      <c r="I900" s="145"/>
    </row>
    <row r="901" spans="1:9" s="62" customFormat="1">
      <c r="A901" s="83"/>
      <c r="B901" s="83"/>
      <c r="C901" s="83"/>
      <c r="D901" s="109"/>
      <c r="H901" s="144"/>
      <c r="I901" s="145"/>
    </row>
    <row r="902" spans="1:9" s="62" customFormat="1">
      <c r="A902" s="83"/>
      <c r="B902" s="83"/>
      <c r="C902" s="83"/>
      <c r="D902" s="109"/>
      <c r="H902" s="144"/>
      <c r="I902" s="145"/>
    </row>
    <row r="903" spans="1:9" s="62" customFormat="1">
      <c r="A903" s="83"/>
      <c r="B903" s="83"/>
      <c r="C903" s="83"/>
      <c r="D903" s="109"/>
      <c r="H903" s="144"/>
      <c r="I903" s="145"/>
    </row>
    <row r="904" spans="1:9" s="62" customFormat="1">
      <c r="A904" s="83"/>
      <c r="B904" s="83"/>
      <c r="C904" s="83"/>
      <c r="D904" s="109"/>
      <c r="H904" s="144"/>
      <c r="I904" s="145"/>
    </row>
    <row r="905" spans="1:9" s="62" customFormat="1">
      <c r="A905" s="83"/>
      <c r="B905" s="83"/>
      <c r="C905" s="83"/>
      <c r="D905" s="109"/>
      <c r="H905" s="144"/>
      <c r="I905" s="145"/>
    </row>
    <row r="906" spans="1:9" s="62" customFormat="1">
      <c r="A906" s="83"/>
      <c r="B906" s="83"/>
      <c r="C906" s="83"/>
      <c r="D906" s="109"/>
      <c r="H906" s="144"/>
      <c r="I906" s="145"/>
    </row>
    <row r="907" spans="1:9" s="62" customFormat="1">
      <c r="A907" s="83"/>
      <c r="B907" s="83"/>
      <c r="C907" s="83"/>
      <c r="D907" s="109"/>
      <c r="H907" s="144"/>
      <c r="I907" s="145"/>
    </row>
    <row r="908" spans="1:9" s="62" customFormat="1">
      <c r="A908" s="83"/>
      <c r="B908" s="83"/>
      <c r="C908" s="83"/>
      <c r="D908" s="109"/>
      <c r="H908" s="144"/>
      <c r="I908" s="145"/>
    </row>
    <row r="909" spans="1:9" s="62" customFormat="1">
      <c r="A909" s="83"/>
      <c r="B909" s="83"/>
      <c r="C909" s="83"/>
      <c r="D909" s="109"/>
      <c r="H909" s="144"/>
      <c r="I909" s="145"/>
    </row>
    <row r="910" spans="1:9" s="62" customFormat="1">
      <c r="A910" s="83"/>
      <c r="B910" s="83"/>
      <c r="C910" s="83"/>
      <c r="D910" s="109"/>
      <c r="H910" s="144"/>
      <c r="I910" s="145"/>
    </row>
    <row r="911" spans="1:9" s="62" customFormat="1">
      <c r="A911" s="83"/>
      <c r="B911" s="83"/>
      <c r="C911" s="83"/>
      <c r="D911" s="109"/>
      <c r="H911" s="144"/>
      <c r="I911" s="145"/>
    </row>
    <row r="912" spans="1:9" s="62" customFormat="1">
      <c r="A912" s="83"/>
      <c r="B912" s="83"/>
      <c r="C912" s="83"/>
      <c r="D912" s="109"/>
      <c r="H912" s="144"/>
      <c r="I912" s="145"/>
    </row>
    <row r="913" spans="1:9" s="62" customFormat="1">
      <c r="A913" s="83"/>
      <c r="B913" s="83"/>
      <c r="C913" s="83"/>
      <c r="D913" s="109"/>
      <c r="H913" s="144"/>
      <c r="I913" s="145"/>
    </row>
    <row r="914" spans="1:9" s="62" customFormat="1">
      <c r="A914" s="83"/>
      <c r="B914" s="83"/>
      <c r="C914" s="83"/>
      <c r="D914" s="109"/>
      <c r="H914" s="144"/>
      <c r="I914" s="145"/>
    </row>
    <row r="915" spans="1:9" s="62" customFormat="1">
      <c r="A915" s="83"/>
      <c r="B915" s="83"/>
      <c r="C915" s="83"/>
      <c r="D915" s="109"/>
      <c r="H915" s="144"/>
      <c r="I915" s="145"/>
    </row>
    <row r="916" spans="1:9" s="62" customFormat="1">
      <c r="A916" s="83"/>
      <c r="B916" s="83"/>
      <c r="C916" s="83"/>
      <c r="D916" s="109"/>
      <c r="H916" s="144"/>
      <c r="I916" s="145"/>
    </row>
    <row r="917" spans="1:9" s="62" customFormat="1">
      <c r="A917" s="83"/>
      <c r="B917" s="83"/>
      <c r="C917" s="83"/>
      <c r="D917" s="109"/>
      <c r="H917" s="144"/>
      <c r="I917" s="145"/>
    </row>
    <row r="918" spans="1:9" s="62" customFormat="1">
      <c r="A918" s="83"/>
      <c r="B918" s="83"/>
      <c r="C918" s="83"/>
      <c r="D918" s="109"/>
      <c r="H918" s="144"/>
      <c r="I918" s="145"/>
    </row>
    <row r="919" spans="1:9" s="62" customFormat="1">
      <c r="A919" s="83"/>
      <c r="B919" s="83"/>
      <c r="C919" s="83"/>
      <c r="D919" s="109"/>
      <c r="H919" s="144"/>
      <c r="I919" s="145"/>
    </row>
    <row r="920" spans="1:9" s="62" customFormat="1">
      <c r="A920" s="83"/>
      <c r="B920" s="83"/>
      <c r="C920" s="83"/>
      <c r="D920" s="109"/>
      <c r="H920" s="144"/>
      <c r="I920" s="145"/>
    </row>
    <row r="921" spans="1:9" s="62" customFormat="1">
      <c r="A921" s="83"/>
      <c r="B921" s="83"/>
      <c r="C921" s="83"/>
      <c r="D921" s="109"/>
      <c r="H921" s="144"/>
      <c r="I921" s="145"/>
    </row>
    <row r="922" spans="1:9" s="62" customFormat="1">
      <c r="A922" s="83"/>
      <c r="B922" s="83"/>
      <c r="C922" s="83"/>
      <c r="D922" s="109"/>
      <c r="H922" s="144"/>
      <c r="I922" s="145"/>
    </row>
    <row r="923" spans="1:9" s="62" customFormat="1">
      <c r="A923" s="83"/>
      <c r="B923" s="83"/>
      <c r="C923" s="83"/>
      <c r="D923" s="109"/>
      <c r="H923" s="144"/>
      <c r="I923" s="145"/>
    </row>
    <row r="924" spans="1:9" s="62" customFormat="1">
      <c r="A924" s="83"/>
      <c r="B924" s="83"/>
      <c r="C924" s="83"/>
      <c r="D924" s="109"/>
      <c r="H924" s="144"/>
      <c r="I924" s="145"/>
    </row>
    <row r="925" spans="1:9" s="62" customFormat="1">
      <c r="A925" s="83"/>
      <c r="B925" s="83"/>
      <c r="C925" s="83"/>
      <c r="D925" s="109"/>
      <c r="H925" s="144"/>
      <c r="I925" s="145"/>
    </row>
    <row r="926" spans="1:9" s="62" customFormat="1">
      <c r="A926" s="83"/>
      <c r="B926" s="83"/>
      <c r="C926" s="83"/>
      <c r="D926" s="109"/>
      <c r="H926" s="144"/>
      <c r="I926" s="145"/>
    </row>
    <row r="927" spans="1:9" s="62" customFormat="1">
      <c r="A927" s="83"/>
      <c r="B927" s="83"/>
      <c r="C927" s="83"/>
      <c r="D927" s="109"/>
      <c r="H927" s="144"/>
      <c r="I927" s="145"/>
    </row>
    <row r="928" spans="1:9" s="62" customFormat="1">
      <c r="A928" s="83"/>
      <c r="B928" s="83"/>
      <c r="C928" s="83"/>
      <c r="D928" s="109"/>
      <c r="H928" s="144"/>
      <c r="I928" s="145"/>
    </row>
    <row r="929" spans="1:9" s="62" customFormat="1">
      <c r="A929" s="83"/>
      <c r="B929" s="83"/>
      <c r="C929" s="83"/>
      <c r="D929" s="109"/>
      <c r="H929" s="144"/>
      <c r="I929" s="145"/>
    </row>
    <row r="930" spans="1:9" s="62" customFormat="1">
      <c r="A930" s="83"/>
      <c r="B930" s="83"/>
      <c r="C930" s="83"/>
      <c r="D930" s="109"/>
      <c r="H930" s="144"/>
      <c r="I930" s="145"/>
    </row>
    <row r="931" spans="1:9" s="62" customFormat="1">
      <c r="A931" s="83"/>
      <c r="B931" s="83"/>
      <c r="C931" s="83"/>
      <c r="D931" s="109"/>
      <c r="H931" s="144"/>
      <c r="I931" s="145"/>
    </row>
    <row r="932" spans="1:9" s="62" customFormat="1">
      <c r="A932" s="83"/>
      <c r="B932" s="83"/>
      <c r="C932" s="83"/>
      <c r="D932" s="109"/>
      <c r="H932" s="144"/>
      <c r="I932" s="145"/>
    </row>
    <row r="933" spans="1:9" s="62" customFormat="1">
      <c r="A933" s="83"/>
      <c r="B933" s="83"/>
      <c r="C933" s="83"/>
      <c r="D933" s="109"/>
      <c r="H933" s="144"/>
      <c r="I933" s="145"/>
    </row>
    <row r="934" spans="1:9" s="62" customFormat="1">
      <c r="A934" s="83"/>
      <c r="B934" s="83"/>
      <c r="C934" s="83"/>
      <c r="D934" s="109"/>
      <c r="H934" s="144"/>
      <c r="I934" s="145"/>
    </row>
    <row r="935" spans="1:9" s="62" customFormat="1">
      <c r="A935" s="83"/>
      <c r="B935" s="83"/>
      <c r="C935" s="83"/>
      <c r="D935" s="109"/>
      <c r="H935" s="144"/>
      <c r="I935" s="145"/>
    </row>
    <row r="936" spans="1:9" s="62" customFormat="1">
      <c r="A936" s="83"/>
      <c r="B936" s="83"/>
      <c r="C936" s="83"/>
      <c r="D936" s="109"/>
      <c r="H936" s="144"/>
      <c r="I936" s="145"/>
    </row>
    <row r="937" spans="1:9" s="62" customFormat="1">
      <c r="A937" s="83"/>
      <c r="B937" s="83"/>
      <c r="C937" s="83"/>
      <c r="D937" s="109"/>
      <c r="H937" s="144"/>
      <c r="I937" s="145"/>
    </row>
    <row r="938" spans="1:9" s="62" customFormat="1">
      <c r="A938" s="83"/>
      <c r="B938" s="83"/>
      <c r="C938" s="83"/>
      <c r="D938" s="109"/>
      <c r="H938" s="144"/>
      <c r="I938" s="145"/>
    </row>
    <row r="939" spans="1:9" s="62" customFormat="1">
      <c r="A939" s="83"/>
      <c r="B939" s="83"/>
      <c r="C939" s="83"/>
      <c r="D939" s="109"/>
      <c r="H939" s="144"/>
      <c r="I939" s="145"/>
    </row>
    <row r="940" spans="1:9" s="62" customFormat="1">
      <c r="A940" s="83"/>
      <c r="B940" s="83"/>
      <c r="C940" s="83"/>
      <c r="D940" s="109"/>
      <c r="H940" s="144"/>
      <c r="I940" s="145"/>
    </row>
    <row r="941" spans="1:9" s="62" customFormat="1">
      <c r="A941" s="83"/>
      <c r="B941" s="83"/>
      <c r="C941" s="83"/>
      <c r="D941" s="109"/>
      <c r="H941" s="144"/>
      <c r="I941" s="145"/>
    </row>
    <row r="942" spans="1:9" s="62" customFormat="1">
      <c r="A942" s="83"/>
      <c r="B942" s="83"/>
      <c r="C942" s="83"/>
      <c r="D942" s="109"/>
      <c r="H942" s="144"/>
      <c r="I942" s="145"/>
    </row>
    <row r="943" spans="1:9" s="62" customFormat="1">
      <c r="A943" s="83"/>
      <c r="B943" s="83"/>
      <c r="C943" s="83"/>
      <c r="D943" s="109"/>
      <c r="H943" s="144"/>
      <c r="I943" s="145"/>
    </row>
    <row r="944" spans="1:9" s="62" customFormat="1">
      <c r="A944" s="83"/>
      <c r="B944" s="83"/>
      <c r="C944" s="83"/>
      <c r="D944" s="109"/>
      <c r="H944" s="144"/>
      <c r="I944" s="145"/>
    </row>
    <row r="945" spans="1:9" s="62" customFormat="1">
      <c r="A945" s="83"/>
      <c r="B945" s="83"/>
      <c r="C945" s="83"/>
      <c r="D945" s="109"/>
      <c r="H945" s="144"/>
      <c r="I945" s="145"/>
    </row>
    <row r="946" spans="1:9" s="62" customFormat="1">
      <c r="A946" s="83"/>
      <c r="B946" s="83"/>
      <c r="C946" s="83"/>
      <c r="D946" s="109"/>
      <c r="H946" s="144"/>
      <c r="I946" s="145"/>
    </row>
    <row r="947" spans="1:9" s="62" customFormat="1">
      <c r="A947" s="83"/>
      <c r="B947" s="83"/>
      <c r="C947" s="83"/>
      <c r="D947" s="109"/>
      <c r="H947" s="144"/>
      <c r="I947" s="145"/>
    </row>
    <row r="948" spans="1:9" s="62" customFormat="1">
      <c r="A948" s="83"/>
      <c r="B948" s="83"/>
      <c r="C948" s="83"/>
      <c r="D948" s="109"/>
      <c r="H948" s="144"/>
      <c r="I948" s="145"/>
    </row>
    <row r="949" spans="1:9" s="62" customFormat="1">
      <c r="A949" s="83"/>
      <c r="B949" s="83"/>
      <c r="C949" s="83"/>
      <c r="D949" s="109"/>
      <c r="H949" s="144"/>
      <c r="I949" s="145"/>
    </row>
    <row r="950" spans="1:9" s="62" customFormat="1">
      <c r="A950" s="83"/>
      <c r="B950" s="83"/>
      <c r="C950" s="83"/>
      <c r="D950" s="109"/>
      <c r="H950" s="144"/>
      <c r="I950" s="145"/>
    </row>
    <row r="951" spans="1:9" s="62" customFormat="1">
      <c r="A951" s="83"/>
      <c r="B951" s="83"/>
      <c r="C951" s="83"/>
      <c r="D951" s="109"/>
      <c r="H951" s="144"/>
      <c r="I951" s="145"/>
    </row>
    <row r="952" spans="1:9" s="62" customFormat="1">
      <c r="A952" s="83"/>
      <c r="B952" s="83"/>
      <c r="C952" s="83"/>
      <c r="D952" s="109"/>
      <c r="H952" s="144"/>
      <c r="I952" s="145"/>
    </row>
    <row r="953" spans="1:9" s="62" customFormat="1">
      <c r="A953" s="83"/>
      <c r="B953" s="83"/>
      <c r="C953" s="83"/>
      <c r="D953" s="109"/>
      <c r="H953" s="144"/>
      <c r="I953" s="145"/>
    </row>
    <row r="954" spans="1:9" s="62" customFormat="1">
      <c r="A954" s="83"/>
      <c r="B954" s="83"/>
      <c r="C954" s="83"/>
      <c r="D954" s="109"/>
      <c r="H954" s="144"/>
      <c r="I954" s="145"/>
    </row>
    <row r="955" spans="1:9" s="62" customFormat="1">
      <c r="A955" s="83"/>
      <c r="B955" s="83"/>
      <c r="C955" s="83"/>
      <c r="D955" s="109"/>
      <c r="H955" s="144"/>
      <c r="I955" s="145"/>
    </row>
    <row r="956" spans="1:9" s="62" customFormat="1">
      <c r="A956" s="83"/>
      <c r="B956" s="83"/>
      <c r="C956" s="83"/>
      <c r="D956" s="109"/>
      <c r="H956" s="144"/>
      <c r="I956" s="145"/>
    </row>
    <row r="957" spans="1:9" s="62" customFormat="1">
      <c r="A957" s="83"/>
      <c r="B957" s="83"/>
      <c r="C957" s="83"/>
      <c r="D957" s="109"/>
      <c r="H957" s="144"/>
      <c r="I957" s="145"/>
    </row>
    <row r="958" spans="1:9" s="62" customFormat="1">
      <c r="A958" s="83"/>
      <c r="B958" s="83"/>
      <c r="C958" s="83"/>
      <c r="D958" s="109"/>
      <c r="H958" s="144"/>
      <c r="I958" s="145"/>
    </row>
    <row r="959" spans="1:9" s="62" customFormat="1">
      <c r="A959" s="83"/>
      <c r="B959" s="83"/>
      <c r="C959" s="83"/>
      <c r="D959" s="109"/>
      <c r="H959" s="144"/>
      <c r="I959" s="145"/>
    </row>
    <row r="960" spans="1:9" s="62" customFormat="1">
      <c r="A960" s="83"/>
      <c r="B960" s="83"/>
      <c r="C960" s="83"/>
      <c r="D960" s="109"/>
      <c r="H960" s="144"/>
      <c r="I960" s="145"/>
    </row>
    <row r="961" spans="1:9" s="62" customFormat="1">
      <c r="A961" s="83"/>
      <c r="B961" s="83"/>
      <c r="C961" s="83"/>
      <c r="D961" s="109"/>
      <c r="H961" s="144"/>
      <c r="I961" s="145"/>
    </row>
    <row r="962" spans="1:9" s="62" customFormat="1">
      <c r="A962" s="83"/>
      <c r="B962" s="83"/>
      <c r="C962" s="83"/>
      <c r="D962" s="109"/>
      <c r="H962" s="144"/>
      <c r="I962" s="145"/>
    </row>
    <row r="963" spans="1:9" s="62" customFormat="1">
      <c r="A963" s="83"/>
      <c r="B963" s="83"/>
      <c r="C963" s="83"/>
      <c r="D963" s="109"/>
      <c r="H963" s="144"/>
      <c r="I963" s="145"/>
    </row>
    <row r="964" spans="1:9" s="62" customFormat="1">
      <c r="A964" s="83"/>
      <c r="B964" s="83"/>
      <c r="C964" s="83"/>
      <c r="D964" s="109"/>
      <c r="H964" s="144"/>
      <c r="I964" s="145"/>
    </row>
    <row r="965" spans="1:9" s="62" customFormat="1">
      <c r="A965" s="83"/>
      <c r="B965" s="83"/>
      <c r="C965" s="83"/>
      <c r="D965" s="109"/>
      <c r="H965" s="144"/>
      <c r="I965" s="145"/>
    </row>
    <row r="966" spans="1:9" s="62" customFormat="1">
      <c r="A966" s="83"/>
      <c r="B966" s="83"/>
      <c r="C966" s="83"/>
      <c r="D966" s="109"/>
      <c r="H966" s="144"/>
      <c r="I966" s="145"/>
    </row>
    <row r="967" spans="1:9" s="62" customFormat="1">
      <c r="A967" s="83"/>
      <c r="B967" s="83"/>
      <c r="C967" s="83"/>
      <c r="D967" s="109"/>
      <c r="H967" s="144"/>
      <c r="I967" s="145"/>
    </row>
    <row r="968" spans="1:9" s="62" customFormat="1">
      <c r="A968" s="83"/>
      <c r="B968" s="83"/>
      <c r="C968" s="83"/>
      <c r="D968" s="109"/>
      <c r="H968" s="144"/>
      <c r="I968" s="145"/>
    </row>
    <row r="969" spans="1:9" s="62" customFormat="1">
      <c r="A969" s="83"/>
      <c r="B969" s="83"/>
      <c r="C969" s="83"/>
      <c r="D969" s="109"/>
      <c r="H969" s="144"/>
      <c r="I969" s="145"/>
    </row>
    <row r="970" spans="1:9" s="62" customFormat="1">
      <c r="A970" s="83"/>
      <c r="B970" s="83"/>
      <c r="C970" s="83"/>
      <c r="D970" s="109"/>
      <c r="H970" s="144"/>
      <c r="I970" s="145"/>
    </row>
    <row r="971" spans="1:9" s="62" customFormat="1">
      <c r="A971" s="83"/>
      <c r="B971" s="83"/>
      <c r="C971" s="83"/>
      <c r="D971" s="109"/>
      <c r="H971" s="144"/>
      <c r="I971" s="145"/>
    </row>
    <row r="972" spans="1:9" s="62" customFormat="1">
      <c r="A972" s="83"/>
      <c r="B972" s="83"/>
      <c r="C972" s="83"/>
      <c r="D972" s="109"/>
      <c r="H972" s="144"/>
      <c r="I972" s="145"/>
    </row>
    <row r="973" spans="1:9" s="62" customFormat="1">
      <c r="A973" s="83"/>
      <c r="B973" s="83"/>
      <c r="C973" s="83"/>
      <c r="D973" s="109"/>
      <c r="H973" s="144"/>
      <c r="I973" s="145"/>
    </row>
    <row r="974" spans="1:9" s="62" customFormat="1">
      <c r="A974" s="83"/>
      <c r="B974" s="83"/>
      <c r="C974" s="83"/>
      <c r="D974" s="109"/>
      <c r="H974" s="144"/>
      <c r="I974" s="145"/>
    </row>
    <row r="975" spans="1:9" s="62" customFormat="1">
      <c r="A975" s="83"/>
      <c r="B975" s="83"/>
      <c r="C975" s="83"/>
      <c r="D975" s="109"/>
      <c r="H975" s="144"/>
      <c r="I975" s="145"/>
    </row>
    <row r="976" spans="1:9" s="62" customFormat="1">
      <c r="A976" s="83"/>
      <c r="B976" s="83"/>
      <c r="C976" s="83"/>
      <c r="D976" s="109"/>
      <c r="H976" s="144"/>
      <c r="I976" s="145"/>
    </row>
    <row r="977" spans="1:9" s="62" customFormat="1">
      <c r="A977" s="83"/>
      <c r="B977" s="83"/>
      <c r="C977" s="83"/>
      <c r="D977" s="109"/>
      <c r="H977" s="144"/>
      <c r="I977" s="145"/>
    </row>
    <row r="978" spans="1:9" s="62" customFormat="1">
      <c r="A978" s="83"/>
      <c r="B978" s="83"/>
      <c r="C978" s="83"/>
      <c r="D978" s="109"/>
      <c r="H978" s="144"/>
      <c r="I978" s="145"/>
    </row>
    <row r="979" spans="1:9" s="62" customFormat="1">
      <c r="A979" s="83"/>
      <c r="B979" s="83"/>
      <c r="C979" s="83"/>
      <c r="D979" s="109"/>
      <c r="H979" s="144"/>
      <c r="I979" s="145"/>
    </row>
    <row r="980" spans="1:9" s="62" customFormat="1">
      <c r="A980" s="83"/>
      <c r="B980" s="83"/>
      <c r="C980" s="83"/>
      <c r="D980" s="109"/>
      <c r="H980" s="144"/>
      <c r="I980" s="145"/>
    </row>
    <row r="981" spans="1:9" s="62" customFormat="1">
      <c r="A981" s="83"/>
      <c r="B981" s="83"/>
      <c r="C981" s="83"/>
      <c r="D981" s="109"/>
      <c r="H981" s="144"/>
      <c r="I981" s="145"/>
    </row>
    <row r="982" spans="1:9" s="62" customFormat="1">
      <c r="A982" s="83"/>
      <c r="B982" s="83"/>
      <c r="C982" s="83"/>
      <c r="D982" s="109"/>
      <c r="H982" s="144"/>
      <c r="I982" s="145"/>
    </row>
    <row r="983" spans="1:9" s="62" customFormat="1">
      <c r="A983" s="83"/>
      <c r="B983" s="83"/>
      <c r="C983" s="83"/>
      <c r="D983" s="109"/>
      <c r="H983" s="144"/>
      <c r="I983" s="145"/>
    </row>
    <row r="984" spans="1:9" s="62" customFormat="1">
      <c r="A984" s="83"/>
      <c r="B984" s="83"/>
      <c r="C984" s="83"/>
      <c r="D984" s="109"/>
      <c r="H984" s="144"/>
      <c r="I984" s="145"/>
    </row>
    <row r="985" spans="1:9" s="62" customFormat="1">
      <c r="A985" s="83"/>
      <c r="B985" s="83"/>
      <c r="C985" s="83"/>
      <c r="D985" s="109"/>
      <c r="H985" s="144"/>
      <c r="I985" s="145"/>
    </row>
    <row r="986" spans="1:9" s="62" customFormat="1">
      <c r="A986" s="83"/>
      <c r="B986" s="83"/>
      <c r="C986" s="83"/>
      <c r="D986" s="109"/>
      <c r="H986" s="144"/>
      <c r="I986" s="145"/>
    </row>
    <row r="987" spans="1:9" s="62" customFormat="1">
      <c r="A987" s="83"/>
      <c r="B987" s="83"/>
      <c r="C987" s="83"/>
      <c r="D987" s="109"/>
      <c r="H987" s="144"/>
      <c r="I987" s="145"/>
    </row>
    <row r="988" spans="1:9" s="62" customFormat="1">
      <c r="A988" s="83"/>
      <c r="B988" s="83"/>
      <c r="C988" s="83"/>
      <c r="D988" s="109"/>
      <c r="H988" s="144"/>
      <c r="I988" s="145"/>
    </row>
    <row r="989" spans="1:9" s="62" customFormat="1">
      <c r="A989" s="83"/>
      <c r="B989" s="83"/>
      <c r="C989" s="83"/>
      <c r="D989" s="109"/>
      <c r="H989" s="144"/>
      <c r="I989" s="145"/>
    </row>
    <row r="990" spans="1:9" s="62" customFormat="1">
      <c r="A990" s="83"/>
      <c r="B990" s="83"/>
      <c r="C990" s="83"/>
      <c r="D990" s="109"/>
      <c r="H990" s="144"/>
      <c r="I990" s="145"/>
    </row>
    <row r="991" spans="1:9" s="62" customFormat="1">
      <c r="A991" s="83"/>
      <c r="B991" s="83"/>
      <c r="C991" s="83"/>
      <c r="D991" s="109"/>
      <c r="H991" s="144"/>
      <c r="I991" s="145"/>
    </row>
    <row r="992" spans="1:9" s="62" customFormat="1">
      <c r="A992" s="83"/>
      <c r="B992" s="83"/>
      <c r="C992" s="83"/>
      <c r="D992" s="109"/>
      <c r="H992" s="144"/>
      <c r="I992" s="145"/>
    </row>
    <row r="993" spans="1:9" s="62" customFormat="1">
      <c r="A993" s="83"/>
      <c r="B993" s="83"/>
      <c r="C993" s="83"/>
      <c r="D993" s="109"/>
      <c r="H993" s="144"/>
      <c r="I993" s="145"/>
    </row>
    <row r="994" spans="1:9" s="62" customFormat="1">
      <c r="A994" s="83"/>
      <c r="B994" s="83"/>
      <c r="C994" s="83"/>
      <c r="D994" s="109"/>
      <c r="H994" s="144"/>
      <c r="I994" s="145"/>
    </row>
    <row r="995" spans="1:9" s="62" customFormat="1">
      <c r="A995" s="83"/>
      <c r="B995" s="83"/>
      <c r="C995" s="83"/>
      <c r="D995" s="109"/>
      <c r="H995" s="144"/>
      <c r="I995" s="145"/>
    </row>
    <row r="996" spans="1:9" s="62" customFormat="1">
      <c r="A996" s="83"/>
      <c r="B996" s="83"/>
      <c r="C996" s="83"/>
      <c r="D996" s="109"/>
      <c r="H996" s="144"/>
      <c r="I996" s="145"/>
    </row>
    <row r="997" spans="1:9" s="62" customFormat="1">
      <c r="A997" s="83"/>
      <c r="B997" s="83"/>
      <c r="C997" s="83"/>
      <c r="D997" s="109"/>
      <c r="H997" s="144"/>
      <c r="I997" s="145"/>
    </row>
    <row r="998" spans="1:9" s="62" customFormat="1">
      <c r="A998" s="83"/>
      <c r="B998" s="83"/>
      <c r="C998" s="83"/>
      <c r="D998" s="109"/>
      <c r="H998" s="144"/>
      <c r="I998" s="145"/>
    </row>
    <row r="999" spans="1:9" s="62" customFormat="1">
      <c r="A999" s="83"/>
      <c r="B999" s="83"/>
      <c r="C999" s="83"/>
      <c r="D999" s="109"/>
      <c r="H999" s="144"/>
      <c r="I999" s="145"/>
    </row>
    <row r="1000" spans="1:9" s="62" customFormat="1">
      <c r="A1000" s="83"/>
      <c r="B1000" s="83"/>
      <c r="C1000" s="83"/>
      <c r="D1000" s="109"/>
      <c r="H1000" s="144"/>
      <c r="I1000" s="145"/>
    </row>
    <row r="1001" spans="1:9" s="62" customFormat="1">
      <c r="A1001" s="83"/>
      <c r="B1001" s="83"/>
      <c r="C1001" s="83"/>
      <c r="D1001" s="109"/>
      <c r="H1001" s="144"/>
      <c r="I1001" s="145"/>
    </row>
    <row r="1002" spans="1:9" s="62" customFormat="1">
      <c r="A1002" s="83"/>
      <c r="B1002" s="83"/>
      <c r="C1002" s="83"/>
      <c r="D1002" s="109"/>
      <c r="H1002" s="144"/>
      <c r="I1002" s="145"/>
    </row>
    <row r="1003" spans="1:9" s="62" customFormat="1">
      <c r="A1003" s="83"/>
      <c r="B1003" s="83"/>
      <c r="C1003" s="83"/>
      <c r="D1003" s="109"/>
      <c r="H1003" s="144"/>
      <c r="I1003" s="145"/>
    </row>
    <row r="1004" spans="1:9" s="62" customFormat="1">
      <c r="A1004" s="83"/>
      <c r="B1004" s="83"/>
      <c r="C1004" s="83"/>
      <c r="D1004" s="109"/>
      <c r="H1004" s="144"/>
      <c r="I1004" s="145"/>
    </row>
    <row r="1005" spans="1:9" s="62" customFormat="1">
      <c r="A1005" s="83"/>
      <c r="B1005" s="83"/>
      <c r="C1005" s="83"/>
      <c r="D1005" s="109"/>
      <c r="H1005" s="144"/>
      <c r="I1005" s="145"/>
    </row>
    <row r="1006" spans="1:9" s="62" customFormat="1">
      <c r="A1006" s="83"/>
      <c r="B1006" s="83"/>
      <c r="C1006" s="83"/>
      <c r="D1006" s="109"/>
      <c r="H1006" s="144"/>
      <c r="I1006" s="145"/>
    </row>
    <row r="1007" spans="1:9" s="62" customFormat="1">
      <c r="A1007" s="83"/>
      <c r="B1007" s="83"/>
      <c r="C1007" s="83"/>
      <c r="D1007" s="109"/>
      <c r="H1007" s="144"/>
      <c r="I1007" s="145"/>
    </row>
    <row r="1008" spans="1:9" s="62" customFormat="1">
      <c r="A1008" s="83"/>
      <c r="B1008" s="83"/>
      <c r="C1008" s="83"/>
      <c r="D1008" s="109"/>
      <c r="H1008" s="144"/>
      <c r="I1008" s="145"/>
    </row>
    <row r="1009" spans="1:9" s="62" customFormat="1">
      <c r="A1009" s="83"/>
      <c r="B1009" s="83"/>
      <c r="C1009" s="83"/>
      <c r="D1009" s="109"/>
      <c r="H1009" s="144"/>
      <c r="I1009" s="145"/>
    </row>
    <row r="1010" spans="1:9" s="62" customFormat="1">
      <c r="A1010" s="83"/>
      <c r="B1010" s="83"/>
      <c r="C1010" s="83"/>
      <c r="D1010" s="109"/>
      <c r="H1010" s="144"/>
      <c r="I1010" s="145"/>
    </row>
    <row r="1011" spans="1:9" s="62" customFormat="1">
      <c r="A1011" s="83"/>
      <c r="B1011" s="83"/>
      <c r="C1011" s="83"/>
      <c r="D1011" s="109"/>
      <c r="H1011" s="144"/>
      <c r="I1011" s="145"/>
    </row>
    <row r="1012" spans="1:9" s="62" customFormat="1">
      <c r="A1012" s="83"/>
      <c r="B1012" s="83"/>
      <c r="C1012" s="83"/>
      <c r="D1012" s="109"/>
      <c r="H1012" s="144"/>
      <c r="I1012" s="145"/>
    </row>
    <row r="1013" spans="1:9" s="62" customFormat="1">
      <c r="A1013" s="83"/>
      <c r="B1013" s="83"/>
      <c r="C1013" s="83"/>
      <c r="D1013" s="109"/>
      <c r="H1013" s="144"/>
      <c r="I1013" s="145"/>
    </row>
    <row r="1014" spans="1:9" s="62" customFormat="1">
      <c r="A1014" s="83"/>
      <c r="B1014" s="83"/>
      <c r="C1014" s="83"/>
      <c r="D1014" s="109"/>
      <c r="H1014" s="144"/>
      <c r="I1014" s="145"/>
    </row>
    <row r="1015" spans="1:9" s="62" customFormat="1">
      <c r="A1015" s="83"/>
      <c r="B1015" s="83"/>
      <c r="C1015" s="83"/>
      <c r="D1015" s="109"/>
      <c r="H1015" s="144"/>
      <c r="I1015" s="145"/>
    </row>
    <row r="1016" spans="1:9" s="62" customFormat="1">
      <c r="A1016" s="83"/>
      <c r="B1016" s="83"/>
      <c r="C1016" s="83"/>
      <c r="D1016" s="109"/>
      <c r="H1016" s="144"/>
      <c r="I1016" s="145"/>
    </row>
    <row r="1017" spans="1:9" s="62" customFormat="1">
      <c r="A1017" s="83"/>
      <c r="B1017" s="83"/>
      <c r="C1017" s="83"/>
      <c r="D1017" s="109"/>
      <c r="H1017" s="144"/>
      <c r="I1017" s="145"/>
    </row>
    <row r="1018" spans="1:9" s="62" customFormat="1">
      <c r="A1018" s="83"/>
      <c r="B1018" s="83"/>
      <c r="C1018" s="83"/>
      <c r="D1018" s="109"/>
      <c r="H1018" s="144"/>
      <c r="I1018" s="145"/>
    </row>
    <row r="1019" spans="1:9" s="62" customFormat="1">
      <c r="A1019" s="83"/>
      <c r="B1019" s="83"/>
      <c r="C1019" s="83"/>
      <c r="D1019" s="109"/>
      <c r="H1019" s="144"/>
      <c r="I1019" s="145"/>
    </row>
    <row r="1020" spans="1:9" s="62" customFormat="1">
      <c r="A1020" s="83"/>
      <c r="B1020" s="83"/>
      <c r="C1020" s="83"/>
      <c r="D1020" s="109"/>
      <c r="H1020" s="144"/>
      <c r="I1020" s="145"/>
    </row>
    <row r="1021" spans="1:9" s="62" customFormat="1">
      <c r="A1021" s="83"/>
      <c r="B1021" s="83"/>
      <c r="C1021" s="83"/>
      <c r="D1021" s="109"/>
      <c r="H1021" s="144"/>
      <c r="I1021" s="145"/>
    </row>
    <row r="1022" spans="1:9" s="62" customFormat="1">
      <c r="A1022" s="83"/>
      <c r="B1022" s="83"/>
      <c r="C1022" s="83"/>
      <c r="D1022" s="109"/>
      <c r="H1022" s="144"/>
      <c r="I1022" s="145"/>
    </row>
    <row r="1023" spans="1:9" s="62" customFormat="1">
      <c r="A1023" s="83"/>
      <c r="B1023" s="83"/>
      <c r="C1023" s="83"/>
      <c r="D1023" s="109"/>
      <c r="H1023" s="144"/>
      <c r="I1023" s="145"/>
    </row>
    <row r="1024" spans="1:9" s="62" customFormat="1">
      <c r="A1024" s="83"/>
      <c r="B1024" s="83"/>
      <c r="C1024" s="83"/>
      <c r="D1024" s="109"/>
      <c r="H1024" s="144"/>
      <c r="I1024" s="145"/>
    </row>
    <row r="1025" spans="1:9" s="62" customFormat="1">
      <c r="A1025" s="83"/>
      <c r="B1025" s="83"/>
      <c r="C1025" s="83"/>
      <c r="D1025" s="109"/>
      <c r="H1025" s="144"/>
      <c r="I1025" s="145"/>
    </row>
    <row r="1026" spans="1:9" s="62" customFormat="1">
      <c r="A1026" s="83"/>
      <c r="B1026" s="83"/>
      <c r="C1026" s="83"/>
      <c r="D1026" s="109"/>
      <c r="H1026" s="144"/>
      <c r="I1026" s="145"/>
    </row>
    <row r="1027" spans="1:9" s="62" customFormat="1">
      <c r="A1027" s="83"/>
      <c r="B1027" s="83"/>
      <c r="C1027" s="83"/>
      <c r="D1027" s="109"/>
      <c r="H1027" s="144"/>
      <c r="I1027" s="145"/>
    </row>
    <row r="1028" spans="1:9" s="62" customFormat="1">
      <c r="A1028" s="83"/>
      <c r="B1028" s="83"/>
      <c r="C1028" s="83"/>
      <c r="D1028" s="109"/>
      <c r="H1028" s="144"/>
      <c r="I1028" s="145"/>
    </row>
    <row r="1029" spans="1:9" s="62" customFormat="1">
      <c r="A1029" s="83"/>
      <c r="B1029" s="83"/>
      <c r="C1029" s="83"/>
      <c r="D1029" s="109"/>
      <c r="H1029" s="144"/>
      <c r="I1029" s="145"/>
    </row>
    <row r="1030" spans="1:9" s="62" customFormat="1">
      <c r="A1030" s="83"/>
      <c r="B1030" s="83"/>
      <c r="C1030" s="83"/>
      <c r="D1030" s="109"/>
      <c r="H1030" s="144"/>
      <c r="I1030" s="145"/>
    </row>
    <row r="1031" spans="1:9" s="62" customFormat="1">
      <c r="A1031" s="83"/>
      <c r="B1031" s="83"/>
      <c r="C1031" s="83"/>
      <c r="D1031" s="109"/>
      <c r="H1031" s="144"/>
      <c r="I1031" s="145"/>
    </row>
    <row r="1032" spans="1:9" s="62" customFormat="1">
      <c r="A1032" s="83"/>
      <c r="B1032" s="83"/>
      <c r="C1032" s="83"/>
      <c r="D1032" s="109"/>
      <c r="H1032" s="144"/>
      <c r="I1032" s="145"/>
    </row>
    <row r="1033" spans="1:9" s="62" customFormat="1">
      <c r="A1033" s="83"/>
      <c r="B1033" s="83"/>
      <c r="C1033" s="83"/>
      <c r="D1033" s="109"/>
      <c r="H1033" s="144"/>
      <c r="I1033" s="145"/>
    </row>
    <row r="1034" spans="1:9" s="62" customFormat="1">
      <c r="A1034" s="83"/>
      <c r="B1034" s="83"/>
      <c r="C1034" s="83"/>
      <c r="D1034" s="109"/>
      <c r="H1034" s="144"/>
      <c r="I1034" s="145"/>
    </row>
    <row r="1035" spans="1:9" s="62" customFormat="1">
      <c r="A1035" s="83"/>
      <c r="B1035" s="83"/>
      <c r="C1035" s="83"/>
      <c r="D1035" s="109"/>
      <c r="H1035" s="144"/>
      <c r="I1035" s="145"/>
    </row>
    <row r="1036" spans="1:9" s="62" customFormat="1">
      <c r="A1036" s="83"/>
      <c r="B1036" s="83"/>
      <c r="C1036" s="83"/>
      <c r="D1036" s="109"/>
      <c r="H1036" s="144"/>
      <c r="I1036" s="145"/>
    </row>
    <row r="1037" spans="1:9" s="62" customFormat="1">
      <c r="A1037" s="83"/>
      <c r="B1037" s="83"/>
      <c r="C1037" s="83"/>
      <c r="D1037" s="109"/>
      <c r="H1037" s="144"/>
      <c r="I1037" s="145"/>
    </row>
    <row r="1038" spans="1:9" s="62" customFormat="1">
      <c r="A1038" s="83"/>
      <c r="B1038" s="83"/>
      <c r="C1038" s="83"/>
      <c r="D1038" s="109"/>
      <c r="H1038" s="144"/>
      <c r="I1038" s="145"/>
    </row>
    <row r="1039" spans="1:9" s="62" customFormat="1">
      <c r="A1039" s="83"/>
      <c r="B1039" s="83"/>
      <c r="C1039" s="83"/>
      <c r="D1039" s="109"/>
      <c r="H1039" s="144"/>
      <c r="I1039" s="145"/>
    </row>
    <row r="1040" spans="1:9" s="62" customFormat="1">
      <c r="A1040" s="83"/>
      <c r="B1040" s="83"/>
      <c r="C1040" s="83"/>
      <c r="D1040" s="109"/>
      <c r="H1040" s="144"/>
      <c r="I1040" s="145"/>
    </row>
    <row r="1041" spans="1:9" s="62" customFormat="1">
      <c r="A1041" s="83"/>
      <c r="B1041" s="83"/>
      <c r="C1041" s="83"/>
      <c r="D1041" s="109"/>
      <c r="H1041" s="144"/>
      <c r="I1041" s="145"/>
    </row>
    <row r="1042" spans="1:9" s="62" customFormat="1">
      <c r="A1042" s="83"/>
      <c r="B1042" s="83"/>
      <c r="C1042" s="83"/>
      <c r="D1042" s="109"/>
      <c r="H1042" s="144"/>
      <c r="I1042" s="145"/>
    </row>
    <row r="1043" spans="1:9" s="62" customFormat="1">
      <c r="A1043" s="83"/>
      <c r="B1043" s="83"/>
      <c r="C1043" s="83"/>
      <c r="D1043" s="109"/>
      <c r="H1043" s="144"/>
      <c r="I1043" s="145"/>
    </row>
    <row r="1044" spans="1:9" s="62" customFormat="1">
      <c r="A1044" s="83"/>
      <c r="B1044" s="83"/>
      <c r="C1044" s="83"/>
      <c r="D1044" s="109"/>
      <c r="H1044" s="144"/>
      <c r="I1044" s="145"/>
    </row>
    <row r="1045" spans="1:9" s="62" customFormat="1">
      <c r="A1045" s="83"/>
      <c r="B1045" s="83"/>
      <c r="C1045" s="83"/>
      <c r="D1045" s="109"/>
      <c r="H1045" s="144"/>
      <c r="I1045" s="145"/>
    </row>
    <row r="1046" spans="1:9" s="62" customFormat="1">
      <c r="A1046" s="83"/>
      <c r="B1046" s="83"/>
      <c r="C1046" s="83"/>
      <c r="D1046" s="109"/>
      <c r="H1046" s="144"/>
      <c r="I1046" s="145"/>
    </row>
    <row r="1047" spans="1:9" s="62" customFormat="1">
      <c r="A1047" s="83"/>
      <c r="B1047" s="83"/>
      <c r="C1047" s="83"/>
      <c r="D1047" s="109"/>
      <c r="H1047" s="144"/>
      <c r="I1047" s="145"/>
    </row>
    <row r="1048" spans="1:9" s="62" customFormat="1">
      <c r="A1048" s="83"/>
      <c r="B1048" s="83"/>
      <c r="C1048" s="83"/>
      <c r="D1048" s="109"/>
      <c r="H1048" s="144"/>
      <c r="I1048" s="145"/>
    </row>
    <row r="1049" spans="1:9" s="62" customFormat="1">
      <c r="A1049" s="83"/>
      <c r="B1049" s="83"/>
      <c r="C1049" s="83"/>
      <c r="D1049" s="109"/>
      <c r="H1049" s="144"/>
      <c r="I1049" s="145"/>
    </row>
    <row r="1050" spans="1:9" s="62" customFormat="1">
      <c r="A1050" s="83"/>
      <c r="B1050" s="83"/>
      <c r="C1050" s="83"/>
      <c r="D1050" s="109"/>
      <c r="H1050" s="144"/>
      <c r="I1050" s="145"/>
    </row>
    <row r="1051" spans="1:9" s="62" customFormat="1">
      <c r="A1051" s="83"/>
      <c r="B1051" s="83"/>
      <c r="C1051" s="83"/>
      <c r="D1051" s="109"/>
      <c r="H1051" s="144"/>
      <c r="I1051" s="145"/>
    </row>
    <row r="1052" spans="1:9" s="62" customFormat="1">
      <c r="A1052" s="83"/>
      <c r="B1052" s="83"/>
      <c r="C1052" s="83"/>
      <c r="D1052" s="109"/>
      <c r="H1052" s="144"/>
      <c r="I1052" s="145"/>
    </row>
    <row r="1053" spans="1:9" s="62" customFormat="1">
      <c r="A1053" s="83"/>
      <c r="B1053" s="83"/>
      <c r="C1053" s="83"/>
      <c r="D1053" s="109"/>
      <c r="H1053" s="144"/>
      <c r="I1053" s="145"/>
    </row>
    <row r="1054" spans="1:9" s="62" customFormat="1">
      <c r="A1054" s="83"/>
      <c r="B1054" s="83"/>
      <c r="C1054" s="83"/>
      <c r="D1054" s="109"/>
      <c r="H1054" s="144"/>
      <c r="I1054" s="145"/>
    </row>
    <row r="1055" spans="1:9" s="62" customFormat="1">
      <c r="A1055" s="83"/>
      <c r="B1055" s="83"/>
      <c r="C1055" s="83"/>
      <c r="D1055" s="109"/>
      <c r="H1055" s="144"/>
      <c r="I1055" s="145"/>
    </row>
    <row r="1056" spans="1:9" s="62" customFormat="1">
      <c r="A1056" s="83"/>
      <c r="B1056" s="83"/>
      <c r="C1056" s="83"/>
      <c r="D1056" s="109"/>
      <c r="H1056" s="144"/>
      <c r="I1056" s="145"/>
    </row>
    <row r="1057" spans="1:9" s="62" customFormat="1">
      <c r="A1057" s="83"/>
      <c r="B1057" s="83"/>
      <c r="C1057" s="83"/>
      <c r="D1057" s="109"/>
      <c r="H1057" s="144"/>
      <c r="I1057" s="145"/>
    </row>
    <row r="1058" spans="1:9" s="62" customFormat="1">
      <c r="A1058" s="83"/>
      <c r="B1058" s="83"/>
      <c r="C1058" s="83"/>
      <c r="D1058" s="109"/>
      <c r="H1058" s="144"/>
      <c r="I1058" s="145"/>
    </row>
    <row r="1059" spans="1:9" s="62" customFormat="1">
      <c r="A1059" s="83"/>
      <c r="B1059" s="83"/>
      <c r="C1059" s="83"/>
      <c r="D1059" s="109"/>
      <c r="H1059" s="144"/>
      <c r="I1059" s="145"/>
    </row>
    <row r="1060" spans="1:9" s="62" customFormat="1">
      <c r="A1060" s="83"/>
      <c r="B1060" s="83"/>
      <c r="C1060" s="83"/>
      <c r="D1060" s="109"/>
      <c r="H1060" s="144"/>
      <c r="I1060" s="145"/>
    </row>
    <row r="1061" spans="1:9" s="62" customFormat="1">
      <c r="A1061" s="83"/>
      <c r="B1061" s="83"/>
      <c r="C1061" s="83"/>
      <c r="D1061" s="109"/>
      <c r="H1061" s="144"/>
      <c r="I1061" s="145"/>
    </row>
    <row r="1062" spans="1:9" s="62" customFormat="1">
      <c r="A1062" s="83"/>
      <c r="B1062" s="83"/>
      <c r="C1062" s="83"/>
      <c r="D1062" s="109"/>
      <c r="H1062" s="144"/>
      <c r="I1062" s="145"/>
    </row>
    <row r="1063" spans="1:9" s="62" customFormat="1">
      <c r="A1063" s="83"/>
      <c r="B1063" s="83"/>
      <c r="C1063" s="83"/>
      <c r="D1063" s="109"/>
      <c r="H1063" s="144"/>
      <c r="I1063" s="145"/>
    </row>
    <row r="1064" spans="1:9" s="62" customFormat="1">
      <c r="A1064" s="83"/>
      <c r="B1064" s="83"/>
      <c r="C1064" s="83"/>
      <c r="D1064" s="109"/>
      <c r="H1064" s="144"/>
      <c r="I1064" s="145"/>
    </row>
    <row r="1065" spans="1:9" s="62" customFormat="1">
      <c r="A1065" s="83"/>
      <c r="B1065" s="83"/>
      <c r="C1065" s="83"/>
      <c r="D1065" s="109"/>
      <c r="H1065" s="144"/>
      <c r="I1065" s="145"/>
    </row>
    <row r="1066" spans="1:9" s="62" customFormat="1">
      <c r="A1066" s="83"/>
      <c r="B1066" s="83"/>
      <c r="C1066" s="83"/>
      <c r="D1066" s="109"/>
      <c r="H1066" s="144"/>
      <c r="I1066" s="145"/>
    </row>
    <row r="1067" spans="1:9" s="62" customFormat="1">
      <c r="A1067" s="83"/>
      <c r="B1067" s="83"/>
      <c r="C1067" s="83"/>
      <c r="D1067" s="109"/>
      <c r="H1067" s="144"/>
      <c r="I1067" s="145"/>
    </row>
    <row r="1068" spans="1:9" s="62" customFormat="1">
      <c r="A1068" s="83"/>
      <c r="B1068" s="83"/>
      <c r="C1068" s="83"/>
      <c r="D1068" s="109"/>
      <c r="H1068" s="144"/>
      <c r="I1068" s="145"/>
    </row>
    <row r="1069" spans="1:9" s="62" customFormat="1">
      <c r="A1069" s="83"/>
      <c r="B1069" s="83"/>
      <c r="C1069" s="83"/>
      <c r="D1069" s="109"/>
      <c r="H1069" s="144"/>
      <c r="I1069" s="145"/>
    </row>
    <row r="1070" spans="1:9" s="62" customFormat="1">
      <c r="A1070" s="83"/>
      <c r="B1070" s="83"/>
      <c r="C1070" s="83"/>
      <c r="D1070" s="109"/>
      <c r="H1070" s="144"/>
      <c r="I1070" s="145"/>
    </row>
    <row r="1071" spans="1:9" s="62" customFormat="1">
      <c r="A1071" s="83"/>
      <c r="B1071" s="83"/>
      <c r="C1071" s="83"/>
      <c r="D1071" s="109"/>
      <c r="H1071" s="144"/>
      <c r="I1071" s="145"/>
    </row>
    <row r="1072" spans="1:9" s="62" customFormat="1">
      <c r="A1072" s="83"/>
      <c r="B1072" s="83"/>
      <c r="C1072" s="83"/>
      <c r="D1072" s="109"/>
      <c r="H1072" s="144"/>
      <c r="I1072" s="145"/>
    </row>
    <row r="1073" spans="1:9" s="62" customFormat="1">
      <c r="A1073" s="83"/>
      <c r="B1073" s="83"/>
      <c r="C1073" s="83"/>
      <c r="D1073" s="109"/>
      <c r="H1073" s="144"/>
      <c r="I1073" s="145"/>
    </row>
    <row r="1074" spans="1:9" s="62" customFormat="1">
      <c r="A1074" s="83"/>
      <c r="B1074" s="83"/>
      <c r="C1074" s="83"/>
      <c r="D1074" s="109"/>
      <c r="H1074" s="144"/>
      <c r="I1074" s="145"/>
    </row>
    <row r="1075" spans="1:9" s="62" customFormat="1">
      <c r="A1075" s="83"/>
      <c r="B1075" s="83"/>
      <c r="C1075" s="83"/>
      <c r="D1075" s="109"/>
      <c r="H1075" s="144"/>
      <c r="I1075" s="145"/>
    </row>
    <row r="1076" spans="1:9" s="62" customFormat="1">
      <c r="A1076" s="83"/>
      <c r="B1076" s="83"/>
      <c r="C1076" s="83"/>
      <c r="D1076" s="109"/>
      <c r="H1076" s="144"/>
      <c r="I1076" s="145"/>
    </row>
    <row r="1077" spans="1:9" s="62" customFormat="1">
      <c r="A1077" s="83"/>
      <c r="B1077" s="83"/>
      <c r="C1077" s="83"/>
      <c r="D1077" s="109"/>
      <c r="H1077" s="144"/>
      <c r="I1077" s="145"/>
    </row>
    <row r="1078" spans="1:9" s="62" customFormat="1">
      <c r="A1078" s="83"/>
      <c r="B1078" s="83"/>
      <c r="C1078" s="83"/>
      <c r="D1078" s="109"/>
      <c r="H1078" s="144"/>
      <c r="I1078" s="145"/>
    </row>
    <row r="1079" spans="1:9" s="62" customFormat="1">
      <c r="A1079" s="83"/>
      <c r="B1079" s="83"/>
      <c r="C1079" s="83"/>
      <c r="D1079" s="109"/>
      <c r="H1079" s="144"/>
      <c r="I1079" s="145"/>
    </row>
    <row r="1080" spans="1:9" s="62" customFormat="1">
      <c r="A1080" s="83"/>
      <c r="B1080" s="83"/>
      <c r="C1080" s="83"/>
      <c r="D1080" s="109"/>
      <c r="H1080" s="144"/>
      <c r="I1080" s="145"/>
    </row>
    <row r="1081" spans="1:9" s="62" customFormat="1">
      <c r="A1081" s="83"/>
      <c r="B1081" s="83"/>
      <c r="C1081" s="83"/>
      <c r="D1081" s="109"/>
      <c r="H1081" s="144"/>
      <c r="I1081" s="145"/>
    </row>
    <row r="1082" spans="1:9" s="62" customFormat="1">
      <c r="A1082" s="83"/>
      <c r="B1082" s="83"/>
      <c r="C1082" s="83"/>
      <c r="D1082" s="109"/>
      <c r="H1082" s="144"/>
      <c r="I1082" s="145"/>
    </row>
    <row r="1083" spans="1:9" s="62" customFormat="1">
      <c r="A1083" s="83"/>
      <c r="B1083" s="83"/>
      <c r="C1083" s="83"/>
      <c r="D1083" s="109"/>
      <c r="H1083" s="144"/>
      <c r="I1083" s="145"/>
    </row>
    <row r="1084" spans="1:9" s="62" customFormat="1">
      <c r="A1084" s="83"/>
      <c r="B1084" s="83"/>
      <c r="C1084" s="83"/>
      <c r="D1084" s="109"/>
      <c r="H1084" s="144"/>
      <c r="I1084" s="145"/>
    </row>
    <row r="1085" spans="1:9" s="62" customFormat="1">
      <c r="A1085" s="83"/>
      <c r="B1085" s="83"/>
      <c r="C1085" s="83"/>
      <c r="D1085" s="109"/>
      <c r="H1085" s="144"/>
      <c r="I1085" s="145"/>
    </row>
    <row r="1086" spans="1:9" s="62" customFormat="1">
      <c r="A1086" s="83"/>
      <c r="B1086" s="83"/>
      <c r="C1086" s="83"/>
      <c r="D1086" s="109"/>
      <c r="H1086" s="144"/>
      <c r="I1086" s="145"/>
    </row>
    <row r="1087" spans="1:9" s="62" customFormat="1">
      <c r="A1087" s="83"/>
      <c r="B1087" s="83"/>
      <c r="C1087" s="83"/>
      <c r="D1087" s="109"/>
      <c r="H1087" s="144"/>
      <c r="I1087" s="145"/>
    </row>
    <row r="1088" spans="1:9" s="62" customFormat="1">
      <c r="A1088" s="83"/>
      <c r="B1088" s="83"/>
      <c r="C1088" s="83"/>
      <c r="D1088" s="109"/>
      <c r="H1088" s="144"/>
      <c r="I1088" s="145"/>
    </row>
    <row r="1089" spans="1:9" s="62" customFormat="1">
      <c r="A1089" s="83"/>
      <c r="B1089" s="83"/>
      <c r="C1089" s="83"/>
      <c r="D1089" s="109"/>
      <c r="H1089" s="144"/>
      <c r="I1089" s="145"/>
    </row>
    <row r="1090" spans="1:9" s="62" customFormat="1">
      <c r="A1090" s="83"/>
      <c r="B1090" s="83"/>
      <c r="C1090" s="83"/>
      <c r="D1090" s="109"/>
      <c r="H1090" s="144"/>
      <c r="I1090" s="145"/>
    </row>
    <row r="1091" spans="1:9" s="62" customFormat="1">
      <c r="A1091" s="83"/>
      <c r="B1091" s="83"/>
      <c r="C1091" s="83"/>
      <c r="D1091" s="109"/>
      <c r="H1091" s="144"/>
      <c r="I1091" s="145"/>
    </row>
    <row r="1092" spans="1:9" s="62" customFormat="1">
      <c r="A1092" s="83"/>
      <c r="B1092" s="83"/>
      <c r="C1092" s="83"/>
      <c r="D1092" s="109"/>
      <c r="H1092" s="144"/>
      <c r="I1092" s="145"/>
    </row>
    <row r="1093" spans="1:9" s="62" customFormat="1">
      <c r="A1093" s="83"/>
      <c r="B1093" s="83"/>
      <c r="C1093" s="83"/>
      <c r="D1093" s="109"/>
      <c r="H1093" s="144"/>
      <c r="I1093" s="145"/>
    </row>
    <row r="1094" spans="1:9" s="62" customFormat="1">
      <c r="A1094" s="83"/>
      <c r="B1094" s="83"/>
      <c r="C1094" s="83"/>
      <c r="D1094" s="109"/>
      <c r="H1094" s="144"/>
      <c r="I1094" s="145"/>
    </row>
    <row r="1095" spans="1:9" s="62" customFormat="1">
      <c r="A1095" s="83"/>
      <c r="B1095" s="83"/>
      <c r="C1095" s="83"/>
      <c r="D1095" s="109"/>
      <c r="H1095" s="144"/>
      <c r="I1095" s="145"/>
    </row>
    <row r="1096" spans="1:9" s="62" customFormat="1">
      <c r="A1096" s="83"/>
      <c r="B1096" s="83"/>
      <c r="C1096" s="83"/>
      <c r="D1096" s="109"/>
      <c r="H1096" s="144"/>
      <c r="I1096" s="145"/>
    </row>
    <row r="1097" spans="1:9" s="62" customFormat="1">
      <c r="A1097" s="83"/>
      <c r="B1097" s="83"/>
      <c r="C1097" s="83"/>
      <c r="D1097" s="109"/>
      <c r="H1097" s="144"/>
      <c r="I1097" s="145"/>
    </row>
    <row r="1098" spans="1:9" s="62" customFormat="1">
      <c r="A1098" s="83"/>
      <c r="B1098" s="83"/>
      <c r="C1098" s="83"/>
      <c r="D1098" s="109"/>
      <c r="H1098" s="144"/>
      <c r="I1098" s="145"/>
    </row>
    <row r="1099" spans="1:9" s="62" customFormat="1">
      <c r="A1099" s="83"/>
      <c r="B1099" s="83"/>
      <c r="C1099" s="83"/>
      <c r="D1099" s="109"/>
      <c r="H1099" s="144"/>
      <c r="I1099" s="145"/>
    </row>
    <row r="1100" spans="1:9" s="62" customFormat="1">
      <c r="A1100" s="83"/>
      <c r="B1100" s="83"/>
      <c r="C1100" s="83"/>
      <c r="D1100" s="109"/>
      <c r="H1100" s="144"/>
      <c r="I1100" s="145"/>
    </row>
    <row r="1101" spans="1:9" s="62" customFormat="1">
      <c r="A1101" s="83"/>
      <c r="B1101" s="83"/>
      <c r="C1101" s="83"/>
      <c r="D1101" s="109"/>
      <c r="H1101" s="144"/>
      <c r="I1101" s="145"/>
    </row>
    <row r="1102" spans="1:9" s="62" customFormat="1">
      <c r="A1102" s="83"/>
      <c r="B1102" s="83"/>
      <c r="C1102" s="83"/>
      <c r="D1102" s="109"/>
      <c r="H1102" s="144"/>
      <c r="I1102" s="145"/>
    </row>
    <row r="1103" spans="1:9" s="62" customFormat="1">
      <c r="A1103" s="83"/>
      <c r="B1103" s="83"/>
      <c r="C1103" s="83"/>
      <c r="D1103" s="109"/>
      <c r="H1103" s="144"/>
      <c r="I1103" s="145"/>
    </row>
    <row r="1104" spans="1:9" s="62" customFormat="1">
      <c r="A1104" s="83"/>
      <c r="B1104" s="83"/>
      <c r="C1104" s="83"/>
      <c r="D1104" s="109"/>
      <c r="H1104" s="144"/>
      <c r="I1104" s="145"/>
    </row>
    <row r="1105" spans="1:9" s="62" customFormat="1">
      <c r="A1105" s="83"/>
      <c r="B1105" s="83"/>
      <c r="C1105" s="83"/>
      <c r="D1105" s="109"/>
      <c r="H1105" s="144"/>
      <c r="I1105" s="145"/>
    </row>
    <row r="1106" spans="1:9" s="62" customFormat="1">
      <c r="A1106" s="83"/>
      <c r="B1106" s="83"/>
      <c r="C1106" s="83"/>
      <c r="D1106" s="109"/>
      <c r="H1106" s="144"/>
      <c r="I1106" s="145"/>
    </row>
    <row r="1107" spans="1:9" s="62" customFormat="1">
      <c r="A1107" s="83"/>
      <c r="B1107" s="83"/>
      <c r="C1107" s="83"/>
      <c r="D1107" s="109"/>
      <c r="H1107" s="144"/>
      <c r="I1107" s="145"/>
    </row>
    <row r="1108" spans="1:9" s="62" customFormat="1">
      <c r="A1108" s="83"/>
      <c r="B1108" s="83"/>
      <c r="C1108" s="83"/>
      <c r="D1108" s="109"/>
      <c r="H1108" s="144"/>
      <c r="I1108" s="145"/>
    </row>
    <row r="1109" spans="1:9" s="62" customFormat="1">
      <c r="A1109" s="83"/>
      <c r="B1109" s="83"/>
      <c r="C1109" s="83"/>
      <c r="D1109" s="109"/>
      <c r="H1109" s="144"/>
      <c r="I1109" s="145"/>
    </row>
    <row r="1110" spans="1:9" s="62" customFormat="1">
      <c r="A1110" s="83"/>
      <c r="B1110" s="83"/>
      <c r="C1110" s="83"/>
      <c r="D1110" s="109"/>
      <c r="H1110" s="144"/>
      <c r="I1110" s="145"/>
    </row>
    <row r="1111" spans="1:9" s="62" customFormat="1">
      <c r="A1111" s="83"/>
      <c r="B1111" s="83"/>
      <c r="C1111" s="83"/>
      <c r="D1111" s="109"/>
      <c r="H1111" s="144"/>
      <c r="I1111" s="145"/>
    </row>
    <row r="1112" spans="1:9" s="62" customFormat="1">
      <c r="A1112" s="83"/>
      <c r="B1112" s="83"/>
      <c r="C1112" s="83"/>
      <c r="D1112" s="109"/>
      <c r="H1112" s="144"/>
      <c r="I1112" s="145"/>
    </row>
    <row r="1113" spans="1:9" s="62" customFormat="1">
      <c r="A1113" s="83"/>
      <c r="B1113" s="83"/>
      <c r="C1113" s="83"/>
      <c r="D1113" s="109"/>
      <c r="H1113" s="144"/>
      <c r="I1113" s="145"/>
    </row>
    <row r="1114" spans="1:9" s="62" customFormat="1">
      <c r="A1114" s="83"/>
      <c r="B1114" s="83"/>
      <c r="C1114" s="83"/>
      <c r="D1114" s="109"/>
      <c r="H1114" s="144"/>
      <c r="I1114" s="145"/>
    </row>
    <row r="1115" spans="1:9" s="62" customFormat="1">
      <c r="A1115" s="83"/>
      <c r="B1115" s="83"/>
      <c r="C1115" s="83"/>
      <c r="D1115" s="109"/>
      <c r="H1115" s="144"/>
      <c r="I1115" s="145"/>
    </row>
    <row r="1116" spans="1:9" s="62" customFormat="1">
      <c r="A1116" s="83"/>
      <c r="B1116" s="83"/>
      <c r="C1116" s="83"/>
      <c r="D1116" s="109"/>
      <c r="H1116" s="144"/>
      <c r="I1116" s="145"/>
    </row>
    <row r="1117" spans="1:9" s="62" customFormat="1">
      <c r="A1117" s="83"/>
      <c r="B1117" s="83"/>
      <c r="C1117" s="83"/>
      <c r="D1117" s="109"/>
      <c r="H1117" s="144"/>
      <c r="I1117" s="145"/>
    </row>
    <row r="1118" spans="1:9" s="62" customFormat="1">
      <c r="A1118" s="83"/>
      <c r="B1118" s="83"/>
      <c r="C1118" s="83"/>
      <c r="D1118" s="109"/>
      <c r="H1118" s="144"/>
      <c r="I1118" s="145"/>
    </row>
    <row r="1119" spans="1:9" s="62" customFormat="1">
      <c r="A1119" s="83"/>
      <c r="B1119" s="83"/>
      <c r="C1119" s="83"/>
      <c r="D1119" s="109"/>
      <c r="H1119" s="144"/>
      <c r="I1119" s="145"/>
    </row>
    <row r="1120" spans="1:9" s="62" customFormat="1">
      <c r="A1120" s="83"/>
      <c r="B1120" s="83"/>
      <c r="C1120" s="83"/>
      <c r="D1120" s="109"/>
      <c r="H1120" s="144"/>
      <c r="I1120" s="145"/>
    </row>
    <row r="1121" spans="1:9" s="62" customFormat="1">
      <c r="A1121" s="83"/>
      <c r="B1121" s="83"/>
      <c r="C1121" s="83"/>
      <c r="D1121" s="109"/>
      <c r="H1121" s="144"/>
      <c r="I1121" s="145"/>
    </row>
    <row r="1122" spans="1:9" s="62" customFormat="1">
      <c r="A1122" s="83"/>
      <c r="B1122" s="83"/>
      <c r="C1122" s="83"/>
      <c r="D1122" s="109"/>
      <c r="H1122" s="144"/>
      <c r="I1122" s="145"/>
    </row>
    <row r="1123" spans="1:9" s="62" customFormat="1">
      <c r="A1123" s="83"/>
      <c r="B1123" s="83"/>
      <c r="C1123" s="83"/>
      <c r="D1123" s="109"/>
      <c r="H1123" s="144"/>
      <c r="I1123" s="145"/>
    </row>
    <row r="1124" spans="1:9" s="62" customFormat="1">
      <c r="A1124" s="83"/>
      <c r="B1124" s="83"/>
      <c r="C1124" s="83"/>
      <c r="D1124" s="109"/>
      <c r="H1124" s="144"/>
      <c r="I1124" s="145"/>
    </row>
    <row r="1125" spans="1:9" s="62" customFormat="1">
      <c r="A1125" s="83"/>
      <c r="B1125" s="83"/>
      <c r="C1125" s="83"/>
      <c r="D1125" s="109"/>
      <c r="H1125" s="144"/>
      <c r="I1125" s="145"/>
    </row>
    <row r="1126" spans="1:9" s="62" customFormat="1">
      <c r="A1126" s="83"/>
      <c r="B1126" s="83"/>
      <c r="C1126" s="83"/>
      <c r="D1126" s="109"/>
      <c r="H1126" s="144"/>
      <c r="I1126" s="145"/>
    </row>
    <row r="1127" spans="1:9" s="62" customFormat="1">
      <c r="A1127" s="83"/>
      <c r="B1127" s="83"/>
      <c r="C1127" s="83"/>
      <c r="D1127" s="109"/>
      <c r="H1127" s="144"/>
      <c r="I1127" s="145"/>
    </row>
    <row r="1128" spans="1:9" s="62" customFormat="1">
      <c r="A1128" s="83"/>
      <c r="B1128" s="83"/>
      <c r="C1128" s="83"/>
      <c r="D1128" s="109"/>
      <c r="H1128" s="144"/>
      <c r="I1128" s="145"/>
    </row>
    <row r="1129" spans="1:9" s="62" customFormat="1">
      <c r="A1129" s="83"/>
      <c r="B1129" s="83"/>
      <c r="C1129" s="83"/>
      <c r="D1129" s="109"/>
      <c r="H1129" s="144"/>
      <c r="I1129" s="145"/>
    </row>
    <row r="1130" spans="1:9" s="62" customFormat="1">
      <c r="A1130" s="83"/>
      <c r="B1130" s="83"/>
      <c r="C1130" s="83"/>
      <c r="D1130" s="109"/>
      <c r="H1130" s="144"/>
      <c r="I1130" s="145"/>
    </row>
    <row r="1131" spans="1:9" s="62" customFormat="1">
      <c r="A1131" s="83"/>
      <c r="B1131" s="83"/>
      <c r="C1131" s="83"/>
      <c r="D1131" s="109"/>
      <c r="H1131" s="144"/>
      <c r="I1131" s="145"/>
    </row>
    <row r="1132" spans="1:9" s="62" customFormat="1">
      <c r="A1132" s="83"/>
      <c r="B1132" s="83"/>
      <c r="C1132" s="83"/>
      <c r="D1132" s="109"/>
      <c r="H1132" s="144"/>
      <c r="I1132" s="145"/>
    </row>
    <row r="1133" spans="1:9" s="62" customFormat="1">
      <c r="A1133" s="83"/>
      <c r="B1133" s="83"/>
      <c r="C1133" s="83"/>
      <c r="D1133" s="109"/>
      <c r="H1133" s="144"/>
      <c r="I1133" s="145"/>
    </row>
    <row r="1134" spans="1:9" s="62" customFormat="1">
      <c r="A1134" s="83"/>
      <c r="B1134" s="83"/>
      <c r="C1134" s="83"/>
      <c r="D1134" s="109"/>
      <c r="H1134" s="144"/>
      <c r="I1134" s="145"/>
    </row>
    <row r="1135" spans="1:9" s="62" customFormat="1">
      <c r="A1135" s="83"/>
      <c r="B1135" s="83"/>
      <c r="C1135" s="83"/>
      <c r="D1135" s="109"/>
      <c r="H1135" s="144"/>
      <c r="I1135" s="145"/>
    </row>
    <row r="1136" spans="1:9" s="62" customFormat="1">
      <c r="A1136" s="83"/>
      <c r="B1136" s="83"/>
      <c r="C1136" s="83"/>
      <c r="D1136" s="109"/>
      <c r="H1136" s="144"/>
      <c r="I1136" s="145"/>
    </row>
    <row r="1137" spans="1:9" s="62" customFormat="1">
      <c r="A1137" s="83"/>
      <c r="B1137" s="83"/>
      <c r="C1137" s="83"/>
      <c r="D1137" s="109"/>
      <c r="H1137" s="144"/>
      <c r="I1137" s="145"/>
    </row>
    <row r="1138" spans="1:9" s="62" customFormat="1">
      <c r="A1138" s="83"/>
      <c r="B1138" s="83"/>
      <c r="C1138" s="83"/>
      <c r="D1138" s="109"/>
      <c r="H1138" s="144"/>
      <c r="I1138" s="145"/>
    </row>
    <row r="1139" spans="1:9" s="62" customFormat="1">
      <c r="A1139" s="83"/>
      <c r="B1139" s="83"/>
      <c r="C1139" s="83"/>
      <c r="D1139" s="109"/>
      <c r="H1139" s="144"/>
      <c r="I1139" s="145"/>
    </row>
    <row r="1140" spans="1:9" s="62" customFormat="1">
      <c r="A1140" s="83"/>
      <c r="B1140" s="83"/>
      <c r="C1140" s="83"/>
      <c r="D1140" s="109"/>
      <c r="H1140" s="144"/>
      <c r="I1140" s="145"/>
    </row>
    <row r="1141" spans="1:9" s="62" customFormat="1">
      <c r="A1141" s="83"/>
      <c r="B1141" s="83"/>
      <c r="C1141" s="83"/>
      <c r="D1141" s="109"/>
      <c r="H1141" s="144"/>
      <c r="I1141" s="145"/>
    </row>
    <row r="1142" spans="1:9" s="62" customFormat="1">
      <c r="A1142" s="83"/>
      <c r="B1142" s="83"/>
      <c r="C1142" s="83"/>
      <c r="D1142" s="109"/>
      <c r="H1142" s="144"/>
      <c r="I1142" s="145"/>
    </row>
    <row r="1143" spans="1:9" s="62" customFormat="1">
      <c r="A1143" s="83"/>
      <c r="B1143" s="83"/>
      <c r="C1143" s="83"/>
      <c r="D1143" s="109"/>
      <c r="H1143" s="144"/>
      <c r="I1143" s="145"/>
    </row>
    <row r="1144" spans="1:9" s="62" customFormat="1">
      <c r="A1144" s="83"/>
      <c r="B1144" s="83"/>
      <c r="C1144" s="83"/>
      <c r="D1144" s="109"/>
      <c r="H1144" s="144"/>
      <c r="I1144" s="145"/>
    </row>
    <row r="1145" spans="1:9" s="62" customFormat="1">
      <c r="A1145" s="83"/>
      <c r="B1145" s="83"/>
      <c r="C1145" s="83"/>
      <c r="D1145" s="109"/>
      <c r="H1145" s="144"/>
      <c r="I1145" s="145"/>
    </row>
    <row r="1146" spans="1:9" s="62" customFormat="1">
      <c r="A1146" s="83"/>
      <c r="B1146" s="83"/>
      <c r="C1146" s="83"/>
      <c r="D1146" s="109"/>
      <c r="H1146" s="144"/>
      <c r="I1146" s="145"/>
    </row>
    <row r="1147" spans="1:9" s="62" customFormat="1">
      <c r="A1147" s="83"/>
      <c r="B1147" s="83"/>
      <c r="C1147" s="83"/>
      <c r="D1147" s="109"/>
      <c r="H1147" s="144"/>
      <c r="I1147" s="145"/>
    </row>
    <row r="1148" spans="1:9" s="62" customFormat="1">
      <c r="A1148" s="83"/>
      <c r="B1148" s="83"/>
      <c r="C1148" s="83"/>
      <c r="D1148" s="109"/>
      <c r="H1148" s="144"/>
      <c r="I1148" s="145"/>
    </row>
    <row r="1149" spans="1:9" s="62" customFormat="1">
      <c r="A1149" s="83"/>
      <c r="B1149" s="83"/>
      <c r="C1149" s="83"/>
      <c r="D1149" s="109"/>
      <c r="H1149" s="144"/>
      <c r="I1149" s="145"/>
    </row>
    <row r="1150" spans="1:9" s="62" customFormat="1">
      <c r="A1150" s="83"/>
      <c r="B1150" s="83"/>
      <c r="C1150" s="83"/>
      <c r="D1150" s="109"/>
      <c r="H1150" s="144"/>
      <c r="I1150" s="145"/>
    </row>
    <row r="1151" spans="1:9" s="62" customFormat="1">
      <c r="A1151" s="83"/>
      <c r="B1151" s="83"/>
      <c r="C1151" s="83"/>
      <c r="D1151" s="109"/>
      <c r="H1151" s="144"/>
      <c r="I1151" s="145"/>
    </row>
    <row r="1152" spans="1:9" s="62" customFormat="1">
      <c r="A1152" s="83"/>
      <c r="B1152" s="83"/>
      <c r="C1152" s="83"/>
      <c r="D1152" s="109"/>
      <c r="H1152" s="144"/>
      <c r="I1152" s="145"/>
    </row>
    <row r="1153" spans="1:9" s="62" customFormat="1">
      <c r="A1153" s="83"/>
      <c r="B1153" s="83"/>
      <c r="C1153" s="83"/>
      <c r="D1153" s="109"/>
      <c r="H1153" s="144"/>
      <c r="I1153" s="145"/>
    </row>
    <row r="1154" spans="1:9" s="62" customFormat="1">
      <c r="A1154" s="83"/>
      <c r="B1154" s="83"/>
      <c r="C1154" s="83"/>
      <c r="D1154" s="109"/>
      <c r="H1154" s="144"/>
      <c r="I1154" s="145"/>
    </row>
    <row r="1155" spans="1:9" s="62" customFormat="1">
      <c r="A1155" s="83"/>
      <c r="B1155" s="83"/>
      <c r="C1155" s="83"/>
      <c r="D1155" s="109"/>
      <c r="H1155" s="144"/>
      <c r="I1155" s="145"/>
    </row>
    <row r="1156" spans="1:9" s="62" customFormat="1">
      <c r="A1156" s="83"/>
      <c r="B1156" s="83"/>
      <c r="C1156" s="83"/>
      <c r="D1156" s="109"/>
      <c r="H1156" s="144"/>
      <c r="I1156" s="145"/>
    </row>
    <row r="1157" spans="1:9" s="62" customFormat="1">
      <c r="A1157" s="83"/>
      <c r="B1157" s="83"/>
      <c r="C1157" s="83"/>
      <c r="D1157" s="109"/>
      <c r="H1157" s="144"/>
      <c r="I1157" s="145"/>
    </row>
    <row r="1158" spans="1:9" s="62" customFormat="1">
      <c r="A1158" s="83"/>
      <c r="B1158" s="83"/>
      <c r="C1158" s="83"/>
      <c r="D1158" s="109"/>
      <c r="H1158" s="144"/>
      <c r="I1158" s="145"/>
    </row>
    <row r="1159" spans="1:9" s="62" customFormat="1">
      <c r="A1159" s="83"/>
      <c r="B1159" s="83"/>
      <c r="C1159" s="83"/>
      <c r="D1159" s="109"/>
      <c r="H1159" s="144"/>
      <c r="I1159" s="145"/>
    </row>
    <row r="1160" spans="1:9" s="62" customFormat="1">
      <c r="A1160" s="83"/>
      <c r="B1160" s="83"/>
      <c r="C1160" s="83"/>
      <c r="D1160" s="109"/>
      <c r="H1160" s="144"/>
      <c r="I1160" s="145"/>
    </row>
    <row r="1161" spans="1:9" s="62" customFormat="1">
      <c r="A1161" s="83"/>
      <c r="B1161" s="83"/>
      <c r="C1161" s="83"/>
      <c r="D1161" s="109"/>
      <c r="H1161" s="144"/>
      <c r="I1161" s="145"/>
    </row>
    <row r="1162" spans="1:9" s="62" customFormat="1">
      <c r="A1162" s="83"/>
      <c r="B1162" s="83"/>
      <c r="C1162" s="83"/>
      <c r="D1162" s="109"/>
      <c r="H1162" s="144"/>
      <c r="I1162" s="145"/>
    </row>
    <row r="1163" spans="1:9" s="62" customFormat="1">
      <c r="A1163" s="83"/>
      <c r="B1163" s="83"/>
      <c r="C1163" s="83"/>
      <c r="D1163" s="109"/>
      <c r="H1163" s="144"/>
      <c r="I1163" s="145"/>
    </row>
    <row r="1164" spans="1:9" s="62" customFormat="1">
      <c r="A1164" s="83"/>
      <c r="B1164" s="83"/>
      <c r="C1164" s="83"/>
      <c r="D1164" s="109"/>
      <c r="H1164" s="144"/>
      <c r="I1164" s="145"/>
    </row>
    <row r="1165" spans="1:9" s="62" customFormat="1">
      <c r="A1165" s="83"/>
      <c r="B1165" s="83"/>
      <c r="C1165" s="83"/>
      <c r="D1165" s="109"/>
      <c r="H1165" s="144"/>
      <c r="I1165" s="145"/>
    </row>
    <row r="1166" spans="1:9" s="62" customFormat="1">
      <c r="A1166" s="83"/>
      <c r="B1166" s="83"/>
      <c r="C1166" s="83"/>
      <c r="D1166" s="109"/>
      <c r="H1166" s="144"/>
      <c r="I1166" s="145"/>
    </row>
    <row r="1167" spans="1:9" s="62" customFormat="1">
      <c r="A1167" s="83"/>
      <c r="B1167" s="83"/>
      <c r="C1167" s="83"/>
      <c r="D1167" s="109"/>
      <c r="H1167" s="144"/>
      <c r="I1167" s="145"/>
    </row>
    <row r="1168" spans="1:9" s="62" customFormat="1">
      <c r="A1168" s="83"/>
      <c r="B1168" s="83"/>
      <c r="C1168" s="83"/>
      <c r="D1168" s="109"/>
      <c r="H1168" s="144"/>
      <c r="I1168" s="145"/>
    </row>
    <row r="1169" spans="1:9" s="62" customFormat="1">
      <c r="A1169" s="83"/>
      <c r="B1169" s="83"/>
      <c r="C1169" s="83"/>
      <c r="D1169" s="109"/>
      <c r="H1169" s="144"/>
      <c r="I1169" s="145"/>
    </row>
    <row r="1170" spans="1:9" s="62" customFormat="1">
      <c r="A1170" s="83"/>
      <c r="B1170" s="83"/>
      <c r="C1170" s="83"/>
      <c r="D1170" s="109"/>
      <c r="H1170" s="144"/>
      <c r="I1170" s="145"/>
    </row>
    <row r="1171" spans="1:9" s="62" customFormat="1">
      <c r="A1171" s="83"/>
      <c r="B1171" s="83"/>
      <c r="C1171" s="83"/>
      <c r="D1171" s="109"/>
      <c r="H1171" s="144"/>
      <c r="I1171" s="145"/>
    </row>
    <row r="1172" spans="1:9" s="62" customFormat="1">
      <c r="A1172" s="83"/>
      <c r="B1172" s="83"/>
      <c r="C1172" s="83"/>
      <c r="D1172" s="109"/>
      <c r="H1172" s="144"/>
      <c r="I1172" s="145"/>
    </row>
    <row r="1173" spans="1:9" s="62" customFormat="1">
      <c r="A1173" s="83"/>
      <c r="B1173" s="83"/>
      <c r="C1173" s="83"/>
      <c r="D1173" s="109"/>
      <c r="H1173" s="144"/>
      <c r="I1173" s="145"/>
    </row>
    <row r="1174" spans="1:9" s="62" customFormat="1">
      <c r="A1174" s="83"/>
      <c r="B1174" s="83"/>
      <c r="C1174" s="83"/>
      <c r="D1174" s="109"/>
      <c r="H1174" s="144"/>
      <c r="I1174" s="145"/>
    </row>
    <row r="1175" spans="1:9" s="62" customFormat="1">
      <c r="A1175" s="83"/>
      <c r="B1175" s="83"/>
      <c r="C1175" s="83"/>
      <c r="D1175" s="109"/>
      <c r="H1175" s="144"/>
      <c r="I1175" s="145"/>
    </row>
    <row r="1176" spans="1:9" s="62" customFormat="1">
      <c r="A1176" s="83"/>
      <c r="B1176" s="83"/>
      <c r="C1176" s="83"/>
      <c r="D1176" s="109"/>
      <c r="H1176" s="144"/>
      <c r="I1176" s="145"/>
    </row>
    <row r="1177" spans="1:9" s="62" customFormat="1">
      <c r="A1177" s="83"/>
      <c r="B1177" s="83"/>
      <c r="C1177" s="83"/>
      <c r="D1177" s="109"/>
      <c r="H1177" s="144"/>
      <c r="I1177" s="145"/>
    </row>
    <row r="1178" spans="1:9" s="62" customFormat="1">
      <c r="A1178" s="83"/>
      <c r="B1178" s="83"/>
      <c r="C1178" s="83"/>
      <c r="D1178" s="109"/>
      <c r="H1178" s="144"/>
      <c r="I1178" s="145"/>
    </row>
    <row r="1179" spans="1:9" s="62" customFormat="1">
      <c r="A1179" s="83"/>
      <c r="B1179" s="83"/>
      <c r="C1179" s="83"/>
      <c r="D1179" s="109"/>
      <c r="H1179" s="144"/>
      <c r="I1179" s="145"/>
    </row>
    <row r="1180" spans="1:9" s="62" customFormat="1">
      <c r="A1180" s="83"/>
      <c r="B1180" s="83"/>
      <c r="C1180" s="83"/>
      <c r="D1180" s="109"/>
      <c r="H1180" s="144"/>
      <c r="I1180" s="145"/>
    </row>
    <row r="1181" spans="1:9" s="62" customFormat="1">
      <c r="A1181" s="83"/>
      <c r="B1181" s="83"/>
      <c r="C1181" s="83"/>
      <c r="D1181" s="109"/>
      <c r="H1181" s="144"/>
      <c r="I1181" s="145"/>
    </row>
    <row r="1182" spans="1:9" s="62" customFormat="1">
      <c r="A1182" s="83"/>
      <c r="B1182" s="83"/>
      <c r="C1182" s="83"/>
      <c r="D1182" s="109"/>
      <c r="H1182" s="144"/>
      <c r="I1182" s="145"/>
    </row>
    <row r="1183" spans="1:9" s="62" customFormat="1">
      <c r="A1183" s="83"/>
      <c r="B1183" s="83"/>
      <c r="C1183" s="83"/>
      <c r="D1183" s="109"/>
      <c r="H1183" s="144"/>
      <c r="I1183" s="145"/>
    </row>
    <row r="1184" spans="1:9" s="62" customFormat="1">
      <c r="A1184" s="83"/>
      <c r="B1184" s="83"/>
      <c r="C1184" s="83"/>
      <c r="D1184" s="109"/>
      <c r="H1184" s="144"/>
      <c r="I1184" s="145"/>
    </row>
    <row r="1185" spans="1:9" s="62" customFormat="1">
      <c r="A1185" s="83"/>
      <c r="B1185" s="83"/>
      <c r="C1185" s="83"/>
      <c r="D1185" s="109"/>
      <c r="H1185" s="144"/>
      <c r="I1185" s="145"/>
    </row>
    <row r="1186" spans="1:9" s="62" customFormat="1">
      <c r="A1186" s="83"/>
      <c r="B1186" s="83"/>
      <c r="C1186" s="83"/>
      <c r="D1186" s="109"/>
      <c r="H1186" s="144"/>
      <c r="I1186" s="145"/>
    </row>
    <row r="1187" spans="1:9" s="62" customFormat="1">
      <c r="A1187" s="83"/>
      <c r="B1187" s="83"/>
      <c r="C1187" s="83"/>
      <c r="D1187" s="109"/>
      <c r="H1187" s="144"/>
      <c r="I1187" s="145"/>
    </row>
    <row r="1188" spans="1:9" s="62" customFormat="1">
      <c r="A1188" s="83"/>
      <c r="B1188" s="83"/>
      <c r="C1188" s="83"/>
      <c r="D1188" s="109"/>
      <c r="H1188" s="144"/>
      <c r="I1188" s="145"/>
    </row>
    <row r="1189" spans="1:9" s="62" customFormat="1">
      <c r="A1189" s="83"/>
      <c r="B1189" s="83"/>
      <c r="C1189" s="83"/>
      <c r="D1189" s="109"/>
      <c r="H1189" s="144"/>
      <c r="I1189" s="145"/>
    </row>
    <row r="1190" spans="1:9" s="62" customFormat="1">
      <c r="A1190" s="83"/>
      <c r="B1190" s="83"/>
      <c r="C1190" s="83"/>
      <c r="D1190" s="109"/>
      <c r="H1190" s="144"/>
      <c r="I1190" s="145"/>
    </row>
    <row r="1191" spans="1:9" s="62" customFormat="1">
      <c r="A1191" s="83"/>
      <c r="B1191" s="83"/>
      <c r="C1191" s="83"/>
      <c r="D1191" s="109"/>
      <c r="H1191" s="144"/>
      <c r="I1191" s="145"/>
    </row>
    <row r="1192" spans="1:9" s="62" customFormat="1">
      <c r="A1192" s="83"/>
      <c r="B1192" s="83"/>
      <c r="C1192" s="83"/>
      <c r="D1192" s="109"/>
      <c r="H1192" s="144"/>
      <c r="I1192" s="145"/>
    </row>
    <row r="1193" spans="1:9" s="62" customFormat="1">
      <c r="A1193" s="83"/>
      <c r="B1193" s="83"/>
      <c r="C1193" s="83"/>
      <c r="D1193" s="109"/>
      <c r="H1193" s="144"/>
      <c r="I1193" s="145"/>
    </row>
    <row r="1194" spans="1:9" s="62" customFormat="1">
      <c r="A1194" s="83"/>
      <c r="B1194" s="83"/>
      <c r="C1194" s="83"/>
      <c r="D1194" s="109"/>
      <c r="H1194" s="144"/>
      <c r="I1194" s="145"/>
    </row>
    <row r="1195" spans="1:9" s="62" customFormat="1">
      <c r="A1195" s="83"/>
      <c r="B1195" s="83"/>
      <c r="C1195" s="83"/>
      <c r="D1195" s="109"/>
      <c r="H1195" s="144"/>
      <c r="I1195" s="145"/>
    </row>
    <row r="1196" spans="1:9" s="62" customFormat="1">
      <c r="A1196" s="83"/>
      <c r="B1196" s="83"/>
      <c r="C1196" s="83"/>
      <c r="D1196" s="109"/>
      <c r="H1196" s="144"/>
      <c r="I1196" s="145"/>
    </row>
    <row r="1197" spans="1:9" s="62" customFormat="1">
      <c r="A1197" s="83"/>
      <c r="B1197" s="83"/>
      <c r="C1197" s="83"/>
      <c r="D1197" s="109"/>
      <c r="H1197" s="144"/>
      <c r="I1197" s="145"/>
    </row>
    <row r="1198" spans="1:9" s="62" customFormat="1">
      <c r="A1198" s="83"/>
      <c r="B1198" s="83"/>
      <c r="C1198" s="83"/>
      <c r="D1198" s="109"/>
      <c r="H1198" s="144"/>
      <c r="I1198" s="145"/>
    </row>
    <row r="1199" spans="1:9" s="62" customFormat="1">
      <c r="A1199" s="83"/>
      <c r="B1199" s="83"/>
      <c r="C1199" s="83"/>
      <c r="D1199" s="109"/>
      <c r="H1199" s="144"/>
      <c r="I1199" s="145"/>
    </row>
    <row r="1200" spans="1:9" s="62" customFormat="1">
      <c r="A1200" s="83"/>
      <c r="B1200" s="83"/>
      <c r="C1200" s="83"/>
      <c r="D1200" s="109"/>
      <c r="H1200" s="144"/>
      <c r="I1200" s="145"/>
    </row>
    <row r="1201" spans="1:9" s="62" customFormat="1">
      <c r="A1201" s="83"/>
      <c r="B1201" s="83"/>
      <c r="C1201" s="83"/>
      <c r="D1201" s="109"/>
      <c r="H1201" s="144"/>
      <c r="I1201" s="145"/>
    </row>
    <row r="1202" spans="1:9" s="62" customFormat="1">
      <c r="A1202" s="83"/>
      <c r="B1202" s="83"/>
      <c r="C1202" s="83"/>
      <c r="D1202" s="109"/>
      <c r="H1202" s="144"/>
      <c r="I1202" s="145"/>
    </row>
    <row r="1203" spans="1:9" s="62" customFormat="1">
      <c r="A1203" s="83"/>
      <c r="B1203" s="83"/>
      <c r="C1203" s="83"/>
      <c r="D1203" s="109"/>
      <c r="H1203" s="144"/>
      <c r="I1203" s="145"/>
    </row>
    <row r="1204" spans="1:9" s="62" customFormat="1">
      <c r="A1204" s="83"/>
      <c r="B1204" s="83"/>
      <c r="C1204" s="83"/>
      <c r="D1204" s="109"/>
      <c r="H1204" s="144"/>
      <c r="I1204" s="145"/>
    </row>
    <row r="1205" spans="1:9" s="62" customFormat="1">
      <c r="A1205" s="83"/>
      <c r="B1205" s="83"/>
      <c r="C1205" s="83"/>
      <c r="D1205" s="109"/>
      <c r="H1205" s="144"/>
      <c r="I1205" s="145"/>
    </row>
    <row r="1206" spans="1:9" s="62" customFormat="1">
      <c r="A1206" s="83"/>
      <c r="B1206" s="83"/>
      <c r="C1206" s="83"/>
      <c r="D1206" s="109"/>
      <c r="H1206" s="144"/>
      <c r="I1206" s="145"/>
    </row>
    <row r="1207" spans="1:9" s="62" customFormat="1">
      <c r="A1207" s="83"/>
      <c r="B1207" s="83"/>
      <c r="C1207" s="83"/>
      <c r="D1207" s="109"/>
      <c r="H1207" s="144"/>
      <c r="I1207" s="145"/>
    </row>
    <row r="1208" spans="1:9" s="62" customFormat="1">
      <c r="A1208" s="83"/>
      <c r="B1208" s="83"/>
      <c r="C1208" s="83"/>
      <c r="D1208" s="109"/>
      <c r="H1208" s="144"/>
      <c r="I1208" s="145"/>
    </row>
    <row r="1209" spans="1:9" s="62" customFormat="1">
      <c r="A1209" s="83"/>
      <c r="B1209" s="83"/>
      <c r="C1209" s="83"/>
      <c r="D1209" s="109"/>
      <c r="H1209" s="144"/>
      <c r="I1209" s="145"/>
    </row>
    <row r="1210" spans="1:9" s="62" customFormat="1">
      <c r="A1210" s="83"/>
      <c r="B1210" s="83"/>
      <c r="C1210" s="83"/>
      <c r="D1210" s="109"/>
      <c r="H1210" s="144"/>
      <c r="I1210" s="145"/>
    </row>
    <row r="1211" spans="1:9" s="62" customFormat="1">
      <c r="A1211" s="83"/>
      <c r="B1211" s="83"/>
      <c r="C1211" s="83"/>
      <c r="D1211" s="109"/>
      <c r="H1211" s="144"/>
      <c r="I1211" s="145"/>
    </row>
    <row r="1212" spans="1:9" s="62" customFormat="1">
      <c r="A1212" s="83"/>
      <c r="B1212" s="83"/>
      <c r="C1212" s="83"/>
      <c r="D1212" s="109"/>
      <c r="H1212" s="144"/>
      <c r="I1212" s="145"/>
    </row>
    <row r="1213" spans="1:9" s="62" customFormat="1">
      <c r="A1213" s="83"/>
      <c r="B1213" s="83"/>
      <c r="C1213" s="83"/>
      <c r="D1213" s="109"/>
      <c r="H1213" s="144"/>
      <c r="I1213" s="145"/>
    </row>
    <row r="1214" spans="1:9" s="62" customFormat="1">
      <c r="A1214" s="83"/>
      <c r="B1214" s="83"/>
      <c r="C1214" s="83"/>
      <c r="D1214" s="109"/>
      <c r="H1214" s="144"/>
      <c r="I1214" s="145"/>
    </row>
    <row r="1215" spans="1:9" s="62" customFormat="1">
      <c r="A1215" s="83"/>
      <c r="B1215" s="83"/>
      <c r="C1215" s="83"/>
      <c r="D1215" s="109"/>
      <c r="H1215" s="144"/>
      <c r="I1215" s="145"/>
    </row>
    <row r="1216" spans="1:9" s="62" customFormat="1">
      <c r="A1216" s="83"/>
      <c r="B1216" s="83"/>
      <c r="C1216" s="83"/>
      <c r="D1216" s="109"/>
      <c r="H1216" s="144"/>
      <c r="I1216" s="145"/>
    </row>
    <row r="1217" spans="1:9" s="62" customFormat="1">
      <c r="A1217" s="83"/>
      <c r="B1217" s="83"/>
      <c r="C1217" s="83"/>
      <c r="D1217" s="109"/>
      <c r="H1217" s="144"/>
      <c r="I1217" s="145"/>
    </row>
    <row r="1218" spans="1:9" s="62" customFormat="1">
      <c r="A1218" s="83"/>
      <c r="B1218" s="83"/>
      <c r="C1218" s="83"/>
      <c r="D1218" s="109"/>
      <c r="H1218" s="144"/>
      <c r="I1218" s="145"/>
    </row>
    <row r="1219" spans="1:9" s="62" customFormat="1">
      <c r="A1219" s="83"/>
      <c r="B1219" s="83"/>
      <c r="C1219" s="83"/>
      <c r="D1219" s="109"/>
      <c r="H1219" s="144"/>
      <c r="I1219" s="145"/>
    </row>
    <row r="1220" spans="1:9" s="62" customFormat="1">
      <c r="A1220" s="83"/>
      <c r="B1220" s="83"/>
      <c r="C1220" s="83"/>
      <c r="D1220" s="109"/>
      <c r="H1220" s="144"/>
      <c r="I1220" s="145"/>
    </row>
    <row r="1221" spans="1:9" s="62" customFormat="1">
      <c r="A1221" s="83"/>
      <c r="B1221" s="83"/>
      <c r="C1221" s="83"/>
      <c r="D1221" s="109"/>
      <c r="H1221" s="144"/>
      <c r="I1221" s="145"/>
    </row>
    <row r="1222" spans="1:9" s="62" customFormat="1">
      <c r="A1222" s="83"/>
      <c r="B1222" s="83"/>
      <c r="C1222" s="83"/>
      <c r="D1222" s="109"/>
      <c r="H1222" s="144"/>
      <c r="I1222" s="145"/>
    </row>
    <row r="1223" spans="1:9" s="62" customFormat="1">
      <c r="A1223" s="83"/>
      <c r="B1223" s="83"/>
      <c r="C1223" s="83"/>
      <c r="D1223" s="109"/>
      <c r="H1223" s="144"/>
      <c r="I1223" s="145"/>
    </row>
    <row r="1224" spans="1:9" s="62" customFormat="1">
      <c r="A1224" s="83"/>
      <c r="B1224" s="83"/>
      <c r="C1224" s="83"/>
      <c r="D1224" s="109"/>
      <c r="H1224" s="144"/>
      <c r="I1224" s="145"/>
    </row>
    <row r="1225" spans="1:9" s="62" customFormat="1">
      <c r="A1225" s="83"/>
      <c r="B1225" s="83"/>
      <c r="C1225" s="83"/>
      <c r="D1225" s="109"/>
      <c r="H1225" s="144"/>
      <c r="I1225" s="145"/>
    </row>
    <row r="1226" spans="1:9" s="62" customFormat="1">
      <c r="A1226" s="83"/>
      <c r="B1226" s="83"/>
      <c r="C1226" s="83"/>
      <c r="D1226" s="109"/>
      <c r="H1226" s="144"/>
      <c r="I1226" s="145"/>
    </row>
    <row r="1227" spans="1:9" s="62" customFormat="1">
      <c r="A1227" s="83"/>
      <c r="B1227" s="83"/>
      <c r="C1227" s="83"/>
      <c r="D1227" s="109"/>
      <c r="H1227" s="144"/>
      <c r="I1227" s="145"/>
    </row>
    <row r="1228" spans="1:9" s="62" customFormat="1">
      <c r="A1228" s="83"/>
      <c r="B1228" s="83"/>
      <c r="C1228" s="83"/>
      <c r="D1228" s="109"/>
      <c r="H1228" s="144"/>
      <c r="I1228" s="145"/>
    </row>
    <row r="1229" spans="1:9" s="62" customFormat="1">
      <c r="A1229" s="83"/>
      <c r="B1229" s="83"/>
      <c r="C1229" s="83"/>
      <c r="D1229" s="109"/>
      <c r="H1229" s="144"/>
      <c r="I1229" s="145"/>
    </row>
    <row r="1230" spans="1:9" s="62" customFormat="1">
      <c r="A1230" s="83"/>
      <c r="B1230" s="83"/>
      <c r="C1230" s="83"/>
      <c r="D1230" s="109"/>
      <c r="H1230" s="144"/>
      <c r="I1230" s="145"/>
    </row>
    <row r="1231" spans="1:9" s="62" customFormat="1">
      <c r="A1231" s="83"/>
      <c r="B1231" s="83"/>
      <c r="C1231" s="83"/>
      <c r="D1231" s="109"/>
      <c r="H1231" s="144"/>
      <c r="I1231" s="145"/>
    </row>
    <row r="1232" spans="1:9" s="62" customFormat="1">
      <c r="A1232" s="83"/>
      <c r="B1232" s="83"/>
      <c r="C1232" s="83"/>
      <c r="D1232" s="109"/>
      <c r="H1232" s="144"/>
      <c r="I1232" s="145"/>
    </row>
    <row r="1233" spans="1:9" s="62" customFormat="1">
      <c r="A1233" s="83"/>
      <c r="B1233" s="83"/>
      <c r="C1233" s="83"/>
      <c r="D1233" s="109"/>
      <c r="H1233" s="144"/>
      <c r="I1233" s="145"/>
    </row>
    <row r="1234" spans="1:9" s="62" customFormat="1">
      <c r="A1234" s="83"/>
      <c r="B1234" s="83"/>
      <c r="C1234" s="83"/>
      <c r="D1234" s="109"/>
      <c r="H1234" s="144"/>
      <c r="I1234" s="145"/>
    </row>
    <row r="1235" spans="1:9" s="62" customFormat="1">
      <c r="A1235" s="83"/>
      <c r="B1235" s="83"/>
      <c r="C1235" s="83"/>
      <c r="D1235" s="109"/>
      <c r="H1235" s="144"/>
      <c r="I1235" s="145"/>
    </row>
    <row r="1236" spans="1:9" s="62" customFormat="1">
      <c r="A1236" s="83"/>
      <c r="B1236" s="83"/>
      <c r="C1236" s="83"/>
      <c r="D1236" s="109"/>
      <c r="H1236" s="144"/>
      <c r="I1236" s="145"/>
    </row>
    <row r="1237" spans="1:9" s="62" customFormat="1">
      <c r="A1237" s="83"/>
      <c r="B1237" s="83"/>
      <c r="C1237" s="83"/>
      <c r="D1237" s="109"/>
      <c r="H1237" s="144"/>
      <c r="I1237" s="145"/>
    </row>
    <row r="1238" spans="1:9" s="62" customFormat="1">
      <c r="A1238" s="83"/>
      <c r="B1238" s="83"/>
      <c r="C1238" s="83"/>
      <c r="D1238" s="109"/>
      <c r="H1238" s="144"/>
      <c r="I1238" s="145"/>
    </row>
    <row r="1239" spans="1:9" s="62" customFormat="1">
      <c r="A1239" s="83"/>
      <c r="B1239" s="83"/>
      <c r="C1239" s="83"/>
      <c r="D1239" s="109"/>
      <c r="H1239" s="144"/>
      <c r="I1239" s="145"/>
    </row>
    <row r="1240" spans="1:9" s="62" customFormat="1">
      <c r="A1240" s="83"/>
      <c r="B1240" s="83"/>
      <c r="C1240" s="83"/>
      <c r="D1240" s="109"/>
      <c r="H1240" s="144"/>
      <c r="I1240" s="145"/>
    </row>
    <row r="1241" spans="1:9" s="62" customFormat="1">
      <c r="A1241" s="83"/>
      <c r="B1241" s="83"/>
      <c r="C1241" s="83"/>
      <c r="D1241" s="109"/>
      <c r="H1241" s="144"/>
      <c r="I1241" s="145"/>
    </row>
    <row r="1242" spans="1:9" s="62" customFormat="1">
      <c r="A1242" s="83"/>
      <c r="B1242" s="83"/>
      <c r="C1242" s="83"/>
      <c r="D1242" s="109"/>
      <c r="H1242" s="144"/>
      <c r="I1242" s="145"/>
    </row>
    <row r="1243" spans="1:9" s="62" customFormat="1">
      <c r="A1243" s="83"/>
      <c r="B1243" s="83"/>
      <c r="C1243" s="83"/>
      <c r="D1243" s="109"/>
      <c r="H1243" s="144"/>
      <c r="I1243" s="145"/>
    </row>
    <row r="1244" spans="1:9" s="62" customFormat="1">
      <c r="A1244" s="83"/>
      <c r="B1244" s="83"/>
      <c r="C1244" s="83"/>
      <c r="D1244" s="109"/>
      <c r="H1244" s="144"/>
      <c r="I1244" s="145"/>
    </row>
    <row r="1245" spans="1:9" s="62" customFormat="1">
      <c r="A1245" s="83"/>
      <c r="B1245" s="83"/>
      <c r="C1245" s="83"/>
      <c r="D1245" s="109"/>
      <c r="H1245" s="144"/>
      <c r="I1245" s="145"/>
    </row>
    <row r="1246" spans="1:9" s="62" customFormat="1">
      <c r="A1246" s="83"/>
      <c r="B1246" s="83"/>
      <c r="C1246" s="83"/>
      <c r="D1246" s="109"/>
      <c r="H1246" s="144"/>
      <c r="I1246" s="145"/>
    </row>
    <row r="1247" spans="1:9" s="62" customFormat="1">
      <c r="A1247" s="83"/>
      <c r="B1247" s="83"/>
      <c r="C1247" s="83"/>
      <c r="D1247" s="109"/>
      <c r="H1247" s="144"/>
      <c r="I1247" s="145"/>
    </row>
    <row r="1248" spans="1:9" s="62" customFormat="1">
      <c r="A1248" s="83"/>
      <c r="B1248" s="83"/>
      <c r="C1248" s="83"/>
      <c r="D1248" s="109"/>
      <c r="H1248" s="144"/>
      <c r="I1248" s="145"/>
    </row>
    <row r="1249" spans="1:9" s="62" customFormat="1">
      <c r="A1249" s="83"/>
      <c r="B1249" s="83"/>
      <c r="C1249" s="83"/>
      <c r="D1249" s="109"/>
      <c r="H1249" s="144"/>
      <c r="I1249" s="145"/>
    </row>
    <row r="1250" spans="1:9" s="62" customFormat="1">
      <c r="A1250" s="83"/>
      <c r="B1250" s="83"/>
      <c r="C1250" s="83"/>
      <c r="D1250" s="109"/>
      <c r="H1250" s="144"/>
      <c r="I1250" s="145"/>
    </row>
    <row r="1251" spans="1:9" s="62" customFormat="1">
      <c r="A1251" s="83"/>
      <c r="B1251" s="83"/>
      <c r="C1251" s="83"/>
      <c r="D1251" s="109"/>
      <c r="H1251" s="144"/>
      <c r="I1251" s="145"/>
    </row>
    <row r="1252" spans="1:9" s="62" customFormat="1">
      <c r="A1252" s="83"/>
      <c r="B1252" s="83"/>
      <c r="C1252" s="83"/>
      <c r="D1252" s="109"/>
      <c r="H1252" s="144"/>
      <c r="I1252" s="145"/>
    </row>
    <row r="1253" spans="1:9" s="62" customFormat="1">
      <c r="A1253" s="83"/>
      <c r="B1253" s="83"/>
      <c r="C1253" s="83"/>
      <c r="D1253" s="109"/>
      <c r="H1253" s="144"/>
      <c r="I1253" s="145"/>
    </row>
    <row r="1254" spans="1:9" s="62" customFormat="1">
      <c r="A1254" s="83"/>
      <c r="B1254" s="83"/>
      <c r="C1254" s="83"/>
      <c r="D1254" s="109"/>
      <c r="H1254" s="144"/>
      <c r="I1254" s="145"/>
    </row>
    <row r="1255" spans="1:9" s="62" customFormat="1">
      <c r="A1255" s="83"/>
      <c r="B1255" s="83"/>
      <c r="C1255" s="83"/>
      <c r="D1255" s="109"/>
      <c r="H1255" s="144"/>
      <c r="I1255" s="145"/>
    </row>
    <row r="1256" spans="1:9" s="62" customFormat="1">
      <c r="A1256" s="83"/>
      <c r="B1256" s="83"/>
      <c r="C1256" s="83"/>
      <c r="D1256" s="109"/>
      <c r="H1256" s="144"/>
      <c r="I1256" s="145"/>
    </row>
    <row r="1257" spans="1:9" s="62" customFormat="1">
      <c r="A1257" s="83"/>
      <c r="B1257" s="83"/>
      <c r="C1257" s="83"/>
      <c r="D1257" s="109"/>
      <c r="H1257" s="144"/>
      <c r="I1257" s="145"/>
    </row>
    <row r="1258" spans="1:9" s="62" customFormat="1">
      <c r="A1258" s="83"/>
      <c r="B1258" s="83"/>
      <c r="C1258" s="83"/>
      <c r="D1258" s="109"/>
      <c r="H1258" s="144"/>
      <c r="I1258" s="145"/>
    </row>
    <row r="1259" spans="1:9" s="62" customFormat="1">
      <c r="A1259" s="83"/>
      <c r="B1259" s="83"/>
      <c r="C1259" s="83"/>
      <c r="D1259" s="109"/>
      <c r="H1259" s="144"/>
      <c r="I1259" s="145"/>
    </row>
    <row r="1260" spans="1:9" s="62" customFormat="1">
      <c r="A1260" s="83"/>
      <c r="B1260" s="83"/>
      <c r="C1260" s="83"/>
      <c r="D1260" s="109"/>
      <c r="H1260" s="144"/>
      <c r="I1260" s="145"/>
    </row>
    <row r="1261" spans="1:9" s="62" customFormat="1">
      <c r="A1261" s="83"/>
      <c r="B1261" s="83"/>
      <c r="C1261" s="83"/>
      <c r="D1261" s="109"/>
      <c r="H1261" s="144"/>
      <c r="I1261" s="145"/>
    </row>
    <row r="1262" spans="1:9" s="62" customFormat="1">
      <c r="A1262" s="83"/>
      <c r="B1262" s="83"/>
      <c r="C1262" s="83"/>
      <c r="D1262" s="109"/>
      <c r="H1262" s="144"/>
      <c r="I1262" s="145"/>
    </row>
    <row r="1263" spans="1:9" s="62" customFormat="1">
      <c r="A1263" s="83"/>
      <c r="B1263" s="83"/>
      <c r="C1263" s="83"/>
      <c r="D1263" s="109"/>
      <c r="H1263" s="144"/>
      <c r="I1263" s="145"/>
    </row>
    <row r="1264" spans="1:9" s="62" customFormat="1">
      <c r="A1264" s="83"/>
      <c r="B1264" s="83"/>
      <c r="C1264" s="83"/>
      <c r="D1264" s="109"/>
      <c r="H1264" s="144"/>
      <c r="I1264" s="145"/>
    </row>
    <row r="1265" spans="1:9" s="62" customFormat="1">
      <c r="A1265" s="83"/>
      <c r="B1265" s="83"/>
      <c r="C1265" s="83"/>
      <c r="D1265" s="109"/>
      <c r="H1265" s="144"/>
      <c r="I1265" s="145"/>
    </row>
    <row r="1266" spans="1:9" s="62" customFormat="1">
      <c r="A1266" s="83"/>
      <c r="B1266" s="83"/>
      <c r="C1266" s="83"/>
      <c r="D1266" s="109"/>
      <c r="H1266" s="144"/>
      <c r="I1266" s="145"/>
    </row>
    <row r="1267" spans="1:9" s="62" customFormat="1">
      <c r="A1267" s="83"/>
      <c r="B1267" s="83"/>
      <c r="C1267" s="83"/>
      <c r="D1267" s="109"/>
      <c r="H1267" s="144"/>
      <c r="I1267" s="145"/>
    </row>
    <row r="1268" spans="1:9" s="62" customFormat="1">
      <c r="A1268" s="83"/>
      <c r="B1268" s="83"/>
      <c r="C1268" s="83"/>
      <c r="D1268" s="109"/>
      <c r="H1268" s="144"/>
      <c r="I1268" s="145"/>
    </row>
    <row r="1269" spans="1:9" s="62" customFormat="1">
      <c r="A1269" s="83"/>
      <c r="B1269" s="83"/>
      <c r="C1269" s="83"/>
      <c r="D1269" s="109"/>
      <c r="H1269" s="144"/>
      <c r="I1269" s="145"/>
    </row>
    <row r="1270" spans="1:9" s="62" customFormat="1">
      <c r="A1270" s="83"/>
      <c r="B1270" s="83"/>
      <c r="C1270" s="83"/>
      <c r="D1270" s="109"/>
      <c r="H1270" s="144"/>
      <c r="I1270" s="145"/>
    </row>
    <row r="1271" spans="1:9" s="62" customFormat="1">
      <c r="A1271" s="83"/>
      <c r="B1271" s="83"/>
      <c r="C1271" s="83"/>
      <c r="D1271" s="109"/>
      <c r="H1271" s="144"/>
      <c r="I1271" s="145"/>
    </row>
    <row r="1272" spans="1:9" s="62" customFormat="1">
      <c r="A1272" s="83"/>
      <c r="B1272" s="83"/>
      <c r="C1272" s="83"/>
      <c r="D1272" s="109"/>
      <c r="H1272" s="144"/>
      <c r="I1272" s="145"/>
    </row>
    <row r="1273" spans="1:9" s="62" customFormat="1">
      <c r="A1273" s="83"/>
      <c r="B1273" s="83"/>
      <c r="C1273" s="83"/>
      <c r="D1273" s="109"/>
      <c r="H1273" s="144"/>
      <c r="I1273" s="145"/>
    </row>
    <row r="1274" spans="1:9" s="62" customFormat="1">
      <c r="A1274" s="83"/>
      <c r="B1274" s="83"/>
      <c r="C1274" s="83"/>
      <c r="D1274" s="109"/>
      <c r="H1274" s="144"/>
      <c r="I1274" s="145"/>
    </row>
    <row r="1275" spans="1:9" s="62" customFormat="1">
      <c r="A1275" s="83"/>
      <c r="B1275" s="83"/>
      <c r="C1275" s="83"/>
      <c r="D1275" s="109"/>
      <c r="H1275" s="144"/>
      <c r="I1275" s="145"/>
    </row>
    <row r="1276" spans="1:9" s="62" customFormat="1">
      <c r="A1276" s="83"/>
      <c r="B1276" s="83"/>
      <c r="C1276" s="83"/>
      <c r="D1276" s="109"/>
      <c r="H1276" s="144"/>
      <c r="I1276" s="145"/>
    </row>
    <row r="1277" spans="1:9" s="62" customFormat="1">
      <c r="A1277" s="83"/>
      <c r="B1277" s="83"/>
      <c r="C1277" s="83"/>
      <c r="D1277" s="109"/>
      <c r="H1277" s="144"/>
      <c r="I1277" s="145"/>
    </row>
    <row r="1278" spans="1:9" s="62" customFormat="1">
      <c r="A1278" s="83"/>
      <c r="B1278" s="83"/>
      <c r="C1278" s="83"/>
      <c r="D1278" s="109"/>
      <c r="H1278" s="144"/>
      <c r="I1278" s="145"/>
    </row>
    <row r="1279" spans="1:9" s="62" customFormat="1">
      <c r="A1279" s="83"/>
      <c r="B1279" s="83"/>
      <c r="C1279" s="83"/>
      <c r="D1279" s="109"/>
      <c r="H1279" s="144"/>
      <c r="I1279" s="145"/>
    </row>
    <row r="1280" spans="1:9" s="62" customFormat="1">
      <c r="A1280" s="83"/>
      <c r="B1280" s="83"/>
      <c r="C1280" s="83"/>
      <c r="D1280" s="109"/>
      <c r="H1280" s="144"/>
      <c r="I1280" s="145"/>
    </row>
    <row r="1281" spans="1:9" s="62" customFormat="1">
      <c r="A1281" s="83"/>
      <c r="B1281" s="83"/>
      <c r="C1281" s="83"/>
      <c r="D1281" s="109"/>
      <c r="H1281" s="144"/>
      <c r="I1281" s="145"/>
    </row>
    <row r="1282" spans="1:9" s="62" customFormat="1">
      <c r="A1282" s="83"/>
      <c r="B1282" s="83"/>
      <c r="C1282" s="83"/>
      <c r="D1282" s="109"/>
      <c r="H1282" s="144"/>
      <c r="I1282" s="145"/>
    </row>
    <row r="1283" spans="1:9" s="62" customFormat="1">
      <c r="A1283" s="83"/>
      <c r="B1283" s="83"/>
      <c r="C1283" s="83"/>
      <c r="D1283" s="109"/>
      <c r="H1283" s="144"/>
      <c r="I1283" s="145"/>
    </row>
    <row r="1284" spans="1:9" s="62" customFormat="1">
      <c r="A1284" s="83"/>
      <c r="B1284" s="83"/>
      <c r="C1284" s="83"/>
      <c r="D1284" s="109"/>
      <c r="H1284" s="144"/>
      <c r="I1284" s="145"/>
    </row>
    <row r="1285" spans="1:9" s="62" customFormat="1">
      <c r="A1285" s="83"/>
      <c r="B1285" s="83"/>
      <c r="C1285" s="83"/>
      <c r="D1285" s="109"/>
      <c r="H1285" s="144"/>
      <c r="I1285" s="145"/>
    </row>
    <row r="1286" spans="1:9" s="62" customFormat="1">
      <c r="A1286" s="83"/>
      <c r="B1286" s="83"/>
      <c r="C1286" s="83"/>
      <c r="D1286" s="109"/>
      <c r="H1286" s="144"/>
      <c r="I1286" s="145"/>
    </row>
    <row r="1287" spans="1:9" s="62" customFormat="1">
      <c r="A1287" s="83"/>
      <c r="B1287" s="83"/>
      <c r="C1287" s="83"/>
      <c r="D1287" s="109"/>
      <c r="H1287" s="144"/>
      <c r="I1287" s="145"/>
    </row>
    <row r="1288" spans="1:9" s="62" customFormat="1">
      <c r="A1288" s="83"/>
      <c r="B1288" s="83"/>
      <c r="C1288" s="83"/>
      <c r="D1288" s="109"/>
      <c r="H1288" s="144"/>
      <c r="I1288" s="145"/>
    </row>
    <row r="1289" spans="1:9" s="62" customFormat="1">
      <c r="A1289" s="83"/>
      <c r="B1289" s="83"/>
      <c r="C1289" s="83"/>
      <c r="D1289" s="109"/>
      <c r="H1289" s="144"/>
      <c r="I1289" s="145"/>
    </row>
    <row r="1290" spans="1:9" s="62" customFormat="1">
      <c r="A1290" s="83"/>
      <c r="B1290" s="83"/>
      <c r="C1290" s="83"/>
      <c r="D1290" s="109"/>
      <c r="H1290" s="144"/>
      <c r="I1290" s="145"/>
    </row>
    <row r="1291" spans="1:9" s="62" customFormat="1">
      <c r="A1291" s="83"/>
      <c r="B1291" s="83"/>
      <c r="C1291" s="83"/>
      <c r="D1291" s="109"/>
      <c r="H1291" s="144"/>
      <c r="I1291" s="145"/>
    </row>
    <row r="1292" spans="1:9" s="62" customFormat="1">
      <c r="A1292" s="83"/>
      <c r="B1292" s="83"/>
      <c r="C1292" s="83"/>
      <c r="D1292" s="109"/>
      <c r="H1292" s="144"/>
      <c r="I1292" s="145"/>
    </row>
    <row r="1293" spans="1:9" s="62" customFormat="1">
      <c r="A1293" s="83"/>
      <c r="B1293" s="83"/>
      <c r="C1293" s="83"/>
      <c r="D1293" s="109"/>
      <c r="H1293" s="144"/>
      <c r="I1293" s="145"/>
    </row>
    <row r="1294" spans="1:9" s="62" customFormat="1">
      <c r="A1294" s="83"/>
      <c r="B1294" s="83"/>
      <c r="C1294" s="83"/>
      <c r="D1294" s="109"/>
      <c r="H1294" s="144"/>
      <c r="I1294" s="145"/>
    </row>
    <row r="1295" spans="1:9" s="62" customFormat="1">
      <c r="A1295" s="83"/>
      <c r="B1295" s="83"/>
      <c r="C1295" s="83"/>
      <c r="D1295" s="109"/>
      <c r="H1295" s="144"/>
      <c r="I1295" s="145"/>
    </row>
    <row r="1296" spans="1:9" s="62" customFormat="1">
      <c r="A1296" s="83"/>
      <c r="B1296" s="83"/>
      <c r="C1296" s="83"/>
      <c r="D1296" s="109"/>
      <c r="H1296" s="144"/>
      <c r="I1296" s="145"/>
    </row>
    <row r="1297" spans="1:9" s="62" customFormat="1">
      <c r="A1297" s="83"/>
      <c r="B1297" s="83"/>
      <c r="C1297" s="83"/>
      <c r="D1297" s="109"/>
      <c r="H1297" s="144"/>
      <c r="I1297" s="145"/>
    </row>
    <row r="1298" spans="1:9" s="62" customFormat="1">
      <c r="A1298" s="83"/>
      <c r="B1298" s="83"/>
      <c r="C1298" s="83"/>
      <c r="D1298" s="109"/>
      <c r="H1298" s="144"/>
      <c r="I1298" s="145"/>
    </row>
    <row r="1299" spans="1:9" s="62" customFormat="1">
      <c r="A1299" s="83"/>
      <c r="B1299" s="83"/>
      <c r="C1299" s="83"/>
      <c r="D1299" s="109"/>
      <c r="H1299" s="144"/>
      <c r="I1299" s="145"/>
    </row>
    <row r="1300" spans="1:9" s="62" customFormat="1">
      <c r="A1300" s="83"/>
      <c r="B1300" s="83"/>
      <c r="C1300" s="83"/>
      <c r="D1300" s="109"/>
      <c r="H1300" s="144"/>
      <c r="I1300" s="145"/>
    </row>
    <row r="1301" spans="1:9" s="62" customFormat="1">
      <c r="A1301" s="83"/>
      <c r="B1301" s="83"/>
      <c r="C1301" s="83"/>
      <c r="D1301" s="109"/>
      <c r="H1301" s="144"/>
      <c r="I1301" s="145"/>
    </row>
    <row r="1302" spans="1:9" s="62" customFormat="1">
      <c r="A1302" s="83"/>
      <c r="B1302" s="83"/>
      <c r="C1302" s="83"/>
      <c r="D1302" s="109"/>
      <c r="H1302" s="144"/>
      <c r="I1302" s="145"/>
    </row>
    <row r="1303" spans="1:9" s="62" customFormat="1">
      <c r="A1303" s="83"/>
      <c r="B1303" s="83"/>
      <c r="C1303" s="83"/>
      <c r="D1303" s="109"/>
      <c r="H1303" s="144"/>
      <c r="I1303" s="145"/>
    </row>
    <row r="1304" spans="1:9" s="62" customFormat="1">
      <c r="A1304" s="83"/>
      <c r="B1304" s="83"/>
      <c r="C1304" s="83"/>
      <c r="D1304" s="109"/>
      <c r="H1304" s="144"/>
      <c r="I1304" s="145"/>
    </row>
    <row r="1305" spans="1:9" s="62" customFormat="1">
      <c r="A1305" s="83"/>
      <c r="B1305" s="83"/>
      <c r="C1305" s="83"/>
      <c r="D1305" s="109"/>
      <c r="H1305" s="144"/>
      <c r="I1305" s="145"/>
    </row>
    <row r="1306" spans="1:9" s="62" customFormat="1">
      <c r="A1306" s="83"/>
      <c r="B1306" s="83"/>
      <c r="C1306" s="83"/>
      <c r="D1306" s="109"/>
      <c r="H1306" s="144"/>
      <c r="I1306" s="145"/>
    </row>
    <row r="1307" spans="1:9" s="62" customFormat="1">
      <c r="A1307" s="83"/>
      <c r="B1307" s="83"/>
      <c r="C1307" s="83"/>
      <c r="D1307" s="109"/>
      <c r="H1307" s="144"/>
      <c r="I1307" s="145"/>
    </row>
    <row r="1308" spans="1:9" s="62" customFormat="1">
      <c r="A1308" s="83"/>
      <c r="B1308" s="83"/>
      <c r="C1308" s="83"/>
      <c r="D1308" s="109"/>
      <c r="H1308" s="144"/>
      <c r="I1308" s="145"/>
    </row>
    <row r="1309" spans="1:9" s="62" customFormat="1">
      <c r="A1309" s="83"/>
      <c r="B1309" s="83"/>
      <c r="C1309" s="83"/>
      <c r="D1309" s="109"/>
      <c r="H1309" s="144"/>
      <c r="I1309" s="145"/>
    </row>
    <row r="1310" spans="1:9" s="62" customFormat="1">
      <c r="A1310" s="83"/>
      <c r="B1310" s="83"/>
      <c r="C1310" s="83"/>
      <c r="D1310" s="109"/>
      <c r="H1310" s="144"/>
      <c r="I1310" s="145"/>
    </row>
    <row r="1311" spans="1:9" s="62" customFormat="1">
      <c r="A1311" s="83"/>
      <c r="B1311" s="83"/>
      <c r="C1311" s="83"/>
      <c r="D1311" s="109"/>
      <c r="H1311" s="144"/>
      <c r="I1311" s="145"/>
    </row>
    <row r="1312" spans="1:9" s="62" customFormat="1">
      <c r="A1312" s="83"/>
      <c r="B1312" s="83"/>
      <c r="C1312" s="83"/>
      <c r="D1312" s="109"/>
      <c r="H1312" s="144"/>
      <c r="I1312" s="145"/>
    </row>
    <row r="1313" spans="1:9" s="62" customFormat="1">
      <c r="A1313" s="83"/>
      <c r="B1313" s="83"/>
      <c r="C1313" s="83"/>
      <c r="D1313" s="109"/>
      <c r="H1313" s="144"/>
      <c r="I1313" s="145"/>
    </row>
    <row r="1314" spans="1:9" s="62" customFormat="1">
      <c r="A1314" s="83"/>
      <c r="B1314" s="83"/>
      <c r="C1314" s="83"/>
      <c r="D1314" s="109"/>
      <c r="H1314" s="144"/>
      <c r="I1314" s="145"/>
    </row>
    <row r="1315" spans="1:9" s="62" customFormat="1">
      <c r="A1315" s="83"/>
      <c r="B1315" s="83"/>
      <c r="C1315" s="83"/>
      <c r="D1315" s="109"/>
      <c r="H1315" s="144"/>
      <c r="I1315" s="145"/>
    </row>
    <row r="1316" spans="1:9" s="62" customFormat="1">
      <c r="A1316" s="83"/>
      <c r="B1316" s="83"/>
      <c r="C1316" s="83"/>
      <c r="D1316" s="109"/>
      <c r="H1316" s="144"/>
      <c r="I1316" s="145"/>
    </row>
    <row r="1317" spans="1:9" s="62" customFormat="1">
      <c r="A1317" s="83"/>
      <c r="B1317" s="83"/>
      <c r="C1317" s="83"/>
      <c r="D1317" s="109"/>
      <c r="H1317" s="144"/>
      <c r="I1317" s="145"/>
    </row>
    <row r="1318" spans="1:9" s="62" customFormat="1">
      <c r="A1318" s="83"/>
      <c r="B1318" s="83"/>
      <c r="C1318" s="83"/>
      <c r="D1318" s="109"/>
      <c r="H1318" s="144"/>
      <c r="I1318" s="145"/>
    </row>
    <row r="1319" spans="1:9" s="62" customFormat="1">
      <c r="A1319" s="83"/>
      <c r="B1319" s="83"/>
      <c r="C1319" s="83"/>
      <c r="D1319" s="109"/>
      <c r="H1319" s="144"/>
      <c r="I1319" s="145"/>
    </row>
    <row r="1320" spans="1:9" s="62" customFormat="1">
      <c r="A1320" s="83"/>
      <c r="B1320" s="83"/>
      <c r="C1320" s="83"/>
      <c r="D1320" s="109"/>
      <c r="H1320" s="144"/>
      <c r="I1320" s="145"/>
    </row>
    <row r="1321" spans="1:9" s="62" customFormat="1">
      <c r="A1321" s="83"/>
      <c r="B1321" s="83"/>
      <c r="C1321" s="83"/>
      <c r="D1321" s="109"/>
      <c r="H1321" s="144"/>
      <c r="I1321" s="145"/>
    </row>
    <row r="1322" spans="1:9" s="62" customFormat="1">
      <c r="A1322" s="83"/>
      <c r="B1322" s="83"/>
      <c r="C1322" s="83"/>
      <c r="D1322" s="109"/>
      <c r="H1322" s="144"/>
      <c r="I1322" s="145"/>
    </row>
    <row r="1323" spans="1:9" s="62" customFormat="1">
      <c r="A1323" s="83"/>
      <c r="B1323" s="83"/>
      <c r="C1323" s="83"/>
      <c r="D1323" s="109"/>
      <c r="H1323" s="144"/>
      <c r="I1323" s="145"/>
    </row>
    <row r="1324" spans="1:9" s="62" customFormat="1">
      <c r="A1324" s="83"/>
      <c r="B1324" s="83"/>
      <c r="C1324" s="83"/>
      <c r="D1324" s="109"/>
      <c r="H1324" s="144"/>
      <c r="I1324" s="145"/>
    </row>
    <row r="1325" spans="1:9" s="62" customFormat="1">
      <c r="A1325" s="83"/>
      <c r="B1325" s="83"/>
      <c r="C1325" s="83"/>
      <c r="D1325" s="109"/>
      <c r="H1325" s="144"/>
      <c r="I1325" s="145"/>
    </row>
    <row r="1326" spans="1:9" s="62" customFormat="1">
      <c r="A1326" s="83"/>
      <c r="B1326" s="83"/>
      <c r="C1326" s="83"/>
      <c r="D1326" s="109"/>
      <c r="H1326" s="144"/>
      <c r="I1326" s="145"/>
    </row>
    <row r="1327" spans="1:9" s="62" customFormat="1">
      <c r="A1327" s="83"/>
      <c r="B1327" s="83"/>
      <c r="C1327" s="83"/>
      <c r="D1327" s="109"/>
      <c r="H1327" s="144"/>
      <c r="I1327" s="145"/>
    </row>
    <row r="1328" spans="1:9" s="62" customFormat="1">
      <c r="A1328" s="83"/>
      <c r="B1328" s="83"/>
      <c r="C1328" s="83"/>
      <c r="D1328" s="109"/>
      <c r="H1328" s="144"/>
      <c r="I1328" s="145"/>
    </row>
    <row r="1329" spans="1:9" s="62" customFormat="1">
      <c r="A1329" s="83"/>
      <c r="B1329" s="83"/>
      <c r="C1329" s="83"/>
      <c r="D1329" s="109"/>
      <c r="H1329" s="144"/>
      <c r="I1329" s="145"/>
    </row>
    <row r="1330" spans="1:9" s="62" customFormat="1">
      <c r="A1330" s="83"/>
      <c r="B1330" s="83"/>
      <c r="C1330" s="83"/>
      <c r="D1330" s="109"/>
      <c r="H1330" s="144"/>
      <c r="I1330" s="145"/>
    </row>
    <row r="1331" spans="1:9" s="62" customFormat="1">
      <c r="A1331" s="83"/>
      <c r="B1331" s="83"/>
      <c r="C1331" s="83"/>
      <c r="D1331" s="109"/>
      <c r="H1331" s="144"/>
      <c r="I1331" s="145"/>
    </row>
    <row r="1332" spans="1:9" s="62" customFormat="1">
      <c r="A1332" s="83"/>
      <c r="B1332" s="83"/>
      <c r="C1332" s="83"/>
      <c r="D1332" s="109"/>
      <c r="H1332" s="144"/>
      <c r="I1332" s="145"/>
    </row>
    <row r="1333" spans="1:9" s="62" customFormat="1">
      <c r="A1333" s="83"/>
      <c r="B1333" s="83"/>
      <c r="C1333" s="83"/>
      <c r="D1333" s="109"/>
      <c r="H1333" s="144"/>
      <c r="I1333" s="145"/>
    </row>
    <row r="1334" spans="1:9" s="62" customFormat="1">
      <c r="A1334" s="83"/>
      <c r="B1334" s="83"/>
      <c r="C1334" s="83"/>
      <c r="D1334" s="109"/>
      <c r="H1334" s="144"/>
      <c r="I1334" s="145"/>
    </row>
    <row r="1335" spans="1:9" s="62" customFormat="1">
      <c r="A1335" s="83"/>
      <c r="B1335" s="83"/>
      <c r="C1335" s="83"/>
      <c r="D1335" s="109"/>
      <c r="H1335" s="144"/>
      <c r="I1335" s="145"/>
    </row>
    <row r="1336" spans="1:9" s="62" customFormat="1">
      <c r="A1336" s="83"/>
      <c r="B1336" s="83"/>
      <c r="C1336" s="83"/>
      <c r="D1336" s="109"/>
      <c r="H1336" s="144"/>
      <c r="I1336" s="145"/>
    </row>
    <row r="1337" spans="1:9" s="62" customFormat="1">
      <c r="A1337" s="83"/>
      <c r="B1337" s="83"/>
      <c r="C1337" s="83"/>
      <c r="D1337" s="109"/>
      <c r="H1337" s="144"/>
      <c r="I1337" s="145"/>
    </row>
    <row r="1338" spans="1:9" s="62" customFormat="1">
      <c r="A1338" s="83"/>
      <c r="B1338" s="83"/>
      <c r="C1338" s="83"/>
      <c r="D1338" s="109"/>
      <c r="H1338" s="144"/>
      <c r="I1338" s="145"/>
    </row>
    <row r="1339" spans="1:9" s="62" customFormat="1">
      <c r="A1339" s="83"/>
      <c r="B1339" s="83"/>
      <c r="C1339" s="83"/>
      <c r="D1339" s="109"/>
      <c r="H1339" s="144"/>
      <c r="I1339" s="145"/>
    </row>
    <row r="1340" spans="1:9" s="62" customFormat="1">
      <c r="A1340" s="83"/>
      <c r="B1340" s="83"/>
      <c r="C1340" s="83"/>
      <c r="D1340" s="109"/>
      <c r="H1340" s="144"/>
      <c r="I1340" s="145"/>
    </row>
    <row r="1341" spans="1:9" s="62" customFormat="1">
      <c r="A1341" s="83"/>
      <c r="B1341" s="83"/>
      <c r="C1341" s="83"/>
      <c r="D1341" s="109"/>
      <c r="H1341" s="144"/>
      <c r="I1341" s="145"/>
    </row>
    <row r="1342" spans="1:9" s="62" customFormat="1">
      <c r="A1342" s="83"/>
      <c r="B1342" s="83"/>
      <c r="C1342" s="83"/>
      <c r="D1342" s="109"/>
      <c r="H1342" s="144"/>
      <c r="I1342" s="145"/>
    </row>
    <row r="1343" spans="1:9" s="62" customFormat="1">
      <c r="A1343" s="83"/>
      <c r="B1343" s="83"/>
      <c r="C1343" s="83"/>
      <c r="D1343" s="109"/>
      <c r="H1343" s="144"/>
      <c r="I1343" s="145"/>
    </row>
    <row r="1344" spans="1:9" s="62" customFormat="1">
      <c r="A1344" s="83"/>
      <c r="B1344" s="83"/>
      <c r="C1344" s="83"/>
      <c r="D1344" s="109"/>
      <c r="H1344" s="144"/>
      <c r="I1344" s="145"/>
    </row>
    <row r="1345" spans="1:9" s="6" customFormat="1">
      <c r="A1345" s="29"/>
      <c r="B1345" s="29"/>
      <c r="C1345" s="29"/>
      <c r="D1345" s="150"/>
      <c r="H1345" s="5"/>
      <c r="I1345" s="151"/>
    </row>
    <row r="1346" spans="1:9" s="6" customFormat="1">
      <c r="A1346" s="29"/>
      <c r="B1346" s="29"/>
      <c r="C1346" s="29"/>
      <c r="D1346" s="150"/>
      <c r="H1346" s="5"/>
      <c r="I1346" s="151"/>
    </row>
    <row r="1347" spans="1:9" s="6" customFormat="1">
      <c r="A1347" s="29"/>
      <c r="B1347" s="29"/>
      <c r="C1347" s="29"/>
      <c r="D1347" s="150"/>
      <c r="H1347" s="5"/>
      <c r="I1347" s="151"/>
    </row>
    <row r="1348" spans="1:9" s="6" customFormat="1">
      <c r="A1348" s="29"/>
      <c r="B1348" s="29"/>
      <c r="C1348" s="29"/>
      <c r="D1348" s="150"/>
      <c r="H1348" s="5"/>
      <c r="I1348" s="151"/>
    </row>
    <row r="1349" spans="1:9" s="6" customFormat="1">
      <c r="A1349" s="29"/>
      <c r="B1349" s="29"/>
      <c r="C1349" s="29"/>
      <c r="D1349" s="150"/>
      <c r="H1349" s="5"/>
      <c r="I1349" s="151"/>
    </row>
    <row r="1350" spans="1:9" s="6" customFormat="1">
      <c r="A1350" s="29"/>
      <c r="B1350" s="29"/>
      <c r="C1350" s="29"/>
      <c r="D1350" s="150"/>
      <c r="H1350" s="5"/>
      <c r="I1350" s="151"/>
    </row>
    <row r="1351" spans="1:9" s="6" customFormat="1">
      <c r="A1351" s="29"/>
      <c r="B1351" s="29"/>
      <c r="C1351" s="29"/>
      <c r="D1351" s="150"/>
      <c r="H1351" s="5"/>
      <c r="I1351" s="151"/>
    </row>
    <row r="1352" spans="1:9" s="6" customFormat="1">
      <c r="A1352" s="29"/>
      <c r="B1352" s="29"/>
      <c r="C1352" s="29"/>
      <c r="D1352" s="150"/>
      <c r="H1352" s="5"/>
      <c r="I1352" s="151"/>
    </row>
    <row r="1353" spans="1:9" s="6" customFormat="1">
      <c r="A1353" s="29"/>
      <c r="B1353" s="29"/>
      <c r="C1353" s="29"/>
      <c r="D1353" s="150"/>
      <c r="H1353" s="5"/>
      <c r="I1353" s="151"/>
    </row>
    <row r="1354" spans="1:9" s="6" customFormat="1">
      <c r="A1354" s="29"/>
      <c r="B1354" s="29"/>
      <c r="C1354" s="29"/>
      <c r="D1354" s="150"/>
      <c r="H1354" s="5"/>
      <c r="I1354" s="151"/>
    </row>
    <row r="1355" spans="1:9" s="6" customFormat="1">
      <c r="A1355" s="29"/>
      <c r="B1355" s="29"/>
      <c r="C1355" s="29"/>
      <c r="D1355" s="150"/>
      <c r="H1355" s="5"/>
      <c r="I1355" s="151"/>
    </row>
    <row r="1356" spans="1:9" s="6" customFormat="1">
      <c r="A1356" s="29"/>
      <c r="B1356" s="29"/>
      <c r="C1356" s="29"/>
      <c r="D1356" s="150"/>
      <c r="H1356" s="5"/>
      <c r="I1356" s="151"/>
    </row>
    <row r="1357" spans="1:9" s="6" customFormat="1">
      <c r="A1357" s="29"/>
      <c r="B1357" s="29"/>
      <c r="C1357" s="29"/>
      <c r="D1357" s="150"/>
      <c r="H1357" s="5"/>
      <c r="I1357" s="151"/>
    </row>
    <row r="1358" spans="1:9" s="6" customFormat="1">
      <c r="A1358" s="29"/>
      <c r="B1358" s="29"/>
      <c r="C1358" s="29"/>
      <c r="D1358" s="150"/>
      <c r="H1358" s="5"/>
      <c r="I1358" s="151"/>
    </row>
    <row r="1359" spans="1:9" s="6" customFormat="1">
      <c r="A1359" s="29"/>
      <c r="B1359" s="29"/>
      <c r="C1359" s="29"/>
      <c r="D1359" s="150"/>
      <c r="H1359" s="5"/>
      <c r="I1359" s="151"/>
    </row>
    <row r="1360" spans="1:9" s="6" customFormat="1">
      <c r="A1360" s="29"/>
      <c r="B1360" s="29"/>
      <c r="C1360" s="29"/>
      <c r="D1360" s="150"/>
      <c r="H1360" s="5"/>
      <c r="I1360" s="151"/>
    </row>
    <row r="1361" spans="1:9" s="6" customFormat="1">
      <c r="A1361" s="29"/>
      <c r="B1361" s="29"/>
      <c r="C1361" s="29"/>
      <c r="D1361" s="150"/>
      <c r="H1361" s="5"/>
      <c r="I1361" s="151"/>
    </row>
    <row r="1362" spans="1:9" s="6" customFormat="1">
      <c r="A1362" s="29"/>
      <c r="B1362" s="29"/>
      <c r="C1362" s="29"/>
      <c r="D1362" s="150"/>
      <c r="H1362" s="5"/>
      <c r="I1362" s="151"/>
    </row>
    <row r="1363" spans="1:9" s="6" customFormat="1">
      <c r="A1363" s="29"/>
      <c r="B1363" s="29"/>
      <c r="C1363" s="29"/>
      <c r="D1363" s="150"/>
      <c r="H1363" s="5"/>
      <c r="I1363" s="151"/>
    </row>
    <row r="1364" spans="1:9" s="6" customFormat="1">
      <c r="A1364" s="29"/>
      <c r="B1364" s="29"/>
      <c r="C1364" s="29"/>
      <c r="D1364" s="150"/>
      <c r="H1364" s="5"/>
      <c r="I1364" s="151"/>
    </row>
    <row r="1365" spans="1:9" s="6" customFormat="1">
      <c r="A1365" s="29"/>
      <c r="B1365" s="29"/>
      <c r="C1365" s="29"/>
      <c r="D1365" s="150"/>
      <c r="H1365" s="5"/>
      <c r="I1365" s="151"/>
    </row>
    <row r="1366" spans="1:9" s="6" customFormat="1">
      <c r="A1366" s="29"/>
      <c r="B1366" s="29"/>
      <c r="C1366" s="29"/>
      <c r="D1366" s="150"/>
      <c r="H1366" s="5"/>
      <c r="I1366" s="151"/>
    </row>
    <row r="1367" spans="1:9" s="6" customFormat="1">
      <c r="A1367" s="29"/>
      <c r="B1367" s="29"/>
      <c r="C1367" s="29"/>
      <c r="D1367" s="150"/>
      <c r="H1367" s="5"/>
      <c r="I1367" s="151"/>
    </row>
    <row r="1368" spans="1:9" s="6" customFormat="1">
      <c r="A1368" s="29"/>
      <c r="B1368" s="29"/>
      <c r="C1368" s="29"/>
      <c r="D1368" s="150"/>
      <c r="H1368" s="5"/>
      <c r="I1368" s="151"/>
    </row>
    <row r="1369" spans="1:9" s="6" customFormat="1">
      <c r="A1369" s="29"/>
      <c r="B1369" s="29"/>
      <c r="C1369" s="29"/>
      <c r="D1369" s="150"/>
      <c r="H1369" s="5"/>
      <c r="I1369" s="151"/>
    </row>
    <row r="1370" spans="1:9" s="6" customFormat="1">
      <c r="A1370" s="29"/>
      <c r="B1370" s="29"/>
      <c r="C1370" s="29"/>
      <c r="D1370" s="150"/>
      <c r="H1370" s="5"/>
      <c r="I1370" s="151"/>
    </row>
    <row r="1371" spans="1:9" s="6" customFormat="1">
      <c r="A1371" s="29"/>
      <c r="B1371" s="29"/>
      <c r="C1371" s="29"/>
      <c r="D1371" s="150"/>
      <c r="H1371" s="5"/>
      <c r="I1371" s="151"/>
    </row>
    <row r="1372" spans="1:9" s="6" customFormat="1">
      <c r="A1372" s="29"/>
      <c r="B1372" s="29"/>
      <c r="C1372" s="29"/>
      <c r="D1372" s="150"/>
      <c r="H1372" s="5"/>
      <c r="I1372" s="151"/>
    </row>
    <row r="1373" spans="1:9" s="6" customFormat="1">
      <c r="A1373" s="29"/>
      <c r="B1373" s="29"/>
      <c r="C1373" s="29"/>
      <c r="D1373" s="150"/>
      <c r="H1373" s="5"/>
      <c r="I1373" s="151"/>
    </row>
    <row r="1374" spans="1:9" s="6" customFormat="1">
      <c r="A1374" s="29"/>
      <c r="B1374" s="29"/>
      <c r="C1374" s="29"/>
      <c r="D1374" s="150"/>
      <c r="H1374" s="5"/>
      <c r="I1374" s="151"/>
    </row>
    <row r="1375" spans="1:9" s="6" customFormat="1">
      <c r="A1375" s="29"/>
      <c r="B1375" s="29"/>
      <c r="C1375" s="29"/>
      <c r="D1375" s="150"/>
      <c r="H1375" s="5"/>
      <c r="I1375" s="151"/>
    </row>
    <row r="1376" spans="1:9" s="6" customFormat="1">
      <c r="A1376" s="29"/>
      <c r="B1376" s="29"/>
      <c r="C1376" s="29"/>
      <c r="D1376" s="150"/>
      <c r="H1376" s="5"/>
      <c r="I1376" s="151"/>
    </row>
    <row r="1377" spans="1:9" s="6" customFormat="1">
      <c r="A1377" s="29"/>
      <c r="B1377" s="29"/>
      <c r="C1377" s="29"/>
      <c r="D1377" s="150"/>
      <c r="H1377" s="5"/>
      <c r="I1377" s="151"/>
    </row>
    <row r="1378" spans="1:9" s="6" customFormat="1">
      <c r="A1378" s="29"/>
      <c r="B1378" s="29"/>
      <c r="C1378" s="29"/>
      <c r="D1378" s="150"/>
      <c r="H1378" s="5"/>
      <c r="I1378" s="151"/>
    </row>
    <row r="1379" spans="1:9" s="6" customFormat="1">
      <c r="A1379" s="29"/>
      <c r="B1379" s="29"/>
      <c r="C1379" s="29"/>
      <c r="D1379" s="150"/>
      <c r="H1379" s="5"/>
      <c r="I1379" s="151"/>
    </row>
    <row r="1380" spans="1:9" s="6" customFormat="1">
      <c r="A1380" s="29"/>
      <c r="B1380" s="29"/>
      <c r="C1380" s="29"/>
      <c r="D1380" s="150"/>
      <c r="H1380" s="5"/>
      <c r="I1380" s="151"/>
    </row>
    <row r="1381" spans="1:9" s="6" customFormat="1">
      <c r="A1381" s="29"/>
      <c r="B1381" s="29"/>
      <c r="C1381" s="29"/>
      <c r="D1381" s="150"/>
      <c r="H1381" s="5"/>
      <c r="I1381" s="151"/>
    </row>
    <row r="1382" spans="1:9" s="6" customFormat="1">
      <c r="A1382" s="29"/>
      <c r="B1382" s="29"/>
      <c r="C1382" s="29"/>
      <c r="D1382" s="150"/>
      <c r="H1382" s="5"/>
      <c r="I1382" s="151"/>
    </row>
    <row r="1383" spans="1:9" s="6" customFormat="1">
      <c r="A1383" s="29"/>
      <c r="B1383" s="29"/>
      <c r="C1383" s="29"/>
      <c r="D1383" s="150"/>
      <c r="H1383" s="5"/>
      <c r="I1383" s="151"/>
    </row>
    <row r="1384" spans="1:9" s="6" customFormat="1">
      <c r="A1384" s="29"/>
      <c r="B1384" s="29"/>
      <c r="C1384" s="29"/>
      <c r="D1384" s="150"/>
      <c r="H1384" s="5"/>
      <c r="I1384" s="151"/>
    </row>
    <row r="1385" spans="1:9" s="6" customFormat="1">
      <c r="A1385" s="29"/>
      <c r="B1385" s="29"/>
      <c r="C1385" s="29"/>
      <c r="D1385" s="150"/>
      <c r="H1385" s="5"/>
      <c r="I1385" s="151"/>
    </row>
    <row r="1386" spans="1:9" s="6" customFormat="1">
      <c r="A1386" s="29"/>
      <c r="B1386" s="29"/>
      <c r="C1386" s="29"/>
      <c r="D1386" s="150"/>
      <c r="H1386" s="5"/>
      <c r="I1386" s="151"/>
    </row>
    <row r="1387" spans="1:9" s="6" customFormat="1">
      <c r="A1387" s="29"/>
      <c r="B1387" s="29"/>
      <c r="C1387" s="29"/>
      <c r="D1387" s="150"/>
      <c r="H1387" s="5"/>
      <c r="I1387" s="151"/>
    </row>
    <row r="1388" spans="1:9" s="6" customFormat="1">
      <c r="A1388" s="29"/>
      <c r="B1388" s="29"/>
      <c r="C1388" s="29"/>
      <c r="D1388" s="150"/>
      <c r="H1388" s="5"/>
      <c r="I1388" s="151"/>
    </row>
    <row r="1389" spans="1:9" s="6" customFormat="1">
      <c r="A1389" s="29"/>
      <c r="B1389" s="29"/>
      <c r="C1389" s="29"/>
      <c r="D1389" s="150"/>
      <c r="H1389" s="5"/>
      <c r="I1389" s="151"/>
    </row>
    <row r="1390" spans="1:9" s="6" customFormat="1">
      <c r="A1390" s="29"/>
      <c r="B1390" s="29"/>
      <c r="C1390" s="29"/>
      <c r="D1390" s="150"/>
      <c r="H1390" s="5"/>
      <c r="I1390" s="151"/>
    </row>
    <row r="1391" spans="1:9" s="6" customFormat="1">
      <c r="A1391" s="29"/>
      <c r="B1391" s="29"/>
      <c r="C1391" s="29"/>
      <c r="D1391" s="150"/>
      <c r="H1391" s="5"/>
      <c r="I1391" s="151"/>
    </row>
    <row r="1392" spans="1:9" s="6" customFormat="1">
      <c r="A1392" s="29"/>
      <c r="B1392" s="29"/>
      <c r="C1392" s="29"/>
      <c r="D1392" s="150"/>
      <c r="H1392" s="5"/>
      <c r="I1392" s="151"/>
    </row>
    <row r="1393" spans="1:9" s="6" customFormat="1">
      <c r="A1393" s="29"/>
      <c r="B1393" s="29"/>
      <c r="C1393" s="29"/>
      <c r="D1393" s="150"/>
      <c r="H1393" s="5"/>
      <c r="I1393" s="151"/>
    </row>
    <row r="1394" spans="1:9" s="6" customFormat="1">
      <c r="A1394" s="29"/>
      <c r="B1394" s="29"/>
      <c r="C1394" s="29"/>
      <c r="D1394" s="150"/>
      <c r="H1394" s="5"/>
      <c r="I1394" s="151"/>
    </row>
    <row r="1395" spans="1:9" s="6" customFormat="1">
      <c r="A1395" s="29"/>
      <c r="B1395" s="29"/>
      <c r="C1395" s="29"/>
      <c r="D1395" s="150"/>
      <c r="H1395" s="5"/>
      <c r="I1395" s="151"/>
    </row>
    <row r="1396" spans="1:9" s="6" customFormat="1">
      <c r="A1396" s="29"/>
      <c r="B1396" s="29"/>
      <c r="C1396" s="29"/>
      <c r="D1396" s="150"/>
      <c r="H1396" s="5"/>
      <c r="I1396" s="151"/>
    </row>
    <row r="1397" spans="1:9" s="6" customFormat="1">
      <c r="A1397" s="29"/>
      <c r="B1397" s="29"/>
      <c r="C1397" s="29"/>
      <c r="D1397" s="150"/>
      <c r="H1397" s="5"/>
      <c r="I1397" s="151"/>
    </row>
    <row r="1398" spans="1:9" s="6" customFormat="1">
      <c r="A1398" s="29"/>
      <c r="B1398" s="29"/>
      <c r="C1398" s="29"/>
      <c r="D1398" s="150"/>
      <c r="H1398" s="5"/>
      <c r="I1398" s="151"/>
    </row>
    <row r="1399" spans="1:9" s="6" customFormat="1">
      <c r="A1399" s="29"/>
      <c r="B1399" s="29"/>
      <c r="C1399" s="29"/>
      <c r="D1399" s="150"/>
      <c r="H1399" s="5"/>
      <c r="I1399" s="151"/>
    </row>
    <row r="1400" spans="1:9" s="6" customFormat="1">
      <c r="A1400" s="29"/>
      <c r="B1400" s="29"/>
      <c r="C1400" s="29"/>
      <c r="D1400" s="150"/>
      <c r="H1400" s="5"/>
      <c r="I1400" s="151"/>
    </row>
    <row r="1401" spans="1:9" s="6" customFormat="1">
      <c r="A1401" s="29"/>
      <c r="B1401" s="29"/>
      <c r="C1401" s="29"/>
      <c r="D1401" s="150"/>
      <c r="H1401" s="5"/>
      <c r="I1401" s="151"/>
    </row>
    <row r="1402" spans="1:9" s="6" customFormat="1">
      <c r="A1402" s="29"/>
      <c r="B1402" s="29"/>
      <c r="C1402" s="29"/>
      <c r="D1402" s="150"/>
      <c r="H1402" s="5"/>
      <c r="I1402" s="151"/>
    </row>
    <row r="1403" spans="1:9" s="6" customFormat="1">
      <c r="A1403" s="29"/>
      <c r="B1403" s="29"/>
      <c r="C1403" s="29"/>
      <c r="D1403" s="150"/>
      <c r="H1403" s="5"/>
      <c r="I1403" s="151"/>
    </row>
    <row r="1404" spans="1:9" s="6" customFormat="1">
      <c r="A1404" s="29"/>
      <c r="B1404" s="29"/>
      <c r="C1404" s="29"/>
      <c r="D1404" s="150"/>
      <c r="H1404" s="5"/>
      <c r="I1404" s="151"/>
    </row>
    <row r="1405" spans="1:9" s="6" customFormat="1">
      <c r="A1405" s="29"/>
      <c r="B1405" s="29"/>
      <c r="C1405" s="29"/>
      <c r="D1405" s="150"/>
      <c r="H1405" s="5"/>
      <c r="I1405" s="151"/>
    </row>
    <row r="1406" spans="1:9" s="6" customFormat="1">
      <c r="A1406" s="29"/>
      <c r="B1406" s="29"/>
      <c r="C1406" s="29"/>
      <c r="D1406" s="150"/>
      <c r="H1406" s="5"/>
      <c r="I1406" s="151"/>
    </row>
    <row r="1407" spans="1:9" s="6" customFormat="1">
      <c r="A1407" s="29"/>
      <c r="B1407" s="29"/>
      <c r="C1407" s="29"/>
      <c r="D1407" s="150"/>
      <c r="H1407" s="5"/>
      <c r="I1407" s="151"/>
    </row>
    <row r="1408" spans="1:9" s="6" customFormat="1">
      <c r="A1408" s="29"/>
      <c r="B1408" s="29"/>
      <c r="C1408" s="29"/>
      <c r="D1408" s="150"/>
      <c r="H1408" s="5"/>
      <c r="I1408" s="151"/>
    </row>
    <row r="1409" spans="1:9" s="6" customFormat="1">
      <c r="A1409" s="29"/>
      <c r="B1409" s="29"/>
      <c r="C1409" s="29"/>
      <c r="D1409" s="150"/>
      <c r="H1409" s="5"/>
      <c r="I1409" s="151"/>
    </row>
    <row r="1410" spans="1:9" s="6" customFormat="1">
      <c r="A1410" s="29"/>
      <c r="B1410" s="29"/>
      <c r="C1410" s="29"/>
      <c r="D1410" s="150"/>
      <c r="H1410" s="5"/>
      <c r="I1410" s="151"/>
    </row>
    <row r="1411" spans="1:9" s="6" customFormat="1">
      <c r="A1411" s="29"/>
      <c r="B1411" s="29"/>
      <c r="C1411" s="29"/>
      <c r="D1411" s="150"/>
      <c r="H1411" s="5"/>
      <c r="I1411" s="151"/>
    </row>
    <row r="1412" spans="1:9" s="6" customFormat="1">
      <c r="A1412" s="29"/>
      <c r="B1412" s="29"/>
      <c r="C1412" s="29"/>
      <c r="D1412" s="150"/>
      <c r="H1412" s="5"/>
      <c r="I1412" s="151"/>
    </row>
    <row r="1413" spans="1:9" s="6" customFormat="1">
      <c r="A1413" s="29"/>
      <c r="B1413" s="29"/>
      <c r="C1413" s="29"/>
      <c r="D1413" s="150"/>
      <c r="H1413" s="5"/>
      <c r="I1413" s="151"/>
    </row>
    <row r="1414" spans="1:9" s="6" customFormat="1">
      <c r="A1414" s="29"/>
      <c r="B1414" s="29"/>
      <c r="C1414" s="29"/>
      <c r="D1414" s="150"/>
      <c r="H1414" s="5"/>
      <c r="I1414" s="151"/>
    </row>
    <row r="1415" spans="1:9" s="6" customFormat="1">
      <c r="A1415" s="29"/>
      <c r="B1415" s="29"/>
      <c r="C1415" s="29"/>
      <c r="D1415" s="150"/>
      <c r="H1415" s="5"/>
      <c r="I1415" s="151"/>
    </row>
    <row r="1416" spans="1:9" s="6" customFormat="1">
      <c r="A1416" s="29"/>
      <c r="B1416" s="29"/>
      <c r="C1416" s="29"/>
      <c r="D1416" s="150"/>
      <c r="H1416" s="5"/>
      <c r="I1416" s="151"/>
    </row>
    <row r="1417" spans="1:9" s="6" customFormat="1">
      <c r="A1417" s="29"/>
      <c r="B1417" s="29"/>
      <c r="C1417" s="29"/>
      <c r="D1417" s="150"/>
      <c r="H1417" s="5"/>
      <c r="I1417" s="151"/>
    </row>
    <row r="1418" spans="1:9" s="6" customFormat="1">
      <c r="A1418" s="29"/>
      <c r="B1418" s="29"/>
      <c r="C1418" s="29"/>
      <c r="D1418" s="150"/>
      <c r="H1418" s="5"/>
      <c r="I1418" s="151"/>
    </row>
    <row r="1419" spans="1:9" s="6" customFormat="1">
      <c r="A1419" s="29"/>
      <c r="B1419" s="29"/>
      <c r="C1419" s="29"/>
      <c r="D1419" s="150"/>
      <c r="H1419" s="5"/>
      <c r="I1419" s="151"/>
    </row>
    <row r="1420" spans="1:9" s="6" customFormat="1">
      <c r="A1420" s="29"/>
      <c r="B1420" s="29"/>
      <c r="C1420" s="29"/>
      <c r="D1420" s="150"/>
      <c r="H1420" s="5"/>
      <c r="I1420" s="151"/>
    </row>
    <row r="1421" spans="1:9" s="6" customFormat="1">
      <c r="A1421" s="29"/>
      <c r="B1421" s="29"/>
      <c r="C1421" s="29"/>
      <c r="D1421" s="150"/>
      <c r="H1421" s="5"/>
      <c r="I1421" s="151"/>
    </row>
    <row r="1422" spans="1:9" s="6" customFormat="1">
      <c r="A1422" s="29"/>
      <c r="B1422" s="29"/>
      <c r="C1422" s="29"/>
      <c r="D1422" s="150"/>
      <c r="H1422" s="5"/>
      <c r="I1422" s="151"/>
    </row>
    <row r="1423" spans="1:9" s="6" customFormat="1">
      <c r="A1423" s="29"/>
      <c r="B1423" s="29"/>
      <c r="C1423" s="29"/>
      <c r="D1423" s="150"/>
      <c r="H1423" s="5"/>
      <c r="I1423" s="151"/>
    </row>
    <row r="1424" spans="1:9" s="6" customFormat="1">
      <c r="A1424" s="29"/>
      <c r="B1424" s="29"/>
      <c r="C1424" s="29"/>
      <c r="D1424" s="150"/>
      <c r="H1424" s="5"/>
      <c r="I1424" s="151"/>
    </row>
    <row r="1425" spans="1:9" s="6" customFormat="1">
      <c r="A1425" s="29"/>
      <c r="B1425" s="29"/>
      <c r="C1425" s="29"/>
      <c r="D1425" s="150"/>
      <c r="H1425" s="5"/>
      <c r="I1425" s="151"/>
    </row>
    <row r="1426" spans="1:9" s="6" customFormat="1">
      <c r="A1426" s="29"/>
      <c r="B1426" s="29"/>
      <c r="C1426" s="29"/>
      <c r="D1426" s="150"/>
      <c r="H1426" s="5"/>
      <c r="I1426" s="151"/>
    </row>
    <row r="1427" spans="1:9" s="6" customFormat="1">
      <c r="A1427" s="29"/>
      <c r="B1427" s="29"/>
      <c r="C1427" s="29"/>
      <c r="D1427" s="150"/>
      <c r="H1427" s="5"/>
      <c r="I1427" s="151"/>
    </row>
    <row r="1428" spans="1:9" s="6" customFormat="1">
      <c r="A1428" s="29"/>
      <c r="B1428" s="29"/>
      <c r="C1428" s="29"/>
      <c r="D1428" s="150"/>
      <c r="H1428" s="5"/>
      <c r="I1428" s="151"/>
    </row>
    <row r="1429" spans="1:9" s="6" customFormat="1">
      <c r="A1429" s="29"/>
      <c r="B1429" s="29"/>
      <c r="C1429" s="29"/>
      <c r="D1429" s="150"/>
      <c r="H1429" s="5"/>
      <c r="I1429" s="151"/>
    </row>
    <row r="1430" spans="1:9" s="6" customFormat="1">
      <c r="A1430" s="29"/>
      <c r="B1430" s="29"/>
      <c r="C1430" s="29"/>
      <c r="D1430" s="150"/>
      <c r="H1430" s="5"/>
      <c r="I1430" s="151"/>
    </row>
    <row r="1431" spans="1:9" s="6" customFormat="1">
      <c r="A1431" s="29"/>
      <c r="B1431" s="29"/>
      <c r="C1431" s="29"/>
      <c r="D1431" s="150"/>
      <c r="H1431" s="5"/>
      <c r="I1431" s="151"/>
    </row>
    <row r="1432" spans="1:9" s="6" customFormat="1">
      <c r="A1432" s="29"/>
      <c r="B1432" s="29"/>
      <c r="C1432" s="29"/>
      <c r="D1432" s="150"/>
      <c r="H1432" s="5"/>
      <c r="I1432" s="151"/>
    </row>
    <row r="1433" spans="1:9" s="6" customFormat="1">
      <c r="A1433" s="29"/>
      <c r="B1433" s="29"/>
      <c r="C1433" s="29"/>
      <c r="D1433" s="150"/>
      <c r="H1433" s="5"/>
      <c r="I1433" s="151"/>
    </row>
    <row r="1434" spans="1:9" s="6" customFormat="1">
      <c r="A1434" s="29"/>
      <c r="B1434" s="29"/>
      <c r="C1434" s="29"/>
      <c r="D1434" s="150"/>
      <c r="H1434" s="5"/>
      <c r="I1434" s="151"/>
    </row>
    <row r="1435" spans="1:9" s="6" customFormat="1">
      <c r="A1435" s="29"/>
      <c r="B1435" s="29"/>
      <c r="C1435" s="29"/>
      <c r="D1435" s="150"/>
      <c r="H1435" s="5"/>
      <c r="I1435" s="151"/>
    </row>
    <row r="1436" spans="1:9" s="6" customFormat="1">
      <c r="A1436" s="29"/>
      <c r="B1436" s="29"/>
      <c r="C1436" s="29"/>
      <c r="D1436" s="150"/>
      <c r="H1436" s="5"/>
      <c r="I1436" s="151"/>
    </row>
    <row r="1437" spans="1:9" s="6" customFormat="1">
      <c r="A1437" s="29"/>
      <c r="B1437" s="29"/>
      <c r="C1437" s="29"/>
      <c r="D1437" s="150"/>
      <c r="H1437" s="5"/>
      <c r="I1437" s="151"/>
    </row>
    <row r="1438" spans="1:9" s="6" customFormat="1">
      <c r="A1438" s="29"/>
      <c r="B1438" s="29"/>
      <c r="C1438" s="29"/>
      <c r="D1438" s="150"/>
      <c r="H1438" s="5"/>
      <c r="I1438" s="151"/>
    </row>
    <row r="1439" spans="1:9" s="6" customFormat="1">
      <c r="A1439" s="29"/>
      <c r="B1439" s="29"/>
      <c r="C1439" s="29"/>
      <c r="D1439" s="150"/>
      <c r="H1439" s="5"/>
      <c r="I1439" s="151"/>
    </row>
    <row r="1440" spans="1:9" s="6" customFormat="1">
      <c r="A1440" s="29"/>
      <c r="B1440" s="29"/>
      <c r="C1440" s="29"/>
      <c r="D1440" s="150"/>
      <c r="H1440" s="5"/>
      <c r="I1440" s="151"/>
    </row>
    <row r="1441" spans="1:9" s="6" customFormat="1">
      <c r="A1441" s="29"/>
      <c r="B1441" s="29"/>
      <c r="C1441" s="29"/>
      <c r="D1441" s="150"/>
      <c r="H1441" s="5"/>
      <c r="I1441" s="151"/>
    </row>
    <row r="1442" spans="1:9" s="6" customFormat="1">
      <c r="A1442" s="29"/>
      <c r="B1442" s="29"/>
      <c r="C1442" s="29"/>
      <c r="D1442" s="150"/>
      <c r="H1442" s="5"/>
      <c r="I1442" s="151"/>
    </row>
    <row r="1443" spans="1:9" s="6" customFormat="1">
      <c r="A1443" s="29"/>
      <c r="B1443" s="29"/>
      <c r="C1443" s="29"/>
      <c r="D1443" s="150"/>
      <c r="H1443" s="5"/>
      <c r="I1443" s="151"/>
    </row>
    <row r="1444" spans="1:9" s="6" customFormat="1">
      <c r="A1444" s="29"/>
      <c r="B1444" s="29"/>
      <c r="C1444" s="29"/>
      <c r="D1444" s="150"/>
      <c r="H1444" s="5"/>
      <c r="I1444" s="151"/>
    </row>
    <row r="1445" spans="1:9" s="6" customFormat="1">
      <c r="A1445" s="29"/>
      <c r="B1445" s="29"/>
      <c r="C1445" s="29"/>
      <c r="D1445" s="150"/>
      <c r="H1445" s="5"/>
      <c r="I1445" s="151"/>
    </row>
    <row r="1446" spans="1:9" s="6" customFormat="1">
      <c r="A1446" s="29"/>
      <c r="B1446" s="29"/>
      <c r="C1446" s="29"/>
      <c r="D1446" s="150"/>
      <c r="H1446" s="5"/>
      <c r="I1446" s="151"/>
    </row>
    <row r="1447" spans="1:9" s="6" customFormat="1">
      <c r="A1447" s="29"/>
      <c r="B1447" s="29"/>
      <c r="C1447" s="29"/>
      <c r="D1447" s="150"/>
      <c r="H1447" s="5"/>
      <c r="I1447" s="151"/>
    </row>
    <row r="1448" spans="1:9" s="6" customFormat="1">
      <c r="A1448" s="29"/>
      <c r="B1448" s="29"/>
      <c r="C1448" s="29"/>
      <c r="D1448" s="150"/>
      <c r="H1448" s="5"/>
      <c r="I1448" s="151"/>
    </row>
    <row r="1449" spans="1:9" s="6" customFormat="1">
      <c r="A1449" s="29"/>
      <c r="B1449" s="29"/>
      <c r="C1449" s="29"/>
      <c r="D1449" s="150"/>
      <c r="H1449" s="5"/>
      <c r="I1449" s="151"/>
    </row>
    <row r="1450" spans="1:9" s="6" customFormat="1">
      <c r="A1450" s="29"/>
      <c r="B1450" s="29"/>
      <c r="C1450" s="29"/>
      <c r="D1450" s="150"/>
      <c r="H1450" s="5"/>
      <c r="I1450" s="151"/>
    </row>
    <row r="1451" spans="1:9" s="6" customFormat="1">
      <c r="A1451" s="29"/>
      <c r="B1451" s="29"/>
      <c r="C1451" s="29"/>
      <c r="D1451" s="150"/>
      <c r="H1451" s="5"/>
      <c r="I1451" s="151"/>
    </row>
    <row r="1452" spans="1:9" s="6" customFormat="1">
      <c r="A1452" s="29"/>
      <c r="B1452" s="29"/>
      <c r="C1452" s="29"/>
      <c r="D1452" s="150"/>
      <c r="H1452" s="5"/>
      <c r="I1452" s="151"/>
    </row>
    <row r="1453" spans="1:9" s="6" customFormat="1">
      <c r="A1453" s="29"/>
      <c r="B1453" s="29"/>
      <c r="C1453" s="29"/>
      <c r="D1453" s="150"/>
      <c r="H1453" s="5"/>
      <c r="I1453" s="151"/>
    </row>
    <row r="1454" spans="1:9" s="6" customFormat="1">
      <c r="A1454" s="29"/>
      <c r="B1454" s="29"/>
      <c r="C1454" s="29"/>
      <c r="D1454" s="150"/>
      <c r="H1454" s="5"/>
      <c r="I1454" s="151"/>
    </row>
    <row r="1455" spans="1:9" s="6" customFormat="1">
      <c r="A1455" s="29"/>
      <c r="B1455" s="29"/>
      <c r="C1455" s="29"/>
      <c r="D1455" s="150"/>
      <c r="H1455" s="5"/>
      <c r="I1455" s="151"/>
    </row>
    <row r="1456" spans="1:9" s="6" customFormat="1">
      <c r="A1456" s="29"/>
      <c r="B1456" s="29"/>
      <c r="C1456" s="29"/>
      <c r="D1456" s="150"/>
      <c r="H1456" s="5"/>
      <c r="I1456" s="151"/>
    </row>
    <row r="1457" spans="1:9" s="6" customFormat="1">
      <c r="A1457" s="29"/>
      <c r="B1457" s="29"/>
      <c r="C1457" s="29"/>
      <c r="D1457" s="150"/>
      <c r="H1457" s="5"/>
      <c r="I1457" s="151"/>
    </row>
    <row r="1458" spans="1:9" s="6" customFormat="1">
      <c r="A1458" s="29"/>
      <c r="B1458" s="29"/>
      <c r="C1458" s="29"/>
      <c r="D1458" s="150"/>
      <c r="H1458" s="5"/>
      <c r="I1458" s="151"/>
    </row>
    <row r="1459" spans="1:9" s="6" customFormat="1">
      <c r="A1459" s="29"/>
      <c r="B1459" s="29"/>
      <c r="C1459" s="29"/>
      <c r="D1459" s="150"/>
      <c r="H1459" s="5"/>
      <c r="I1459" s="151"/>
    </row>
    <row r="1460" spans="1:9" s="6" customFormat="1">
      <c r="A1460" s="29"/>
      <c r="B1460" s="29"/>
      <c r="C1460" s="29"/>
      <c r="D1460" s="150"/>
      <c r="H1460" s="5"/>
      <c r="I1460" s="151"/>
    </row>
    <row r="1461" spans="1:9" s="6" customFormat="1">
      <c r="A1461" s="29"/>
      <c r="B1461" s="29"/>
      <c r="C1461" s="29"/>
      <c r="D1461" s="150"/>
      <c r="H1461" s="5"/>
      <c r="I1461" s="151"/>
    </row>
    <row r="1462" spans="1:9" s="6" customFormat="1">
      <c r="A1462" s="29"/>
      <c r="B1462" s="29"/>
      <c r="C1462" s="29"/>
      <c r="D1462" s="150"/>
      <c r="H1462" s="5"/>
      <c r="I1462" s="151"/>
    </row>
    <row r="1463" spans="1:9" s="6" customFormat="1">
      <c r="A1463" s="29"/>
      <c r="B1463" s="29"/>
      <c r="C1463" s="29"/>
      <c r="D1463" s="150"/>
      <c r="H1463" s="5"/>
      <c r="I1463" s="151"/>
    </row>
    <row r="1464" spans="1:9" s="6" customFormat="1">
      <c r="A1464" s="29"/>
      <c r="B1464" s="29"/>
      <c r="C1464" s="29"/>
      <c r="D1464" s="150"/>
      <c r="H1464" s="5"/>
      <c r="I1464" s="151"/>
    </row>
    <row r="1465" spans="1:9" s="6" customFormat="1">
      <c r="A1465" s="29"/>
      <c r="B1465" s="29"/>
      <c r="C1465" s="29"/>
      <c r="D1465" s="150"/>
      <c r="H1465" s="5"/>
      <c r="I1465" s="151"/>
    </row>
    <row r="1466" spans="1:9" s="6" customFormat="1">
      <c r="A1466" s="29"/>
      <c r="B1466" s="29"/>
      <c r="C1466" s="29"/>
      <c r="D1466" s="150"/>
      <c r="H1466" s="5"/>
      <c r="I1466" s="151"/>
    </row>
    <row r="1467" spans="1:9" s="6" customFormat="1">
      <c r="A1467" s="29"/>
      <c r="B1467" s="29"/>
      <c r="C1467" s="29"/>
      <c r="D1467" s="150"/>
      <c r="H1467" s="5"/>
      <c r="I1467" s="151"/>
    </row>
    <row r="1468" spans="1:9" s="6" customFormat="1">
      <c r="A1468" s="29"/>
      <c r="B1468" s="29"/>
      <c r="C1468" s="29"/>
      <c r="D1468" s="150"/>
      <c r="H1468" s="5"/>
      <c r="I1468" s="151"/>
    </row>
    <row r="1469" spans="1:9" s="6" customFormat="1">
      <c r="A1469" s="29"/>
      <c r="B1469" s="29"/>
      <c r="C1469" s="29"/>
      <c r="D1469" s="150"/>
      <c r="H1469" s="5"/>
      <c r="I1469" s="151"/>
    </row>
    <row r="1470" spans="1:9" s="6" customFormat="1">
      <c r="A1470" s="29"/>
      <c r="B1470" s="29"/>
      <c r="C1470" s="29"/>
      <c r="D1470" s="150"/>
      <c r="H1470" s="5"/>
      <c r="I1470" s="151"/>
    </row>
    <row r="1471" spans="1:9" s="6" customFormat="1">
      <c r="A1471" s="29"/>
      <c r="B1471" s="29"/>
      <c r="C1471" s="29"/>
      <c r="D1471" s="150"/>
      <c r="H1471" s="5"/>
      <c r="I1471" s="151"/>
    </row>
    <row r="1472" spans="1:9" s="6" customFormat="1">
      <c r="A1472" s="29"/>
      <c r="B1472" s="29"/>
      <c r="C1472" s="29"/>
      <c r="D1472" s="150"/>
      <c r="H1472" s="5"/>
      <c r="I1472" s="151"/>
    </row>
    <row r="1473" spans="1:9" s="6" customFormat="1">
      <c r="A1473" s="29"/>
      <c r="B1473" s="29"/>
      <c r="C1473" s="29"/>
      <c r="D1473" s="150"/>
      <c r="H1473" s="5"/>
      <c r="I1473" s="151"/>
    </row>
    <row r="1474" spans="1:9" s="6" customFormat="1">
      <c r="A1474" s="29"/>
      <c r="B1474" s="29"/>
      <c r="C1474" s="29"/>
      <c r="D1474" s="150"/>
      <c r="H1474" s="5"/>
      <c r="I1474" s="151"/>
    </row>
    <row r="1475" spans="1:9" s="6" customFormat="1">
      <c r="A1475" s="29"/>
      <c r="B1475" s="29"/>
      <c r="C1475" s="29"/>
      <c r="D1475" s="150"/>
      <c r="H1475" s="5"/>
      <c r="I1475" s="151"/>
    </row>
    <row r="1476" spans="1:9" s="6" customFormat="1">
      <c r="A1476" s="29"/>
      <c r="B1476" s="29"/>
      <c r="C1476" s="29"/>
      <c r="D1476" s="150"/>
      <c r="H1476" s="5"/>
      <c r="I1476" s="151"/>
    </row>
    <row r="1477" spans="1:9" s="6" customFormat="1">
      <c r="A1477" s="29"/>
      <c r="B1477" s="29"/>
      <c r="C1477" s="29"/>
      <c r="D1477" s="150"/>
      <c r="H1477" s="5"/>
      <c r="I1477" s="151"/>
    </row>
    <row r="1478" spans="1:9" s="6" customFormat="1">
      <c r="A1478" s="29"/>
      <c r="B1478" s="29"/>
      <c r="C1478" s="29"/>
      <c r="D1478" s="150"/>
      <c r="H1478" s="5"/>
      <c r="I1478" s="151"/>
    </row>
    <row r="1479" spans="1:9" s="6" customFormat="1">
      <c r="A1479" s="29"/>
      <c r="B1479" s="29"/>
      <c r="C1479" s="29"/>
      <c r="D1479" s="150"/>
      <c r="H1479" s="5"/>
      <c r="I1479" s="151"/>
    </row>
    <row r="1480" spans="1:9" s="6" customFormat="1">
      <c r="A1480" s="29"/>
      <c r="B1480" s="29"/>
      <c r="C1480" s="29"/>
      <c r="D1480" s="150"/>
      <c r="H1480" s="5"/>
      <c r="I1480" s="151"/>
    </row>
    <row r="1481" spans="1:9" s="6" customFormat="1">
      <c r="A1481" s="29"/>
      <c r="B1481" s="29"/>
      <c r="C1481" s="29"/>
      <c r="D1481" s="150"/>
      <c r="H1481" s="5"/>
      <c r="I1481" s="151"/>
    </row>
    <row r="1482" spans="1:9" s="6" customFormat="1">
      <c r="A1482" s="29"/>
      <c r="B1482" s="29"/>
      <c r="C1482" s="29"/>
      <c r="D1482" s="150"/>
      <c r="H1482" s="5"/>
      <c r="I1482" s="151"/>
    </row>
    <row r="1483" spans="1:9" s="6" customFormat="1">
      <c r="A1483" s="29"/>
      <c r="B1483" s="29"/>
      <c r="C1483" s="29"/>
      <c r="D1483" s="150"/>
      <c r="H1483" s="5"/>
      <c r="I1483" s="151"/>
    </row>
    <row r="1484" spans="1:9" s="6" customFormat="1">
      <c r="A1484" s="29"/>
      <c r="B1484" s="29"/>
      <c r="C1484" s="29"/>
      <c r="D1484" s="150"/>
      <c r="H1484" s="5"/>
      <c r="I1484" s="151"/>
    </row>
    <row r="1485" spans="1:9" s="6" customFormat="1">
      <c r="A1485" s="29"/>
      <c r="B1485" s="29"/>
      <c r="C1485" s="29"/>
      <c r="D1485" s="150"/>
      <c r="H1485" s="5"/>
      <c r="I1485" s="151"/>
    </row>
    <row r="1486" spans="1:9" s="6" customFormat="1">
      <c r="A1486" s="29"/>
      <c r="B1486" s="29"/>
      <c r="C1486" s="29"/>
      <c r="D1486" s="150"/>
      <c r="H1486" s="5"/>
      <c r="I1486" s="151"/>
    </row>
    <row r="1487" spans="1:9" s="6" customFormat="1">
      <c r="A1487" s="29"/>
      <c r="B1487" s="29"/>
      <c r="C1487" s="29"/>
      <c r="D1487" s="150"/>
      <c r="H1487" s="5"/>
      <c r="I1487" s="151"/>
    </row>
    <row r="1488" spans="1:9" s="6" customFormat="1">
      <c r="A1488" s="29"/>
      <c r="B1488" s="29"/>
      <c r="C1488" s="29"/>
      <c r="D1488" s="150"/>
      <c r="H1488" s="5"/>
      <c r="I1488" s="151"/>
    </row>
    <row r="1489" spans="1:9" s="6" customFormat="1">
      <c r="A1489" s="29"/>
      <c r="B1489" s="29"/>
      <c r="C1489" s="29"/>
      <c r="D1489" s="150"/>
      <c r="H1489" s="5"/>
      <c r="I1489" s="151"/>
    </row>
    <row r="1490" spans="1:9" s="6" customFormat="1">
      <c r="A1490" s="29"/>
      <c r="B1490" s="29"/>
      <c r="C1490" s="29"/>
      <c r="D1490" s="150"/>
      <c r="H1490" s="5"/>
      <c r="I1490" s="151"/>
    </row>
    <row r="1491" spans="1:9" s="6" customFormat="1">
      <c r="A1491" s="29"/>
      <c r="B1491" s="29"/>
      <c r="C1491" s="29"/>
      <c r="D1491" s="150"/>
      <c r="H1491" s="5"/>
      <c r="I1491" s="151"/>
    </row>
    <row r="1492" spans="1:9" s="6" customFormat="1">
      <c r="A1492" s="29"/>
      <c r="B1492" s="29"/>
      <c r="C1492" s="29"/>
      <c r="D1492" s="150"/>
      <c r="H1492" s="5"/>
      <c r="I1492" s="151"/>
    </row>
    <row r="1493" spans="1:9" s="6" customFormat="1">
      <c r="A1493" s="29"/>
      <c r="B1493" s="29"/>
      <c r="C1493" s="29"/>
      <c r="D1493" s="150"/>
      <c r="H1493" s="5"/>
      <c r="I1493" s="151"/>
    </row>
    <row r="1494" spans="1:9" s="6" customFormat="1">
      <c r="A1494" s="29"/>
      <c r="B1494" s="29"/>
      <c r="C1494" s="29"/>
      <c r="D1494" s="150"/>
      <c r="H1494" s="5"/>
      <c r="I1494" s="151"/>
    </row>
    <row r="1495" spans="1:9" s="6" customFormat="1">
      <c r="A1495" s="29"/>
      <c r="B1495" s="29"/>
      <c r="C1495" s="29"/>
      <c r="D1495" s="150"/>
      <c r="H1495" s="5"/>
      <c r="I1495" s="151"/>
    </row>
    <row r="1496" spans="1:9" s="6" customFormat="1">
      <c r="A1496" s="29"/>
      <c r="B1496" s="29"/>
      <c r="C1496" s="29"/>
      <c r="D1496" s="150"/>
      <c r="H1496" s="5"/>
      <c r="I1496" s="151"/>
    </row>
    <row r="1497" spans="1:9" s="6" customFormat="1">
      <c r="A1497" s="29"/>
      <c r="B1497" s="29"/>
      <c r="C1497" s="29"/>
      <c r="D1497" s="150"/>
      <c r="H1497" s="5"/>
      <c r="I1497" s="151"/>
    </row>
    <row r="1498" spans="1:9" s="6" customFormat="1">
      <c r="A1498" s="29"/>
      <c r="B1498" s="29"/>
      <c r="C1498" s="29"/>
      <c r="D1498" s="150"/>
      <c r="H1498" s="5"/>
      <c r="I1498" s="151"/>
    </row>
    <row r="1499" spans="1:9" s="6" customFormat="1">
      <c r="A1499" s="29"/>
      <c r="B1499" s="29"/>
      <c r="C1499" s="29"/>
      <c r="D1499" s="150"/>
      <c r="H1499" s="5"/>
      <c r="I1499" s="151"/>
    </row>
    <row r="1500" spans="1:9" s="6" customFormat="1">
      <c r="A1500" s="29"/>
      <c r="B1500" s="29"/>
      <c r="C1500" s="29"/>
      <c r="D1500" s="150"/>
      <c r="H1500" s="5"/>
      <c r="I1500" s="151"/>
    </row>
    <row r="1501" spans="1:9" s="6" customFormat="1">
      <c r="A1501" s="29"/>
      <c r="B1501" s="29"/>
      <c r="C1501" s="29"/>
      <c r="D1501" s="150"/>
      <c r="H1501" s="5"/>
      <c r="I1501" s="151"/>
    </row>
    <row r="1502" spans="1:9" s="6" customFormat="1">
      <c r="A1502" s="29"/>
      <c r="B1502" s="29"/>
      <c r="C1502" s="29"/>
      <c r="D1502" s="150"/>
      <c r="H1502" s="5"/>
      <c r="I1502" s="151"/>
    </row>
    <row r="1503" spans="1:9" s="6" customFormat="1">
      <c r="A1503" s="29"/>
      <c r="B1503" s="29"/>
      <c r="C1503" s="29"/>
      <c r="D1503" s="150"/>
      <c r="H1503" s="5"/>
      <c r="I1503" s="151"/>
    </row>
    <row r="1504" spans="1:9" s="6" customFormat="1">
      <c r="A1504" s="29"/>
      <c r="B1504" s="29"/>
      <c r="C1504" s="29"/>
      <c r="D1504" s="150"/>
      <c r="H1504" s="5"/>
      <c r="I1504" s="151"/>
    </row>
    <row r="1505" spans="1:9" s="6" customFormat="1">
      <c r="A1505" s="29"/>
      <c r="B1505" s="29"/>
      <c r="C1505" s="29"/>
      <c r="D1505" s="150"/>
      <c r="H1505" s="5"/>
      <c r="I1505" s="151"/>
    </row>
    <row r="1506" spans="1:9" s="6" customFormat="1">
      <c r="A1506" s="29"/>
      <c r="B1506" s="29"/>
      <c r="C1506" s="29"/>
      <c r="D1506" s="150"/>
      <c r="H1506" s="5"/>
      <c r="I1506" s="151"/>
    </row>
    <row r="1507" spans="1:9" s="6" customFormat="1">
      <c r="A1507" s="29"/>
      <c r="B1507" s="29"/>
      <c r="C1507" s="29"/>
      <c r="D1507" s="150"/>
      <c r="H1507" s="5"/>
      <c r="I1507" s="151"/>
    </row>
    <row r="1508" spans="1:9" s="6" customFormat="1">
      <c r="A1508" s="29"/>
      <c r="B1508" s="29"/>
      <c r="C1508" s="29"/>
      <c r="D1508" s="150"/>
      <c r="H1508" s="5"/>
      <c r="I1508" s="151"/>
    </row>
    <row r="1509" spans="1:9" s="6" customFormat="1">
      <c r="A1509" s="29"/>
      <c r="B1509" s="29"/>
      <c r="C1509" s="29"/>
      <c r="D1509" s="150"/>
      <c r="H1509" s="5"/>
      <c r="I1509" s="151"/>
    </row>
    <row r="1510" spans="1:9" s="6" customFormat="1">
      <c r="A1510" s="29"/>
      <c r="B1510" s="29"/>
      <c r="C1510" s="29"/>
      <c r="D1510" s="150"/>
      <c r="H1510" s="5"/>
      <c r="I1510" s="151"/>
    </row>
    <row r="1511" spans="1:9" s="6" customFormat="1">
      <c r="A1511" s="29"/>
      <c r="B1511" s="29"/>
      <c r="C1511" s="29"/>
      <c r="D1511" s="150"/>
      <c r="H1511" s="5"/>
      <c r="I1511" s="151"/>
    </row>
    <row r="1512" spans="1:9" s="6" customFormat="1">
      <c r="A1512" s="29"/>
      <c r="B1512" s="29"/>
      <c r="C1512" s="29"/>
      <c r="D1512" s="150"/>
      <c r="H1512" s="5"/>
      <c r="I1512" s="151"/>
    </row>
    <row r="1513" spans="1:9" s="6" customFormat="1">
      <c r="A1513" s="29"/>
      <c r="B1513" s="29"/>
      <c r="C1513" s="29"/>
      <c r="D1513" s="150"/>
      <c r="H1513" s="5"/>
      <c r="I1513" s="151"/>
    </row>
    <row r="1514" spans="1:9" s="6" customFormat="1">
      <c r="A1514" s="29"/>
      <c r="B1514" s="29"/>
      <c r="C1514" s="29"/>
      <c r="D1514" s="150"/>
      <c r="H1514" s="5"/>
      <c r="I1514" s="151"/>
    </row>
    <row r="1515" spans="1:9" s="6" customFormat="1">
      <c r="A1515" s="29"/>
      <c r="B1515" s="29"/>
      <c r="C1515" s="29"/>
      <c r="D1515" s="150"/>
      <c r="H1515" s="5"/>
      <c r="I1515" s="151"/>
    </row>
    <row r="1516" spans="1:9" s="6" customFormat="1">
      <c r="A1516" s="29"/>
      <c r="B1516" s="29"/>
      <c r="C1516" s="29"/>
      <c r="D1516" s="150"/>
      <c r="H1516" s="5"/>
      <c r="I1516" s="151"/>
    </row>
    <row r="1517" spans="1:9" s="6" customFormat="1">
      <c r="A1517" s="29"/>
      <c r="B1517" s="29"/>
      <c r="C1517" s="29"/>
      <c r="D1517" s="150"/>
      <c r="H1517" s="5"/>
      <c r="I1517" s="151"/>
    </row>
    <row r="1518" spans="1:9" s="6" customFormat="1">
      <c r="A1518" s="29"/>
      <c r="B1518" s="29"/>
      <c r="C1518" s="29"/>
      <c r="D1518" s="150"/>
      <c r="H1518" s="5"/>
      <c r="I1518" s="151"/>
    </row>
    <row r="1519" spans="1:9" s="6" customFormat="1">
      <c r="A1519" s="29"/>
      <c r="B1519" s="29"/>
      <c r="C1519" s="29"/>
      <c r="D1519" s="150"/>
      <c r="H1519" s="5"/>
      <c r="I1519" s="151"/>
    </row>
    <row r="1520" spans="1:9" s="6" customFormat="1">
      <c r="A1520" s="29"/>
      <c r="B1520" s="29"/>
      <c r="C1520" s="29"/>
      <c r="D1520" s="150"/>
      <c r="H1520" s="5"/>
      <c r="I1520" s="151"/>
    </row>
    <row r="1521" spans="1:9" s="6" customFormat="1">
      <c r="A1521" s="29"/>
      <c r="B1521" s="29"/>
      <c r="C1521" s="29"/>
      <c r="D1521" s="150"/>
      <c r="H1521" s="5"/>
      <c r="I1521" s="151"/>
    </row>
    <row r="1522" spans="1:9" s="6" customFormat="1">
      <c r="A1522" s="29"/>
      <c r="B1522" s="29"/>
      <c r="C1522" s="29"/>
      <c r="D1522" s="150"/>
      <c r="H1522" s="5"/>
      <c r="I1522" s="151"/>
    </row>
    <row r="1523" spans="1:9" s="6" customFormat="1">
      <c r="A1523" s="29"/>
      <c r="B1523" s="29"/>
      <c r="C1523" s="29"/>
      <c r="D1523" s="150"/>
      <c r="H1523" s="5"/>
      <c r="I1523" s="151"/>
    </row>
    <row r="1524" spans="1:9" s="6" customFormat="1">
      <c r="A1524" s="29"/>
      <c r="B1524" s="29"/>
      <c r="C1524" s="29"/>
      <c r="D1524" s="150"/>
      <c r="H1524" s="5"/>
      <c r="I1524" s="151"/>
    </row>
    <row r="1525" spans="1:9" s="6" customFormat="1">
      <c r="A1525" s="29"/>
      <c r="B1525" s="29"/>
      <c r="C1525" s="29"/>
      <c r="D1525" s="150"/>
      <c r="H1525" s="5"/>
      <c r="I1525" s="151"/>
    </row>
    <row r="1526" spans="1:9" s="6" customFormat="1">
      <c r="A1526" s="29"/>
      <c r="B1526" s="29"/>
      <c r="C1526" s="29"/>
      <c r="D1526" s="150"/>
      <c r="H1526" s="5"/>
      <c r="I1526" s="151"/>
    </row>
    <row r="1527" spans="1:9" s="6" customFormat="1">
      <c r="A1527" s="29"/>
      <c r="B1527" s="29"/>
      <c r="C1527" s="29"/>
      <c r="D1527" s="150"/>
      <c r="H1527" s="5"/>
      <c r="I1527" s="151"/>
    </row>
    <row r="1528" spans="1:9" s="6" customFormat="1">
      <c r="A1528" s="29"/>
      <c r="B1528" s="29"/>
      <c r="C1528" s="29"/>
      <c r="D1528" s="150"/>
      <c r="H1528" s="5"/>
      <c r="I1528" s="151"/>
    </row>
    <row r="1529" spans="1:9" s="6" customFormat="1">
      <c r="A1529" s="29"/>
      <c r="B1529" s="29"/>
      <c r="C1529" s="29"/>
      <c r="D1529" s="150"/>
      <c r="H1529" s="5"/>
      <c r="I1529" s="151"/>
    </row>
    <row r="1530" spans="1:9" s="6" customFormat="1">
      <c r="A1530" s="29"/>
      <c r="B1530" s="29"/>
      <c r="C1530" s="29"/>
      <c r="D1530" s="150"/>
      <c r="H1530" s="5"/>
      <c r="I1530" s="151"/>
    </row>
    <row r="1531" spans="1:9" s="6" customFormat="1">
      <c r="A1531" s="29"/>
      <c r="B1531" s="29"/>
      <c r="C1531" s="29"/>
      <c r="D1531" s="150"/>
      <c r="H1531" s="5"/>
      <c r="I1531" s="151"/>
    </row>
    <row r="1532" spans="1:9" s="6" customFormat="1">
      <c r="A1532" s="29"/>
      <c r="B1532" s="29"/>
      <c r="C1532" s="29"/>
      <c r="D1532" s="150"/>
      <c r="H1532" s="5"/>
      <c r="I1532" s="151"/>
    </row>
    <row r="1533" spans="1:9" s="6" customFormat="1">
      <c r="A1533" s="29"/>
      <c r="B1533" s="29"/>
      <c r="C1533" s="29"/>
      <c r="D1533" s="150"/>
      <c r="H1533" s="5"/>
      <c r="I1533" s="151"/>
    </row>
    <row r="1534" spans="1:9" s="6" customFormat="1">
      <c r="A1534" s="29"/>
      <c r="B1534" s="29"/>
      <c r="C1534" s="29"/>
      <c r="D1534" s="150"/>
      <c r="H1534" s="5"/>
      <c r="I1534" s="151"/>
    </row>
    <row r="1535" spans="1:9" s="6" customFormat="1">
      <c r="A1535" s="29"/>
      <c r="B1535" s="29"/>
      <c r="C1535" s="29"/>
      <c r="D1535" s="150"/>
      <c r="H1535" s="5"/>
      <c r="I1535" s="151"/>
    </row>
    <row r="1536" spans="1:9" s="6" customFormat="1">
      <c r="A1536" s="29"/>
      <c r="B1536" s="29"/>
      <c r="C1536" s="29"/>
      <c r="D1536" s="150"/>
      <c r="H1536" s="5"/>
      <c r="I1536" s="151"/>
    </row>
    <row r="1537" spans="1:9" s="6" customFormat="1">
      <c r="A1537" s="29"/>
      <c r="B1537" s="29"/>
      <c r="C1537" s="29"/>
      <c r="D1537" s="150"/>
      <c r="H1537" s="5"/>
      <c r="I1537" s="151"/>
    </row>
    <row r="1538" spans="1:9" s="6" customFormat="1">
      <c r="A1538" s="29"/>
      <c r="B1538" s="29"/>
      <c r="C1538" s="29"/>
      <c r="D1538" s="150"/>
      <c r="H1538" s="5"/>
      <c r="I1538" s="151"/>
    </row>
    <row r="1539" spans="1:9" s="6" customFormat="1">
      <c r="A1539" s="29"/>
      <c r="B1539" s="29"/>
      <c r="C1539" s="29"/>
      <c r="D1539" s="150"/>
      <c r="H1539" s="5"/>
      <c r="I1539" s="151"/>
    </row>
    <row r="1540" spans="1:9" s="6" customFormat="1">
      <c r="A1540" s="29"/>
      <c r="B1540" s="29"/>
      <c r="C1540" s="29"/>
      <c r="D1540" s="150"/>
      <c r="H1540" s="5"/>
      <c r="I1540" s="151"/>
    </row>
    <row r="1541" spans="1:9" s="6" customFormat="1">
      <c r="A1541" s="29"/>
      <c r="B1541" s="29"/>
      <c r="C1541" s="29"/>
      <c r="D1541" s="150"/>
      <c r="H1541" s="5"/>
      <c r="I1541" s="151"/>
    </row>
    <row r="1542" spans="1:9" s="6" customFormat="1">
      <c r="A1542" s="29"/>
      <c r="B1542" s="29"/>
      <c r="C1542" s="29"/>
      <c r="D1542" s="150"/>
      <c r="H1542" s="5"/>
      <c r="I1542" s="151"/>
    </row>
    <row r="1543" spans="1:9" s="6" customFormat="1">
      <c r="A1543" s="29"/>
      <c r="B1543" s="29"/>
      <c r="C1543" s="29"/>
      <c r="D1543" s="150"/>
      <c r="H1543" s="5"/>
      <c r="I1543" s="151"/>
    </row>
    <row r="1544" spans="1:9" s="6" customFormat="1">
      <c r="A1544" s="29"/>
      <c r="B1544" s="29"/>
      <c r="C1544" s="29"/>
      <c r="D1544" s="150"/>
      <c r="H1544" s="5"/>
      <c r="I1544" s="151"/>
    </row>
    <row r="1545" spans="1:9" s="6" customFormat="1">
      <c r="A1545" s="29"/>
      <c r="B1545" s="29"/>
      <c r="C1545" s="29"/>
      <c r="D1545" s="150"/>
      <c r="H1545" s="5"/>
      <c r="I1545" s="151"/>
    </row>
    <row r="1546" spans="1:9" s="6" customFormat="1">
      <c r="A1546" s="29"/>
      <c r="B1546" s="29"/>
      <c r="C1546" s="29"/>
      <c r="D1546" s="150"/>
      <c r="H1546" s="5"/>
      <c r="I1546" s="151"/>
    </row>
    <row r="1547" spans="1:9" s="6" customFormat="1">
      <c r="A1547" s="29"/>
      <c r="B1547" s="29"/>
      <c r="C1547" s="29"/>
      <c r="D1547" s="150"/>
      <c r="H1547" s="5"/>
      <c r="I1547" s="151"/>
    </row>
    <row r="1548" spans="1:9" s="6" customFormat="1">
      <c r="A1548" s="29"/>
      <c r="B1548" s="29"/>
      <c r="C1548" s="29"/>
      <c r="D1548" s="150"/>
      <c r="H1548" s="5"/>
      <c r="I1548" s="151"/>
    </row>
    <row r="1549" spans="1:9" s="6" customFormat="1">
      <c r="A1549" s="29"/>
      <c r="B1549" s="29"/>
      <c r="C1549" s="29"/>
      <c r="D1549" s="150"/>
      <c r="H1549" s="5"/>
      <c r="I1549" s="151"/>
    </row>
    <row r="1550" spans="1:9" s="6" customFormat="1">
      <c r="A1550" s="29"/>
      <c r="B1550" s="29"/>
      <c r="C1550" s="29"/>
      <c r="D1550" s="150"/>
      <c r="H1550" s="5"/>
      <c r="I1550" s="151"/>
    </row>
    <row r="1551" spans="1:9" s="6" customFormat="1">
      <c r="A1551" s="29"/>
      <c r="B1551" s="29"/>
      <c r="C1551" s="29"/>
      <c r="D1551" s="150"/>
      <c r="H1551" s="5"/>
      <c r="I1551" s="151"/>
    </row>
    <row r="1552" spans="1:9" s="6" customFormat="1">
      <c r="A1552" s="29"/>
      <c r="B1552" s="29"/>
      <c r="C1552" s="29"/>
      <c r="D1552" s="150"/>
      <c r="H1552" s="5"/>
      <c r="I1552" s="151"/>
    </row>
    <row r="1553" spans="1:9" s="6" customFormat="1">
      <c r="A1553" s="29"/>
      <c r="B1553" s="29"/>
      <c r="C1553" s="29"/>
      <c r="D1553" s="150"/>
      <c r="H1553" s="5"/>
      <c r="I1553" s="151"/>
    </row>
    <row r="1554" spans="1:9" s="6" customFormat="1">
      <c r="A1554" s="29"/>
      <c r="B1554" s="29"/>
      <c r="C1554" s="29"/>
      <c r="D1554" s="150"/>
      <c r="H1554" s="5"/>
      <c r="I1554" s="151"/>
    </row>
    <row r="1555" spans="1:9" s="6" customFormat="1">
      <c r="A1555" s="29"/>
      <c r="B1555" s="29"/>
      <c r="C1555" s="29"/>
      <c r="D1555" s="150"/>
      <c r="H1555" s="5"/>
      <c r="I1555" s="151"/>
    </row>
    <row r="1556" spans="1:9" s="6" customFormat="1">
      <c r="A1556" s="29"/>
      <c r="B1556" s="29"/>
      <c r="C1556" s="29"/>
      <c r="D1556" s="150"/>
      <c r="H1556" s="5"/>
      <c r="I1556" s="151"/>
    </row>
    <row r="1557" spans="1:9" s="6" customFormat="1">
      <c r="A1557" s="29"/>
      <c r="B1557" s="29"/>
      <c r="C1557" s="29"/>
      <c r="D1557" s="150"/>
      <c r="H1557" s="5"/>
      <c r="I1557" s="151"/>
    </row>
    <row r="1558" spans="1:9" s="6" customFormat="1">
      <c r="A1558" s="29"/>
      <c r="B1558" s="29"/>
      <c r="C1558" s="29"/>
      <c r="D1558" s="150"/>
      <c r="H1558" s="5"/>
      <c r="I1558" s="151"/>
    </row>
    <row r="1559" spans="1:9" s="6" customFormat="1">
      <c r="A1559" s="29"/>
      <c r="B1559" s="29"/>
      <c r="C1559" s="29"/>
      <c r="D1559" s="150"/>
      <c r="H1559" s="5"/>
      <c r="I1559" s="151"/>
    </row>
    <row r="1560" spans="1:9" s="6" customFormat="1">
      <c r="A1560" s="29"/>
      <c r="B1560" s="29"/>
      <c r="C1560" s="29"/>
      <c r="D1560" s="150"/>
      <c r="H1560" s="5"/>
      <c r="I1560" s="151"/>
    </row>
    <row r="1561" spans="1:9" s="6" customFormat="1">
      <c r="A1561" s="29"/>
      <c r="B1561" s="29"/>
      <c r="C1561" s="29"/>
      <c r="D1561" s="150"/>
      <c r="H1561" s="5"/>
      <c r="I1561" s="151"/>
    </row>
    <row r="1562" spans="1:9" s="6" customFormat="1">
      <c r="A1562" s="29"/>
      <c r="B1562" s="29"/>
      <c r="C1562" s="29"/>
      <c r="D1562" s="150"/>
      <c r="H1562" s="5"/>
      <c r="I1562" s="151"/>
    </row>
    <row r="1563" spans="1:9" s="6" customFormat="1">
      <c r="A1563" s="29"/>
      <c r="B1563" s="29"/>
      <c r="C1563" s="29"/>
      <c r="D1563" s="150"/>
      <c r="H1563" s="5"/>
      <c r="I1563" s="151"/>
    </row>
    <row r="1564" spans="1:9" s="6" customFormat="1">
      <c r="A1564" s="29"/>
      <c r="B1564" s="29"/>
      <c r="C1564" s="29"/>
      <c r="D1564" s="150"/>
      <c r="H1564" s="5"/>
      <c r="I1564" s="151"/>
    </row>
    <row r="1565" spans="1:9" s="6" customFormat="1">
      <c r="A1565" s="29"/>
      <c r="B1565" s="29"/>
      <c r="C1565" s="29"/>
      <c r="D1565" s="150"/>
      <c r="H1565" s="5"/>
      <c r="I1565" s="151"/>
    </row>
    <row r="1566" spans="1:9" s="6" customFormat="1">
      <c r="A1566" s="29"/>
      <c r="B1566" s="29"/>
      <c r="C1566" s="29"/>
      <c r="D1566" s="150"/>
      <c r="H1566" s="5"/>
      <c r="I1566" s="151"/>
    </row>
    <row r="1567" spans="1:9" s="6" customFormat="1">
      <c r="A1567" s="29"/>
      <c r="B1567" s="29"/>
      <c r="C1567" s="29"/>
      <c r="D1567" s="150"/>
      <c r="H1567" s="5"/>
      <c r="I1567" s="151"/>
    </row>
    <row r="1568" spans="1:9" s="6" customFormat="1">
      <c r="A1568" s="29"/>
      <c r="B1568" s="29"/>
      <c r="C1568" s="29"/>
      <c r="D1568" s="150"/>
      <c r="H1568" s="5"/>
      <c r="I1568" s="151"/>
    </row>
    <row r="1569" spans="1:9" s="6" customFormat="1">
      <c r="A1569" s="29"/>
      <c r="B1569" s="29"/>
      <c r="C1569" s="29"/>
      <c r="D1569" s="150"/>
      <c r="H1569" s="5"/>
      <c r="I1569" s="151"/>
    </row>
    <row r="1570" spans="1:9" s="6" customFormat="1">
      <c r="A1570" s="29"/>
      <c r="B1570" s="29"/>
      <c r="C1570" s="29"/>
      <c r="D1570" s="150"/>
      <c r="H1570" s="5"/>
      <c r="I1570" s="151"/>
    </row>
    <row r="1571" spans="1:9" s="6" customFormat="1">
      <c r="A1571" s="29"/>
      <c r="B1571" s="29"/>
      <c r="C1571" s="29"/>
      <c r="D1571" s="150"/>
      <c r="H1571" s="5"/>
      <c r="I1571" s="151"/>
    </row>
    <row r="1572" spans="1:9" s="6" customFormat="1">
      <c r="A1572" s="29"/>
      <c r="B1572" s="29"/>
      <c r="C1572" s="29"/>
      <c r="D1572" s="150"/>
      <c r="H1572" s="5"/>
      <c r="I1572" s="151"/>
    </row>
    <row r="1573" spans="1:9" s="6" customFormat="1">
      <c r="A1573" s="29"/>
      <c r="B1573" s="29"/>
      <c r="C1573" s="29"/>
      <c r="D1573" s="150"/>
      <c r="H1573" s="5"/>
      <c r="I1573" s="151"/>
    </row>
    <row r="1574" spans="1:9" s="6" customFormat="1">
      <c r="A1574" s="29"/>
      <c r="B1574" s="29"/>
      <c r="C1574" s="29"/>
      <c r="D1574" s="150"/>
      <c r="H1574" s="5"/>
      <c r="I1574" s="151"/>
    </row>
    <row r="1575" spans="1:9" s="6" customFormat="1">
      <c r="A1575" s="29"/>
      <c r="B1575" s="29"/>
      <c r="C1575" s="29"/>
      <c r="D1575" s="150"/>
      <c r="H1575" s="5"/>
      <c r="I1575" s="151"/>
    </row>
    <row r="1576" spans="1:9" s="6" customFormat="1">
      <c r="A1576" s="29"/>
      <c r="B1576" s="29"/>
      <c r="C1576" s="29"/>
      <c r="D1576" s="150"/>
      <c r="H1576" s="5"/>
      <c r="I1576" s="151"/>
    </row>
    <row r="1577" spans="1:9" s="6" customFormat="1">
      <c r="A1577" s="29"/>
      <c r="B1577" s="29"/>
      <c r="C1577" s="29"/>
      <c r="D1577" s="150"/>
      <c r="H1577" s="5"/>
      <c r="I1577" s="151"/>
    </row>
    <row r="1578" spans="1:9" s="6" customFormat="1">
      <c r="A1578" s="29"/>
      <c r="B1578" s="29"/>
      <c r="C1578" s="29"/>
      <c r="D1578" s="150"/>
      <c r="H1578" s="5"/>
      <c r="I1578" s="151"/>
    </row>
    <row r="1579" spans="1:9" s="6" customFormat="1">
      <c r="A1579" s="29"/>
      <c r="B1579" s="29"/>
      <c r="C1579" s="29"/>
      <c r="D1579" s="150"/>
      <c r="H1579" s="5"/>
      <c r="I1579" s="151"/>
    </row>
    <row r="1580" spans="1:9" s="6" customFormat="1">
      <c r="A1580" s="29"/>
      <c r="B1580" s="29"/>
      <c r="C1580" s="29"/>
      <c r="D1580" s="150"/>
      <c r="H1580" s="5"/>
      <c r="I1580" s="151"/>
    </row>
    <row r="1581" spans="1:9" s="6" customFormat="1">
      <c r="A1581" s="29"/>
      <c r="B1581" s="29"/>
      <c r="C1581" s="29"/>
      <c r="D1581" s="150"/>
      <c r="H1581" s="5"/>
      <c r="I1581" s="151"/>
    </row>
    <row r="1582" spans="1:9" s="6" customFormat="1">
      <c r="A1582" s="29"/>
      <c r="B1582" s="29"/>
      <c r="C1582" s="29"/>
      <c r="D1582" s="150"/>
      <c r="H1582" s="5"/>
      <c r="I1582" s="151"/>
    </row>
    <row r="1583" spans="1:9" s="6" customFormat="1">
      <c r="A1583" s="29"/>
      <c r="B1583" s="29"/>
      <c r="C1583" s="29"/>
      <c r="D1583" s="150"/>
      <c r="H1583" s="5"/>
      <c r="I1583" s="151"/>
    </row>
    <row r="1584" spans="1:9" s="6" customFormat="1">
      <c r="A1584" s="29"/>
      <c r="B1584" s="29"/>
      <c r="C1584" s="29"/>
      <c r="D1584" s="150"/>
      <c r="H1584" s="5"/>
      <c r="I1584" s="151"/>
    </row>
    <row r="1585" spans="1:9" s="6" customFormat="1">
      <c r="A1585" s="29"/>
      <c r="B1585" s="29"/>
      <c r="C1585" s="29"/>
      <c r="D1585" s="150"/>
      <c r="H1585" s="5"/>
      <c r="I1585" s="151"/>
    </row>
    <row r="1586" spans="1:9" s="6" customFormat="1">
      <c r="A1586" s="29"/>
      <c r="B1586" s="29"/>
      <c r="C1586" s="29"/>
      <c r="D1586" s="150"/>
      <c r="H1586" s="5"/>
      <c r="I1586" s="151"/>
    </row>
    <row r="1587" spans="1:9" s="6" customFormat="1">
      <c r="A1587" s="29"/>
      <c r="B1587" s="29"/>
      <c r="C1587" s="29"/>
      <c r="D1587" s="150"/>
      <c r="H1587" s="5"/>
      <c r="I1587" s="151"/>
    </row>
    <row r="1588" spans="1:9" s="6" customFormat="1">
      <c r="A1588" s="29"/>
      <c r="B1588" s="29"/>
      <c r="C1588" s="29"/>
      <c r="D1588" s="150"/>
      <c r="H1588" s="5"/>
      <c r="I1588" s="151"/>
    </row>
    <row r="1589" spans="1:9" s="6" customFormat="1">
      <c r="A1589" s="29"/>
      <c r="B1589" s="29"/>
      <c r="C1589" s="29"/>
      <c r="D1589" s="150"/>
      <c r="H1589" s="5"/>
      <c r="I1589" s="151"/>
    </row>
    <row r="1590" spans="1:9" s="6" customFormat="1">
      <c r="A1590" s="29"/>
      <c r="B1590" s="29"/>
      <c r="C1590" s="29"/>
      <c r="D1590" s="150"/>
      <c r="H1590" s="5"/>
      <c r="I1590" s="151"/>
    </row>
    <row r="1591" spans="1:9" s="6" customFormat="1">
      <c r="A1591" s="29"/>
      <c r="B1591" s="29"/>
      <c r="C1591" s="29"/>
      <c r="D1591" s="150"/>
      <c r="H1591" s="5"/>
      <c r="I1591" s="151"/>
    </row>
    <row r="1592" spans="1:9" s="6" customFormat="1">
      <c r="A1592" s="29"/>
      <c r="B1592" s="29"/>
      <c r="C1592" s="29"/>
      <c r="D1592" s="150"/>
      <c r="H1592" s="5"/>
      <c r="I1592" s="151"/>
    </row>
    <row r="1593" spans="1:9" s="6" customFormat="1">
      <c r="A1593" s="29"/>
      <c r="B1593" s="29"/>
      <c r="C1593" s="29"/>
      <c r="D1593" s="150"/>
      <c r="H1593" s="5"/>
      <c r="I1593" s="151"/>
    </row>
    <row r="1594" spans="1:9" s="6" customFormat="1">
      <c r="A1594" s="29"/>
      <c r="B1594" s="29"/>
      <c r="C1594" s="29"/>
      <c r="D1594" s="150"/>
      <c r="H1594" s="5"/>
      <c r="I1594" s="151"/>
    </row>
    <row r="1595" spans="1:9" s="6" customFormat="1">
      <c r="A1595" s="29"/>
      <c r="B1595" s="29"/>
      <c r="C1595" s="29"/>
      <c r="D1595" s="150"/>
      <c r="H1595" s="5"/>
      <c r="I1595" s="151"/>
    </row>
    <row r="1596" spans="1:9" s="6" customFormat="1">
      <c r="A1596" s="29"/>
      <c r="B1596" s="29"/>
      <c r="C1596" s="29"/>
      <c r="D1596" s="150"/>
      <c r="H1596" s="5"/>
      <c r="I1596" s="151"/>
    </row>
    <row r="1597" spans="1:9" s="6" customFormat="1">
      <c r="A1597" s="29"/>
      <c r="B1597" s="29"/>
      <c r="C1597" s="29"/>
      <c r="D1597" s="150"/>
      <c r="H1597" s="5"/>
      <c r="I1597" s="151"/>
    </row>
    <row r="1598" spans="1:9" s="6" customFormat="1">
      <c r="A1598" s="29"/>
      <c r="B1598" s="29"/>
      <c r="C1598" s="29"/>
      <c r="D1598" s="150"/>
      <c r="H1598" s="5"/>
      <c r="I1598" s="151"/>
    </row>
    <row r="1599" spans="1:9" s="6" customFormat="1">
      <c r="A1599" s="29"/>
      <c r="B1599" s="29"/>
      <c r="C1599" s="29"/>
      <c r="D1599" s="150"/>
      <c r="H1599" s="5"/>
      <c r="I1599" s="151"/>
    </row>
    <row r="1600" spans="1:9" s="6" customFormat="1">
      <c r="A1600" s="29"/>
      <c r="B1600" s="29"/>
      <c r="C1600" s="29"/>
      <c r="D1600" s="150"/>
      <c r="H1600" s="5"/>
      <c r="I1600" s="151"/>
    </row>
    <row r="1601" spans="1:9" s="6" customFormat="1">
      <c r="A1601" s="29"/>
      <c r="B1601" s="29"/>
      <c r="C1601" s="29"/>
      <c r="D1601" s="150"/>
      <c r="H1601" s="5"/>
      <c r="I1601" s="151"/>
    </row>
    <row r="1602" spans="1:9" s="6" customFormat="1">
      <c r="A1602" s="29"/>
      <c r="B1602" s="29"/>
      <c r="C1602" s="29"/>
      <c r="D1602" s="150"/>
      <c r="H1602" s="5"/>
      <c r="I1602" s="151"/>
    </row>
    <row r="1603" spans="1:9" s="6" customFormat="1">
      <c r="A1603" s="29"/>
      <c r="B1603" s="29"/>
      <c r="C1603" s="29"/>
      <c r="D1603" s="150"/>
      <c r="H1603" s="5"/>
      <c r="I1603" s="151"/>
    </row>
    <row r="1604" spans="1:9" s="6" customFormat="1">
      <c r="A1604" s="29"/>
      <c r="B1604" s="29"/>
      <c r="C1604" s="29"/>
      <c r="D1604" s="150"/>
      <c r="H1604" s="5"/>
      <c r="I1604" s="151"/>
    </row>
    <row r="1605" spans="1:9" s="6" customFormat="1">
      <c r="A1605" s="29"/>
      <c r="B1605" s="29"/>
      <c r="C1605" s="29"/>
      <c r="D1605" s="150"/>
      <c r="H1605" s="5"/>
      <c r="I1605" s="151"/>
    </row>
    <row r="1606" spans="1:9" s="6" customFormat="1">
      <c r="A1606" s="29"/>
      <c r="B1606" s="29"/>
      <c r="C1606" s="29"/>
      <c r="D1606" s="150"/>
      <c r="H1606" s="5"/>
      <c r="I1606" s="151"/>
    </row>
    <row r="1607" spans="1:9" s="6" customFormat="1">
      <c r="A1607" s="29"/>
      <c r="B1607" s="29"/>
      <c r="C1607" s="29"/>
      <c r="D1607" s="150"/>
      <c r="H1607" s="5"/>
      <c r="I1607" s="151"/>
    </row>
    <row r="1608" spans="1:9" s="6" customFormat="1">
      <c r="A1608" s="29"/>
      <c r="B1608" s="29"/>
      <c r="C1608" s="29"/>
      <c r="D1608" s="150"/>
      <c r="H1608" s="5"/>
      <c r="I1608" s="151"/>
    </row>
    <row r="1609" spans="1:9" s="6" customFormat="1">
      <c r="A1609" s="29"/>
      <c r="B1609" s="29"/>
      <c r="C1609" s="29"/>
      <c r="D1609" s="150"/>
      <c r="H1609" s="5"/>
      <c r="I1609" s="151"/>
    </row>
    <row r="1610" spans="1:9" s="6" customFormat="1">
      <c r="A1610" s="29"/>
      <c r="B1610" s="29"/>
      <c r="C1610" s="29"/>
      <c r="D1610" s="150"/>
      <c r="H1610" s="5"/>
      <c r="I1610" s="151"/>
    </row>
    <row r="1611" spans="1:9" s="6" customFormat="1">
      <c r="A1611" s="29"/>
      <c r="B1611" s="29"/>
      <c r="C1611" s="29"/>
      <c r="D1611" s="150"/>
      <c r="H1611" s="5"/>
      <c r="I1611" s="151"/>
    </row>
    <row r="1612" spans="1:9" s="6" customFormat="1">
      <c r="A1612" s="29"/>
      <c r="B1612" s="29"/>
      <c r="C1612" s="29"/>
      <c r="D1612" s="150"/>
      <c r="H1612" s="5"/>
      <c r="I1612" s="151"/>
    </row>
    <row r="1613" spans="1:9" s="6" customFormat="1">
      <c r="A1613" s="29"/>
      <c r="B1613" s="29"/>
      <c r="C1613" s="29"/>
      <c r="D1613" s="150"/>
      <c r="H1613" s="5"/>
      <c r="I1613" s="151"/>
    </row>
    <row r="1614" spans="1:9" s="6" customFormat="1">
      <c r="A1614" s="29"/>
      <c r="B1614" s="29"/>
      <c r="C1614" s="29"/>
      <c r="D1614" s="150"/>
      <c r="H1614" s="5"/>
      <c r="I1614" s="151"/>
    </row>
    <row r="1615" spans="1:9" s="6" customFormat="1">
      <c r="A1615" s="29"/>
      <c r="B1615" s="29"/>
      <c r="C1615" s="29"/>
      <c r="D1615" s="150"/>
      <c r="H1615" s="5"/>
      <c r="I1615" s="151"/>
    </row>
    <row r="1616" spans="1:9" s="6" customFormat="1">
      <c r="A1616" s="29"/>
      <c r="B1616" s="29"/>
      <c r="C1616" s="29"/>
      <c r="D1616" s="150"/>
      <c r="H1616" s="5"/>
      <c r="I1616" s="151"/>
    </row>
    <row r="1617" spans="1:9" s="6" customFormat="1">
      <c r="A1617" s="29"/>
      <c r="B1617" s="29"/>
      <c r="C1617" s="29"/>
      <c r="D1617" s="150"/>
      <c r="H1617" s="5"/>
      <c r="I1617" s="151"/>
    </row>
    <row r="1618" spans="1:9" s="6" customFormat="1">
      <c r="A1618" s="29"/>
      <c r="B1618" s="29"/>
      <c r="C1618" s="29"/>
      <c r="D1618" s="150"/>
      <c r="H1618" s="5"/>
      <c r="I1618" s="151"/>
    </row>
    <row r="1619" spans="1:9" s="6" customFormat="1">
      <c r="A1619" s="29"/>
      <c r="B1619" s="29"/>
      <c r="C1619" s="29"/>
      <c r="D1619" s="150"/>
      <c r="H1619" s="5"/>
      <c r="I1619" s="151"/>
    </row>
    <row r="1620" spans="1:9" s="6" customFormat="1">
      <c r="A1620" s="29"/>
      <c r="B1620" s="29"/>
      <c r="C1620" s="29"/>
      <c r="D1620" s="150"/>
      <c r="H1620" s="5"/>
      <c r="I1620" s="151"/>
    </row>
    <row r="1621" spans="1:9" s="6" customFormat="1">
      <c r="A1621" s="29"/>
      <c r="B1621" s="29"/>
      <c r="C1621" s="29"/>
      <c r="D1621" s="150"/>
      <c r="H1621" s="5"/>
      <c r="I1621" s="151"/>
    </row>
    <row r="1622" spans="1:9" s="6" customFormat="1">
      <c r="A1622" s="29"/>
      <c r="B1622" s="29"/>
      <c r="C1622" s="29"/>
      <c r="D1622" s="150"/>
      <c r="H1622" s="5"/>
      <c r="I1622" s="151"/>
    </row>
    <row r="1623" spans="1:9" s="6" customFormat="1">
      <c r="A1623" s="29"/>
      <c r="B1623" s="29"/>
      <c r="C1623" s="29"/>
      <c r="D1623" s="150"/>
      <c r="H1623" s="5"/>
      <c r="I1623" s="151"/>
    </row>
    <row r="1624" spans="1:9" s="6" customFormat="1">
      <c r="A1624" s="29"/>
      <c r="B1624" s="29"/>
      <c r="C1624" s="29"/>
      <c r="D1624" s="150"/>
      <c r="H1624" s="5"/>
      <c r="I1624" s="151"/>
    </row>
    <row r="1625" spans="1:9" s="6" customFormat="1">
      <c r="A1625" s="29"/>
      <c r="B1625" s="29"/>
      <c r="C1625" s="29"/>
      <c r="D1625" s="150"/>
      <c r="H1625" s="5"/>
      <c r="I1625" s="151"/>
    </row>
    <row r="1626" spans="1:9" s="6" customFormat="1">
      <c r="A1626" s="29"/>
      <c r="B1626" s="29"/>
      <c r="C1626" s="29"/>
      <c r="D1626" s="150"/>
      <c r="H1626" s="5"/>
      <c r="I1626" s="151"/>
    </row>
    <row r="1627" spans="1:9" s="6" customFormat="1">
      <c r="A1627" s="29"/>
      <c r="B1627" s="29"/>
      <c r="C1627" s="29"/>
      <c r="D1627" s="150"/>
      <c r="H1627" s="5"/>
      <c r="I1627" s="151"/>
    </row>
    <row r="1628" spans="1:9" s="6" customFormat="1">
      <c r="A1628" s="29"/>
      <c r="B1628" s="29"/>
      <c r="C1628" s="29"/>
      <c r="D1628" s="150"/>
      <c r="H1628" s="5"/>
      <c r="I1628" s="151"/>
    </row>
    <row r="1629" spans="1:9" s="6" customFormat="1">
      <c r="A1629" s="29"/>
      <c r="B1629" s="29"/>
      <c r="C1629" s="29"/>
      <c r="D1629" s="150"/>
      <c r="H1629" s="5"/>
      <c r="I1629" s="151"/>
    </row>
    <row r="1630" spans="1:9" s="6" customFormat="1">
      <c r="A1630" s="29"/>
      <c r="B1630" s="29"/>
      <c r="C1630" s="29"/>
      <c r="D1630" s="150"/>
      <c r="H1630" s="5"/>
      <c r="I1630" s="151"/>
    </row>
    <row r="1631" spans="1:9" s="6" customFormat="1">
      <c r="A1631" s="29"/>
      <c r="B1631" s="29"/>
      <c r="C1631" s="29"/>
      <c r="D1631" s="150"/>
      <c r="H1631" s="5"/>
      <c r="I1631" s="151"/>
    </row>
    <row r="1632" spans="1:9" s="6" customFormat="1">
      <c r="A1632" s="29"/>
      <c r="B1632" s="29"/>
      <c r="C1632" s="29"/>
      <c r="D1632" s="150"/>
      <c r="H1632" s="5"/>
      <c r="I1632" s="151"/>
    </row>
    <row r="1633" spans="1:9" s="6" customFormat="1">
      <c r="A1633" s="29"/>
      <c r="B1633" s="29"/>
      <c r="C1633" s="29"/>
      <c r="D1633" s="150"/>
      <c r="H1633" s="5"/>
      <c r="I1633" s="151"/>
    </row>
    <row r="1634" spans="1:9" s="6" customFormat="1">
      <c r="A1634" s="29"/>
      <c r="B1634" s="29"/>
      <c r="C1634" s="29"/>
      <c r="D1634" s="150"/>
      <c r="H1634" s="5"/>
      <c r="I1634" s="151"/>
    </row>
    <row r="1635" spans="1:9" s="6" customFormat="1">
      <c r="A1635" s="29"/>
      <c r="B1635" s="29"/>
      <c r="C1635" s="29"/>
      <c r="D1635" s="150"/>
      <c r="H1635" s="5"/>
      <c r="I1635" s="151"/>
    </row>
    <row r="1636" spans="1:9" s="6" customFormat="1">
      <c r="A1636" s="29"/>
      <c r="B1636" s="29"/>
      <c r="C1636" s="29"/>
      <c r="D1636" s="150"/>
      <c r="H1636" s="5"/>
      <c r="I1636" s="151"/>
    </row>
    <row r="1637" spans="1:9" s="6" customFormat="1">
      <c r="A1637" s="29"/>
      <c r="B1637" s="29"/>
      <c r="C1637" s="29"/>
      <c r="D1637" s="150"/>
      <c r="H1637" s="5"/>
      <c r="I1637" s="151"/>
    </row>
    <row r="1638" spans="1:9" s="6" customFormat="1">
      <c r="A1638" s="29"/>
      <c r="B1638" s="29"/>
      <c r="C1638" s="29"/>
      <c r="D1638" s="150"/>
      <c r="H1638" s="5"/>
      <c r="I1638" s="151"/>
    </row>
    <row r="1639" spans="1:9" s="6" customFormat="1">
      <c r="A1639" s="29"/>
      <c r="B1639" s="29"/>
      <c r="C1639" s="29"/>
      <c r="D1639" s="150"/>
      <c r="H1639" s="5"/>
      <c r="I1639" s="151"/>
    </row>
    <row r="1640" spans="1:9" s="6" customFormat="1">
      <c r="A1640" s="29"/>
      <c r="B1640" s="29"/>
      <c r="C1640" s="29"/>
      <c r="D1640" s="150"/>
      <c r="H1640" s="5"/>
      <c r="I1640" s="151"/>
    </row>
    <row r="1641" spans="1:9" s="6" customFormat="1">
      <c r="A1641" s="29"/>
      <c r="B1641" s="29"/>
      <c r="C1641" s="29"/>
      <c r="D1641" s="150"/>
      <c r="H1641" s="5"/>
      <c r="I1641" s="151"/>
    </row>
    <row r="1642" spans="1:9" s="6" customFormat="1">
      <c r="A1642" s="29"/>
      <c r="B1642" s="29"/>
      <c r="C1642" s="29"/>
      <c r="D1642" s="150"/>
      <c r="H1642" s="5"/>
      <c r="I1642" s="151"/>
    </row>
    <row r="1643" spans="1:9" s="6" customFormat="1">
      <c r="A1643" s="29"/>
      <c r="B1643" s="29"/>
      <c r="C1643" s="29"/>
      <c r="D1643" s="150"/>
      <c r="H1643" s="5"/>
      <c r="I1643" s="151"/>
    </row>
    <row r="1644" spans="1:9" s="6" customFormat="1">
      <c r="A1644" s="29"/>
      <c r="B1644" s="29"/>
      <c r="C1644" s="29"/>
      <c r="D1644" s="150"/>
      <c r="H1644" s="5"/>
      <c r="I1644" s="151"/>
    </row>
    <row r="1645" spans="1:9" s="6" customFormat="1">
      <c r="A1645" s="29"/>
      <c r="B1645" s="29"/>
      <c r="C1645" s="29"/>
      <c r="D1645" s="150"/>
      <c r="H1645" s="5"/>
      <c r="I1645" s="151"/>
    </row>
    <row r="1646" spans="1:9" s="6" customFormat="1">
      <c r="A1646" s="29"/>
      <c r="B1646" s="29"/>
      <c r="C1646" s="29"/>
      <c r="D1646" s="150"/>
      <c r="H1646" s="5"/>
      <c r="I1646" s="151"/>
    </row>
    <row r="1647" spans="1:9" s="6" customFormat="1">
      <c r="A1647" s="29"/>
      <c r="B1647" s="29"/>
      <c r="C1647" s="29"/>
      <c r="D1647" s="150"/>
      <c r="H1647" s="5"/>
      <c r="I1647" s="151"/>
    </row>
    <row r="1648" spans="1:9" s="6" customFormat="1">
      <c r="A1648" s="29"/>
      <c r="B1648" s="29"/>
      <c r="C1648" s="29"/>
      <c r="D1648" s="150"/>
      <c r="H1648" s="5"/>
      <c r="I1648" s="151"/>
    </row>
    <row r="1649" spans="1:9" s="6" customFormat="1">
      <c r="A1649" s="29"/>
      <c r="B1649" s="29"/>
      <c r="C1649" s="29"/>
      <c r="D1649" s="150"/>
      <c r="H1649" s="5"/>
      <c r="I1649" s="151"/>
    </row>
    <row r="1650" spans="1:9" s="6" customFormat="1">
      <c r="A1650" s="29"/>
      <c r="B1650" s="29"/>
      <c r="C1650" s="29"/>
      <c r="D1650" s="150"/>
      <c r="H1650" s="5"/>
      <c r="I1650" s="151"/>
    </row>
    <row r="1651" spans="1:9" s="6" customFormat="1">
      <c r="A1651" s="29"/>
      <c r="B1651" s="29"/>
      <c r="C1651" s="29"/>
      <c r="D1651" s="150"/>
      <c r="H1651" s="5"/>
      <c r="I1651" s="151"/>
    </row>
    <row r="1652" spans="1:9" s="6" customFormat="1">
      <c r="A1652" s="29"/>
      <c r="B1652" s="29"/>
      <c r="C1652" s="29"/>
      <c r="D1652" s="150"/>
      <c r="H1652" s="5"/>
      <c r="I1652" s="151"/>
    </row>
    <row r="1653" spans="1:9" s="6" customFormat="1">
      <c r="A1653" s="29"/>
      <c r="B1653" s="29"/>
      <c r="C1653" s="29"/>
      <c r="D1653" s="150"/>
      <c r="H1653" s="5"/>
      <c r="I1653" s="151"/>
    </row>
    <row r="1654" spans="1:9" s="6" customFormat="1">
      <c r="A1654" s="29"/>
      <c r="B1654" s="29"/>
      <c r="C1654" s="29"/>
      <c r="D1654" s="150"/>
      <c r="H1654" s="5"/>
      <c r="I1654" s="151"/>
    </row>
    <row r="1655" spans="1:9" s="6" customFormat="1">
      <c r="A1655" s="29"/>
      <c r="B1655" s="29"/>
      <c r="C1655" s="29"/>
      <c r="D1655" s="150"/>
      <c r="H1655" s="5"/>
      <c r="I1655" s="151"/>
    </row>
    <row r="1656" spans="1:9" s="6" customFormat="1">
      <c r="A1656" s="29"/>
      <c r="B1656" s="29"/>
      <c r="C1656" s="29"/>
      <c r="D1656" s="150"/>
      <c r="H1656" s="5"/>
      <c r="I1656" s="151"/>
    </row>
    <row r="1657" spans="1:9" s="6" customFormat="1">
      <c r="A1657" s="29"/>
      <c r="B1657" s="29"/>
      <c r="C1657" s="29"/>
      <c r="D1657" s="150"/>
      <c r="H1657" s="5"/>
      <c r="I1657" s="151"/>
    </row>
    <row r="1658" spans="1:9" s="6" customFormat="1">
      <c r="A1658" s="29"/>
      <c r="B1658" s="29"/>
      <c r="C1658" s="29"/>
      <c r="D1658" s="150"/>
      <c r="H1658" s="5"/>
      <c r="I1658" s="151"/>
    </row>
    <row r="1659" spans="1:9" s="6" customFormat="1">
      <c r="A1659" s="29"/>
      <c r="B1659" s="29"/>
      <c r="C1659" s="29"/>
      <c r="D1659" s="150"/>
      <c r="H1659" s="5"/>
      <c r="I1659" s="151"/>
    </row>
    <row r="1660" spans="1:9" s="6" customFormat="1">
      <c r="A1660" s="29"/>
      <c r="B1660" s="29"/>
      <c r="C1660" s="29"/>
      <c r="D1660" s="150"/>
      <c r="H1660" s="5"/>
      <c r="I1660" s="151"/>
    </row>
    <row r="1661" spans="1:9" s="6" customFormat="1">
      <c r="A1661" s="29"/>
      <c r="B1661" s="29"/>
      <c r="C1661" s="29"/>
      <c r="D1661" s="150"/>
      <c r="H1661" s="5"/>
      <c r="I1661" s="151"/>
    </row>
    <row r="1662" spans="1:9" s="6" customFormat="1">
      <c r="A1662" s="29"/>
      <c r="B1662" s="29"/>
      <c r="C1662" s="29"/>
      <c r="D1662" s="150"/>
      <c r="H1662" s="5"/>
      <c r="I1662" s="151"/>
    </row>
    <row r="1663" spans="1:9" s="6" customFormat="1">
      <c r="A1663" s="29"/>
      <c r="B1663" s="29"/>
      <c r="C1663" s="29"/>
      <c r="D1663" s="150"/>
      <c r="H1663" s="5"/>
      <c r="I1663" s="151"/>
    </row>
    <row r="1664" spans="1:9" s="6" customFormat="1">
      <c r="A1664" s="29"/>
      <c r="B1664" s="29"/>
      <c r="C1664" s="29"/>
      <c r="D1664" s="150"/>
      <c r="H1664" s="5"/>
      <c r="I1664" s="151"/>
    </row>
    <row r="1665" spans="1:9" s="6" customFormat="1">
      <c r="A1665" s="29"/>
      <c r="B1665" s="29"/>
      <c r="C1665" s="29"/>
      <c r="D1665" s="150"/>
      <c r="H1665" s="5"/>
      <c r="I1665" s="151"/>
    </row>
    <row r="1666" spans="1:9" s="6" customFormat="1">
      <c r="A1666" s="29"/>
      <c r="B1666" s="29"/>
      <c r="C1666" s="29"/>
      <c r="D1666" s="150"/>
      <c r="H1666" s="5"/>
      <c r="I1666" s="151"/>
    </row>
    <row r="1667" spans="1:9" s="6" customFormat="1">
      <c r="A1667" s="29"/>
      <c r="B1667" s="29"/>
      <c r="C1667" s="29"/>
      <c r="D1667" s="150"/>
      <c r="H1667" s="5"/>
      <c r="I1667" s="151"/>
    </row>
    <row r="1668" spans="1:9" s="6" customFormat="1">
      <c r="A1668" s="29"/>
      <c r="B1668" s="29"/>
      <c r="C1668" s="29"/>
      <c r="D1668" s="150"/>
      <c r="H1668" s="5"/>
      <c r="I1668" s="151"/>
    </row>
    <row r="1669" spans="1:9" s="6" customFormat="1">
      <c r="A1669" s="29"/>
      <c r="B1669" s="29"/>
      <c r="C1669" s="29"/>
      <c r="D1669" s="150"/>
      <c r="H1669" s="5"/>
      <c r="I1669" s="151"/>
    </row>
    <row r="1670" spans="1:9" s="6" customFormat="1">
      <c r="A1670" s="29"/>
      <c r="B1670" s="29"/>
      <c r="C1670" s="29"/>
      <c r="D1670" s="150"/>
      <c r="H1670" s="5"/>
      <c r="I1670" s="151"/>
    </row>
    <row r="1671" spans="1:9" s="6" customFormat="1">
      <c r="A1671" s="29"/>
      <c r="B1671" s="29"/>
      <c r="C1671" s="29"/>
      <c r="D1671" s="150"/>
      <c r="H1671" s="5"/>
      <c r="I1671" s="151"/>
    </row>
    <row r="1672" spans="1:9" s="6" customFormat="1">
      <c r="A1672" s="29"/>
      <c r="B1672" s="29"/>
      <c r="C1672" s="29"/>
      <c r="D1672" s="150"/>
      <c r="H1672" s="5"/>
      <c r="I1672" s="151"/>
    </row>
    <row r="1673" spans="1:9" s="6" customFormat="1">
      <c r="A1673" s="29"/>
      <c r="B1673" s="29"/>
      <c r="C1673" s="29"/>
      <c r="D1673" s="150"/>
      <c r="H1673" s="5"/>
      <c r="I1673" s="151"/>
    </row>
    <row r="1674" spans="1:9" s="6" customFormat="1">
      <c r="A1674" s="29"/>
      <c r="B1674" s="29"/>
      <c r="C1674" s="29"/>
      <c r="D1674" s="150"/>
      <c r="H1674" s="5"/>
      <c r="I1674" s="151"/>
    </row>
    <row r="1675" spans="1:9" s="6" customFormat="1">
      <c r="A1675" s="29"/>
      <c r="B1675" s="29"/>
      <c r="C1675" s="29"/>
      <c r="D1675" s="150"/>
      <c r="H1675" s="5"/>
      <c r="I1675" s="151"/>
    </row>
    <row r="1676" spans="1:9" s="6" customFormat="1">
      <c r="A1676" s="29"/>
      <c r="B1676" s="29"/>
      <c r="C1676" s="29"/>
      <c r="D1676" s="150"/>
      <c r="H1676" s="5"/>
      <c r="I1676" s="151"/>
    </row>
    <row r="1677" spans="1:9" s="6" customFormat="1">
      <c r="A1677" s="29"/>
      <c r="B1677" s="29"/>
      <c r="C1677" s="29"/>
      <c r="D1677" s="150"/>
      <c r="H1677" s="5"/>
      <c r="I1677" s="151"/>
    </row>
    <row r="1678" spans="1:9" s="6" customFormat="1">
      <c r="A1678" s="29"/>
      <c r="B1678" s="29"/>
      <c r="C1678" s="29"/>
      <c r="D1678" s="150"/>
      <c r="H1678" s="5"/>
      <c r="I1678" s="151"/>
    </row>
    <row r="1679" spans="1:9" s="6" customFormat="1">
      <c r="A1679" s="29"/>
      <c r="B1679" s="29"/>
      <c r="C1679" s="29"/>
      <c r="D1679" s="150"/>
      <c r="H1679" s="5"/>
      <c r="I1679" s="151"/>
    </row>
    <row r="1680" spans="1:9" s="6" customFormat="1">
      <c r="A1680" s="29"/>
      <c r="B1680" s="29"/>
      <c r="C1680" s="29"/>
      <c r="D1680" s="150"/>
      <c r="H1680" s="5"/>
      <c r="I1680" s="151"/>
    </row>
    <row r="1681" spans="1:9" s="6" customFormat="1">
      <c r="A1681" s="29"/>
      <c r="B1681" s="29"/>
      <c r="C1681" s="29"/>
      <c r="D1681" s="150"/>
      <c r="H1681" s="5"/>
      <c r="I1681" s="151"/>
    </row>
    <row r="1682" spans="1:9" s="6" customFormat="1">
      <c r="A1682" s="29"/>
      <c r="B1682" s="29"/>
      <c r="C1682" s="29"/>
      <c r="D1682" s="150"/>
      <c r="H1682" s="5"/>
      <c r="I1682" s="151"/>
    </row>
    <row r="1683" spans="1:9" s="6" customFormat="1">
      <c r="A1683" s="29"/>
      <c r="B1683" s="29"/>
      <c r="C1683" s="29"/>
      <c r="D1683" s="150"/>
      <c r="H1683" s="5"/>
      <c r="I1683" s="151"/>
    </row>
    <row r="1684" spans="1:9" s="6" customFormat="1">
      <c r="A1684" s="29"/>
      <c r="B1684" s="29"/>
      <c r="C1684" s="29"/>
      <c r="D1684" s="150"/>
      <c r="H1684" s="5"/>
      <c r="I1684" s="151"/>
    </row>
    <row r="1685" spans="1:9" s="6" customFormat="1">
      <c r="A1685" s="29"/>
      <c r="B1685" s="29"/>
      <c r="C1685" s="29"/>
      <c r="D1685" s="150"/>
      <c r="H1685" s="5"/>
      <c r="I1685" s="151"/>
    </row>
    <row r="1686" spans="1:9" s="6" customFormat="1">
      <c r="A1686" s="29"/>
      <c r="B1686" s="29"/>
      <c r="C1686" s="29"/>
      <c r="D1686" s="150"/>
      <c r="H1686" s="5"/>
      <c r="I1686" s="151"/>
    </row>
    <row r="1687" spans="1:9" s="6" customFormat="1">
      <c r="A1687" s="29"/>
      <c r="B1687" s="29"/>
      <c r="C1687" s="29"/>
      <c r="D1687" s="150"/>
      <c r="H1687" s="5"/>
      <c r="I1687" s="151"/>
    </row>
    <row r="1688" spans="1:9" s="6" customFormat="1">
      <c r="A1688" s="29"/>
      <c r="B1688" s="29"/>
      <c r="C1688" s="29"/>
      <c r="D1688" s="150"/>
      <c r="H1688" s="5"/>
      <c r="I1688" s="151"/>
    </row>
    <row r="1689" spans="1:9" s="6" customFormat="1">
      <c r="A1689" s="29"/>
      <c r="B1689" s="29"/>
      <c r="C1689" s="29"/>
      <c r="D1689" s="150"/>
      <c r="H1689" s="5"/>
      <c r="I1689" s="151"/>
    </row>
    <row r="1690" spans="1:9" s="6" customFormat="1">
      <c r="A1690" s="29"/>
      <c r="B1690" s="29"/>
      <c r="C1690" s="29"/>
      <c r="D1690" s="150"/>
      <c r="H1690" s="5"/>
      <c r="I1690" s="151"/>
    </row>
    <row r="1691" spans="1:9" s="6" customFormat="1">
      <c r="A1691" s="29"/>
      <c r="B1691" s="29"/>
      <c r="C1691" s="29"/>
      <c r="D1691" s="150"/>
      <c r="H1691" s="5"/>
      <c r="I1691" s="151"/>
    </row>
    <row r="1692" spans="1:9" s="6" customFormat="1">
      <c r="A1692" s="29"/>
      <c r="B1692" s="29"/>
      <c r="C1692" s="29"/>
      <c r="D1692" s="150"/>
      <c r="H1692" s="5"/>
      <c r="I1692" s="151"/>
    </row>
    <row r="1693" spans="1:9" s="6" customFormat="1">
      <c r="A1693" s="29"/>
      <c r="B1693" s="29"/>
      <c r="C1693" s="29"/>
      <c r="D1693" s="150"/>
      <c r="H1693" s="5"/>
      <c r="I1693" s="151"/>
    </row>
    <row r="1694" spans="1:9" s="6" customFormat="1">
      <c r="A1694" s="29"/>
      <c r="B1694" s="29"/>
      <c r="C1694" s="29"/>
      <c r="D1694" s="150"/>
      <c r="H1694" s="5"/>
      <c r="I1694" s="151"/>
    </row>
    <row r="1695" spans="1:9" s="6" customFormat="1">
      <c r="A1695" s="29"/>
      <c r="B1695" s="29"/>
      <c r="C1695" s="29"/>
      <c r="D1695" s="150"/>
      <c r="H1695" s="5"/>
      <c r="I1695" s="151"/>
    </row>
    <row r="1696" spans="1:9" s="6" customFormat="1">
      <c r="A1696" s="29"/>
      <c r="B1696" s="29"/>
      <c r="C1696" s="29"/>
      <c r="D1696" s="150"/>
      <c r="H1696" s="5"/>
      <c r="I1696" s="151"/>
    </row>
    <row r="1697" spans="1:9" s="6" customFormat="1">
      <c r="A1697" s="29"/>
      <c r="B1697" s="29"/>
      <c r="C1697" s="29"/>
      <c r="D1697" s="150"/>
      <c r="H1697" s="5"/>
      <c r="I1697" s="151"/>
    </row>
    <row r="1698" spans="1:9" s="6" customFormat="1">
      <c r="A1698" s="29"/>
      <c r="B1698" s="29"/>
      <c r="C1698" s="29"/>
      <c r="D1698" s="150"/>
      <c r="H1698" s="5"/>
      <c r="I1698" s="151"/>
    </row>
    <row r="1699" spans="1:9" s="6" customFormat="1">
      <c r="A1699" s="29"/>
      <c r="B1699" s="29"/>
      <c r="C1699" s="29"/>
      <c r="D1699" s="150"/>
      <c r="H1699" s="5"/>
      <c r="I1699" s="151"/>
    </row>
    <row r="1700" spans="1:9" s="6" customFormat="1">
      <c r="A1700" s="29"/>
      <c r="B1700" s="29"/>
      <c r="C1700" s="29"/>
      <c r="D1700" s="150"/>
      <c r="H1700" s="5"/>
      <c r="I1700" s="151"/>
    </row>
    <row r="1701" spans="1:9" s="6" customFormat="1">
      <c r="A1701" s="29"/>
      <c r="B1701" s="29"/>
      <c r="C1701" s="29"/>
      <c r="D1701" s="150"/>
      <c r="H1701" s="5"/>
      <c r="I1701" s="151"/>
    </row>
    <row r="1702" spans="1:9" s="6" customFormat="1">
      <c r="A1702" s="29"/>
      <c r="B1702" s="29"/>
      <c r="C1702" s="29"/>
      <c r="D1702" s="150"/>
      <c r="H1702" s="5"/>
      <c r="I1702" s="151"/>
    </row>
    <row r="1703" spans="1:9" s="6" customFormat="1">
      <c r="A1703" s="29"/>
      <c r="B1703" s="29"/>
      <c r="C1703" s="29"/>
      <c r="D1703" s="150"/>
      <c r="H1703" s="5"/>
      <c r="I1703" s="151"/>
    </row>
    <row r="1704" spans="1:9" s="6" customFormat="1">
      <c r="A1704" s="29"/>
      <c r="B1704" s="29"/>
      <c r="C1704" s="29"/>
      <c r="D1704" s="150"/>
      <c r="H1704" s="5"/>
      <c r="I1704" s="151"/>
    </row>
    <row r="1705" spans="1:9" s="6" customFormat="1">
      <c r="A1705" s="29"/>
      <c r="B1705" s="29"/>
      <c r="C1705" s="29"/>
      <c r="D1705" s="150"/>
      <c r="H1705" s="5"/>
      <c r="I1705" s="151"/>
    </row>
    <row r="1706" spans="1:9" s="6" customFormat="1">
      <c r="A1706" s="29"/>
      <c r="B1706" s="29"/>
      <c r="C1706" s="29"/>
      <c r="D1706" s="150"/>
      <c r="H1706" s="5"/>
      <c r="I1706" s="151"/>
    </row>
    <row r="1707" spans="1:9" s="6" customFormat="1">
      <c r="A1707" s="29"/>
      <c r="B1707" s="29"/>
      <c r="C1707" s="29"/>
      <c r="D1707" s="150"/>
      <c r="H1707" s="5"/>
      <c r="I1707" s="151"/>
    </row>
    <row r="1708" spans="1:9" s="6" customFormat="1">
      <c r="A1708" s="29"/>
      <c r="B1708" s="29"/>
      <c r="C1708" s="29"/>
      <c r="D1708" s="150"/>
      <c r="H1708" s="5"/>
      <c r="I1708" s="151"/>
    </row>
    <row r="1709" spans="1:9" s="6" customFormat="1">
      <c r="A1709" s="29"/>
      <c r="B1709" s="29"/>
      <c r="C1709" s="29"/>
      <c r="D1709" s="150"/>
      <c r="H1709" s="5"/>
      <c r="I1709" s="151"/>
    </row>
    <row r="1710" spans="1:9" s="6" customFormat="1">
      <c r="A1710" s="29"/>
      <c r="B1710" s="29"/>
      <c r="C1710" s="29"/>
      <c r="D1710" s="150"/>
      <c r="H1710" s="5"/>
      <c r="I1710" s="151"/>
    </row>
    <row r="1711" spans="1:9" s="6" customFormat="1">
      <c r="A1711" s="29"/>
      <c r="B1711" s="29"/>
      <c r="C1711" s="29"/>
      <c r="D1711" s="150"/>
      <c r="H1711" s="5"/>
      <c r="I1711" s="151"/>
    </row>
    <row r="1712" spans="1:9" s="6" customFormat="1">
      <c r="A1712" s="29"/>
      <c r="B1712" s="29"/>
      <c r="C1712" s="29"/>
      <c r="D1712" s="150"/>
      <c r="H1712" s="5"/>
      <c r="I1712" s="151"/>
    </row>
    <row r="1713" spans="1:9" s="6" customFormat="1">
      <c r="A1713" s="29"/>
      <c r="B1713" s="29"/>
      <c r="C1713" s="29"/>
      <c r="D1713" s="150"/>
      <c r="H1713" s="5"/>
      <c r="I1713" s="151"/>
    </row>
    <row r="1714" spans="1:9" s="6" customFormat="1">
      <c r="A1714" s="29"/>
      <c r="B1714" s="29"/>
      <c r="C1714" s="29"/>
      <c r="D1714" s="150"/>
      <c r="H1714" s="5"/>
      <c r="I1714" s="151"/>
    </row>
    <row r="1715" spans="1:9" s="6" customFormat="1">
      <c r="A1715" s="29"/>
      <c r="B1715" s="29"/>
      <c r="C1715" s="29"/>
      <c r="D1715" s="150"/>
      <c r="H1715" s="5"/>
      <c r="I1715" s="151"/>
    </row>
    <row r="1716" spans="1:9" s="6" customFormat="1">
      <c r="A1716" s="29"/>
      <c r="B1716" s="29"/>
      <c r="C1716" s="29"/>
      <c r="D1716" s="150"/>
      <c r="H1716" s="5"/>
      <c r="I1716" s="151"/>
    </row>
    <row r="1717" spans="1:9" s="6" customFormat="1">
      <c r="A1717" s="29"/>
      <c r="B1717" s="29"/>
      <c r="C1717" s="29"/>
      <c r="D1717" s="150"/>
      <c r="H1717" s="5"/>
      <c r="I1717" s="151"/>
    </row>
    <row r="1718" spans="1:9" s="6" customFormat="1">
      <c r="A1718" s="29"/>
      <c r="B1718" s="29"/>
      <c r="C1718" s="29"/>
      <c r="D1718" s="150"/>
      <c r="H1718" s="5"/>
      <c r="I1718" s="151"/>
    </row>
    <row r="1719" spans="1:9" s="6" customFormat="1">
      <c r="A1719" s="29"/>
      <c r="B1719" s="29"/>
      <c r="C1719" s="29"/>
      <c r="D1719" s="150"/>
      <c r="H1719" s="5"/>
      <c r="I1719" s="151"/>
    </row>
    <row r="1720" spans="1:9" s="6" customFormat="1">
      <c r="A1720" s="29"/>
      <c r="B1720" s="29"/>
      <c r="C1720" s="29"/>
      <c r="D1720" s="150"/>
      <c r="H1720" s="5"/>
      <c r="I1720" s="151"/>
    </row>
    <row r="1721" spans="1:9" s="6" customFormat="1">
      <c r="A1721" s="29"/>
      <c r="B1721" s="29"/>
      <c r="C1721" s="29"/>
      <c r="D1721" s="150"/>
      <c r="H1721" s="5"/>
      <c r="I1721" s="151"/>
    </row>
    <row r="1722" spans="1:9" s="6" customFormat="1">
      <c r="A1722" s="29"/>
      <c r="B1722" s="29"/>
      <c r="C1722" s="29"/>
      <c r="D1722" s="150"/>
      <c r="H1722" s="5"/>
      <c r="I1722" s="151"/>
    </row>
    <row r="1723" spans="1:9" s="6" customFormat="1">
      <c r="A1723" s="29"/>
      <c r="B1723" s="29"/>
      <c r="C1723" s="29"/>
      <c r="D1723" s="150"/>
      <c r="H1723" s="5"/>
      <c r="I1723" s="151"/>
    </row>
    <row r="1724" spans="1:9" s="6" customFormat="1">
      <c r="A1724" s="29"/>
      <c r="B1724" s="29"/>
      <c r="C1724" s="29"/>
      <c r="D1724" s="150"/>
      <c r="H1724" s="5"/>
      <c r="I1724" s="151"/>
    </row>
    <row r="1725" spans="1:9" s="6" customFormat="1">
      <c r="A1725" s="29"/>
      <c r="B1725" s="29"/>
      <c r="C1725" s="29"/>
      <c r="D1725" s="150"/>
      <c r="H1725" s="5"/>
      <c r="I1725" s="151"/>
    </row>
    <row r="1726" spans="1:9" s="6" customFormat="1">
      <c r="A1726" s="29"/>
      <c r="B1726" s="29"/>
      <c r="C1726" s="29"/>
      <c r="D1726" s="150"/>
      <c r="H1726" s="5"/>
      <c r="I1726" s="151"/>
    </row>
    <row r="1727" spans="1:9" s="6" customFormat="1">
      <c r="A1727" s="29"/>
      <c r="B1727" s="29"/>
      <c r="C1727" s="29"/>
      <c r="D1727" s="150"/>
      <c r="H1727" s="5"/>
      <c r="I1727" s="151"/>
    </row>
    <row r="1728" spans="1:9" s="6" customFormat="1">
      <c r="A1728" s="29"/>
      <c r="B1728" s="29"/>
      <c r="C1728" s="29"/>
      <c r="D1728" s="150"/>
      <c r="H1728" s="5"/>
      <c r="I1728" s="151"/>
    </row>
    <row r="1729" spans="1:9" s="6" customFormat="1">
      <c r="A1729" s="29"/>
      <c r="B1729" s="29"/>
      <c r="C1729" s="29"/>
      <c r="D1729" s="150"/>
      <c r="H1729" s="5"/>
      <c r="I1729" s="151"/>
    </row>
    <row r="1730" spans="1:9" s="6" customFormat="1">
      <c r="A1730" s="29"/>
      <c r="B1730" s="29"/>
      <c r="C1730" s="29"/>
      <c r="D1730" s="150"/>
      <c r="H1730" s="5"/>
      <c r="I1730" s="151"/>
    </row>
    <row r="1731" spans="1:9" s="6" customFormat="1">
      <c r="A1731" s="29"/>
      <c r="B1731" s="29"/>
      <c r="C1731" s="29"/>
      <c r="D1731" s="150"/>
      <c r="H1731" s="5"/>
      <c r="I1731" s="151"/>
    </row>
    <row r="1732" spans="1:9" s="6" customFormat="1">
      <c r="A1732" s="29"/>
      <c r="B1732" s="29"/>
      <c r="C1732" s="29"/>
      <c r="D1732" s="150"/>
      <c r="H1732" s="5"/>
      <c r="I1732" s="151"/>
    </row>
    <row r="1733" spans="1:9" s="6" customFormat="1">
      <c r="A1733" s="29"/>
      <c r="B1733" s="29"/>
      <c r="C1733" s="29"/>
      <c r="D1733" s="150"/>
      <c r="H1733" s="5"/>
      <c r="I1733" s="151"/>
    </row>
    <row r="1734" spans="1:9" s="6" customFormat="1">
      <c r="A1734" s="29"/>
      <c r="B1734" s="29"/>
      <c r="C1734" s="29"/>
      <c r="D1734" s="150"/>
      <c r="H1734" s="5"/>
      <c r="I1734" s="151"/>
    </row>
    <row r="1735" spans="1:9" s="6" customFormat="1">
      <c r="A1735" s="29"/>
      <c r="B1735" s="29"/>
      <c r="C1735" s="29"/>
      <c r="D1735" s="150"/>
      <c r="H1735" s="5"/>
      <c r="I1735" s="151"/>
    </row>
    <row r="1736" spans="1:9" s="6" customFormat="1">
      <c r="A1736" s="29"/>
      <c r="B1736" s="29"/>
      <c r="C1736" s="29"/>
      <c r="D1736" s="150"/>
      <c r="H1736" s="5"/>
      <c r="I1736" s="151"/>
    </row>
    <row r="1737" spans="1:9" s="6" customFormat="1">
      <c r="A1737" s="29"/>
      <c r="B1737" s="29"/>
      <c r="C1737" s="29"/>
      <c r="D1737" s="150"/>
      <c r="H1737" s="5"/>
      <c r="I1737" s="151"/>
    </row>
    <row r="1738" spans="1:9" s="6" customFormat="1">
      <c r="A1738" s="29"/>
      <c r="B1738" s="29"/>
      <c r="C1738" s="29"/>
      <c r="D1738" s="150"/>
      <c r="H1738" s="5"/>
      <c r="I1738" s="151"/>
    </row>
    <row r="1739" spans="1:9" s="6" customFormat="1">
      <c r="A1739" s="29"/>
      <c r="B1739" s="29"/>
      <c r="C1739" s="29"/>
      <c r="D1739" s="150"/>
      <c r="H1739" s="5"/>
      <c r="I1739" s="151"/>
    </row>
    <row r="1740" spans="1:9" s="6" customFormat="1">
      <c r="A1740" s="29"/>
      <c r="B1740" s="29"/>
      <c r="C1740" s="29"/>
      <c r="D1740" s="150"/>
      <c r="H1740" s="5"/>
      <c r="I1740" s="151"/>
    </row>
    <row r="1741" spans="1:9" s="6" customFormat="1">
      <c r="A1741" s="29"/>
      <c r="B1741" s="29"/>
      <c r="C1741" s="29"/>
      <c r="D1741" s="150"/>
      <c r="H1741" s="5"/>
      <c r="I1741" s="151"/>
    </row>
    <row r="1742" spans="1:9" s="6" customFormat="1">
      <c r="A1742" s="29"/>
      <c r="B1742" s="29"/>
      <c r="C1742" s="29"/>
      <c r="D1742" s="150"/>
      <c r="H1742" s="5"/>
      <c r="I1742" s="151"/>
    </row>
    <row r="1743" spans="1:9" s="6" customFormat="1">
      <c r="A1743" s="29"/>
      <c r="B1743" s="29"/>
      <c r="C1743" s="29"/>
      <c r="D1743" s="150"/>
      <c r="H1743" s="5"/>
      <c r="I1743" s="151"/>
    </row>
    <row r="1744" spans="1:9" s="6" customFormat="1">
      <c r="A1744" s="29"/>
      <c r="B1744" s="29"/>
      <c r="C1744" s="29"/>
      <c r="D1744" s="150"/>
      <c r="H1744" s="5"/>
      <c r="I1744" s="151"/>
    </row>
    <row r="1745" spans="1:9" s="6" customFormat="1">
      <c r="A1745" s="29"/>
      <c r="B1745" s="29"/>
      <c r="C1745" s="29"/>
      <c r="D1745" s="150"/>
      <c r="H1745" s="5"/>
      <c r="I1745" s="151"/>
    </row>
    <row r="1746" spans="1:9" s="6" customFormat="1">
      <c r="A1746" s="29"/>
      <c r="B1746" s="29"/>
      <c r="C1746" s="29"/>
      <c r="D1746" s="150"/>
      <c r="H1746" s="5"/>
      <c r="I1746" s="151"/>
    </row>
    <row r="1747" spans="1:9" s="6" customFormat="1">
      <c r="A1747" s="29"/>
      <c r="B1747" s="29"/>
      <c r="C1747" s="29"/>
      <c r="D1747" s="150"/>
      <c r="H1747" s="5"/>
      <c r="I1747" s="151"/>
    </row>
    <row r="1748" spans="1:9" s="6" customFormat="1">
      <c r="A1748" s="29"/>
      <c r="B1748" s="29"/>
      <c r="C1748" s="29"/>
      <c r="D1748" s="150"/>
      <c r="H1748" s="5"/>
      <c r="I1748" s="151"/>
    </row>
    <row r="1749" spans="1:9" s="6" customFormat="1">
      <c r="A1749" s="29"/>
      <c r="B1749" s="29"/>
      <c r="C1749" s="29"/>
      <c r="D1749" s="150"/>
      <c r="H1749" s="5"/>
      <c r="I1749" s="151"/>
    </row>
    <row r="1750" spans="1:9" s="6" customFormat="1">
      <c r="A1750" s="29"/>
      <c r="B1750" s="29"/>
      <c r="C1750" s="29"/>
      <c r="D1750" s="150"/>
      <c r="H1750" s="5"/>
      <c r="I1750" s="151"/>
    </row>
    <row r="1751" spans="1:9" s="6" customFormat="1">
      <c r="A1751" s="29"/>
      <c r="B1751" s="29"/>
      <c r="C1751" s="29"/>
      <c r="D1751" s="150"/>
      <c r="H1751" s="5"/>
      <c r="I1751" s="151"/>
    </row>
    <row r="1752" spans="1:9" s="6" customFormat="1">
      <c r="A1752" s="29"/>
      <c r="B1752" s="29"/>
      <c r="C1752" s="29"/>
      <c r="D1752" s="150"/>
      <c r="H1752" s="5"/>
      <c r="I1752" s="151"/>
    </row>
    <row r="1753" spans="1:9" s="6" customFormat="1">
      <c r="A1753" s="29"/>
      <c r="B1753" s="29"/>
      <c r="C1753" s="29"/>
      <c r="D1753" s="150"/>
      <c r="H1753" s="5"/>
      <c r="I1753" s="151"/>
    </row>
    <row r="1754" spans="1:9" s="6" customFormat="1">
      <c r="A1754" s="29"/>
      <c r="B1754" s="29"/>
      <c r="C1754" s="29"/>
      <c r="D1754" s="150"/>
      <c r="H1754" s="5"/>
      <c r="I1754" s="151"/>
    </row>
    <row r="1755" spans="1:9" s="6" customFormat="1">
      <c r="A1755" s="29"/>
      <c r="B1755" s="29"/>
      <c r="C1755" s="29"/>
      <c r="D1755" s="150"/>
      <c r="H1755" s="5"/>
      <c r="I1755" s="151"/>
    </row>
    <row r="1756" spans="1:9" s="6" customFormat="1">
      <c r="A1756" s="29"/>
      <c r="B1756" s="29"/>
      <c r="C1756" s="29"/>
      <c r="D1756" s="150"/>
      <c r="H1756" s="5"/>
      <c r="I1756" s="151"/>
    </row>
    <row r="1757" spans="1:9" s="6" customFormat="1">
      <c r="A1757" s="29"/>
      <c r="B1757" s="29"/>
      <c r="C1757" s="29"/>
      <c r="D1757" s="150"/>
      <c r="H1757" s="5"/>
      <c r="I1757" s="151"/>
    </row>
    <row r="1758" spans="1:9" s="6" customFormat="1">
      <c r="A1758" s="29"/>
      <c r="B1758" s="29"/>
      <c r="C1758" s="29"/>
      <c r="D1758" s="150"/>
      <c r="H1758" s="5"/>
      <c r="I1758" s="151"/>
    </row>
    <row r="1759" spans="1:9" s="6" customFormat="1">
      <c r="A1759" s="29"/>
      <c r="B1759" s="29"/>
      <c r="C1759" s="29"/>
      <c r="D1759" s="150"/>
      <c r="H1759" s="5"/>
      <c r="I1759" s="151"/>
    </row>
    <row r="1760" spans="1:9" s="6" customFormat="1">
      <c r="A1760" s="29"/>
      <c r="B1760" s="29"/>
      <c r="C1760" s="29"/>
      <c r="D1760" s="150"/>
      <c r="H1760" s="5"/>
      <c r="I1760" s="151"/>
    </row>
    <row r="1761" spans="1:9" s="6" customFormat="1">
      <c r="A1761" s="29"/>
      <c r="B1761" s="29"/>
      <c r="C1761" s="29"/>
      <c r="D1761" s="150"/>
      <c r="H1761" s="5"/>
      <c r="I1761" s="151"/>
    </row>
    <row r="1762" spans="1:9" s="6" customFormat="1">
      <c r="A1762" s="29"/>
      <c r="B1762" s="29"/>
      <c r="C1762" s="29"/>
      <c r="D1762" s="150"/>
      <c r="H1762" s="5"/>
      <c r="I1762" s="151"/>
    </row>
    <row r="1763" spans="1:9" s="6" customFormat="1">
      <c r="A1763" s="29"/>
      <c r="B1763" s="29"/>
      <c r="C1763" s="29"/>
      <c r="D1763" s="150"/>
      <c r="H1763" s="5"/>
      <c r="I1763" s="151"/>
    </row>
    <row r="1764" spans="1:9" s="6" customFormat="1">
      <c r="A1764" s="29"/>
      <c r="B1764" s="29"/>
      <c r="C1764" s="29"/>
      <c r="D1764" s="150"/>
      <c r="H1764" s="5"/>
      <c r="I1764" s="151"/>
    </row>
    <row r="1765" spans="1:9" s="6" customFormat="1">
      <c r="A1765" s="29"/>
      <c r="B1765" s="29"/>
      <c r="C1765" s="29"/>
      <c r="D1765" s="150"/>
      <c r="H1765" s="5"/>
      <c r="I1765" s="151"/>
    </row>
    <row r="1766" spans="1:9" s="6" customFormat="1">
      <c r="A1766" s="29"/>
      <c r="B1766" s="29"/>
      <c r="C1766" s="29"/>
      <c r="D1766" s="150"/>
      <c r="H1766" s="5"/>
      <c r="I1766" s="151"/>
    </row>
    <row r="1767" spans="1:9" s="6" customFormat="1">
      <c r="A1767" s="29"/>
      <c r="B1767" s="29"/>
      <c r="C1767" s="29"/>
      <c r="D1767" s="150"/>
      <c r="H1767" s="5"/>
      <c r="I1767" s="151"/>
    </row>
    <row r="1768" spans="1:9" s="6" customFormat="1">
      <c r="A1768" s="29"/>
      <c r="B1768" s="29"/>
      <c r="C1768" s="29"/>
      <c r="D1768" s="150"/>
      <c r="H1768" s="5"/>
      <c r="I1768" s="151"/>
    </row>
    <row r="1769" spans="1:9" s="6" customFormat="1">
      <c r="A1769" s="29"/>
      <c r="B1769" s="29"/>
      <c r="C1769" s="29"/>
      <c r="D1769" s="150"/>
      <c r="H1769" s="5"/>
      <c r="I1769" s="151"/>
    </row>
    <row r="1770" spans="1:9" s="6" customFormat="1">
      <c r="A1770" s="29"/>
      <c r="B1770" s="29"/>
      <c r="C1770" s="29"/>
      <c r="D1770" s="150"/>
      <c r="H1770" s="5"/>
      <c r="I1770" s="151"/>
    </row>
    <row r="1771" spans="1:9" s="6" customFormat="1">
      <c r="A1771" s="29"/>
      <c r="B1771" s="29"/>
      <c r="C1771" s="29"/>
      <c r="D1771" s="150"/>
      <c r="H1771" s="5"/>
      <c r="I1771" s="151"/>
    </row>
    <row r="1772" spans="1:9" s="6" customFormat="1">
      <c r="A1772" s="29"/>
      <c r="B1772" s="29"/>
      <c r="C1772" s="29"/>
      <c r="D1772" s="150"/>
      <c r="H1772" s="5"/>
      <c r="I1772" s="151"/>
    </row>
    <row r="1773" spans="1:9" s="6" customFormat="1">
      <c r="A1773" s="29"/>
      <c r="B1773" s="29"/>
      <c r="C1773" s="29"/>
      <c r="D1773" s="150"/>
      <c r="H1773" s="5"/>
      <c r="I1773" s="151"/>
    </row>
    <row r="1774" spans="1:9" s="6" customFormat="1">
      <c r="A1774" s="29"/>
      <c r="B1774" s="29"/>
      <c r="C1774" s="29"/>
      <c r="D1774" s="150"/>
      <c r="H1774" s="5"/>
      <c r="I1774" s="151"/>
    </row>
    <row r="1775" spans="1:9" s="6" customFormat="1">
      <c r="A1775" s="29"/>
      <c r="B1775" s="29"/>
      <c r="C1775" s="29"/>
      <c r="D1775" s="150"/>
      <c r="H1775" s="5"/>
      <c r="I1775" s="151"/>
    </row>
    <row r="1776" spans="1:9" s="6" customFormat="1">
      <c r="A1776" s="29"/>
      <c r="B1776" s="29"/>
      <c r="C1776" s="29"/>
      <c r="D1776" s="150"/>
      <c r="H1776" s="5"/>
      <c r="I1776" s="151"/>
    </row>
    <row r="1777" spans="1:9" s="6" customFormat="1">
      <c r="A1777" s="29"/>
      <c r="B1777" s="29"/>
      <c r="C1777" s="29"/>
      <c r="D1777" s="150"/>
      <c r="H1777" s="5"/>
      <c r="I1777" s="151"/>
    </row>
    <row r="1778" spans="1:9" s="6" customFormat="1">
      <c r="A1778" s="29"/>
      <c r="B1778" s="29"/>
      <c r="C1778" s="29"/>
      <c r="D1778" s="150"/>
      <c r="H1778" s="5"/>
      <c r="I1778" s="151"/>
    </row>
    <row r="1779" spans="1:9" s="6" customFormat="1">
      <c r="A1779" s="29"/>
      <c r="B1779" s="29"/>
      <c r="C1779" s="29"/>
      <c r="D1779" s="150"/>
      <c r="H1779" s="5"/>
      <c r="I1779" s="151"/>
    </row>
    <row r="1780" spans="1:9" s="6" customFormat="1">
      <c r="A1780" s="29"/>
      <c r="B1780" s="29"/>
      <c r="C1780" s="29"/>
      <c r="D1780" s="150"/>
      <c r="H1780" s="5"/>
      <c r="I1780" s="151"/>
    </row>
    <row r="1781" spans="1:9" s="6" customFormat="1">
      <c r="A1781" s="29"/>
      <c r="B1781" s="29"/>
      <c r="C1781" s="29"/>
      <c r="D1781" s="150"/>
      <c r="H1781" s="5"/>
      <c r="I1781" s="151"/>
    </row>
    <row r="1782" spans="1:9" s="6" customFormat="1">
      <c r="A1782" s="29"/>
      <c r="B1782" s="29"/>
      <c r="C1782" s="29"/>
      <c r="D1782" s="150"/>
      <c r="H1782" s="5"/>
      <c r="I1782" s="151"/>
    </row>
    <row r="1783" spans="1:9" s="6" customFormat="1">
      <c r="A1783" s="29"/>
      <c r="B1783" s="29"/>
      <c r="C1783" s="29"/>
      <c r="D1783" s="150"/>
      <c r="H1783" s="5"/>
      <c r="I1783" s="151"/>
    </row>
    <row r="1784" spans="1:9" s="6" customFormat="1">
      <c r="A1784" s="29"/>
      <c r="B1784" s="29"/>
      <c r="C1784" s="29"/>
      <c r="D1784" s="150"/>
      <c r="H1784" s="5"/>
      <c r="I1784" s="151"/>
    </row>
    <row r="1785" spans="1:9" s="6" customFormat="1">
      <c r="A1785" s="29"/>
      <c r="B1785" s="29"/>
      <c r="C1785" s="29"/>
      <c r="D1785" s="150"/>
      <c r="H1785" s="5"/>
      <c r="I1785" s="151"/>
    </row>
    <row r="1786" spans="1:9" s="6" customFormat="1">
      <c r="A1786" s="29"/>
      <c r="B1786" s="29"/>
      <c r="C1786" s="29"/>
      <c r="D1786" s="150"/>
      <c r="H1786" s="5"/>
      <c r="I1786" s="151"/>
    </row>
    <row r="1787" spans="1:9" s="6" customFormat="1">
      <c r="A1787" s="29"/>
      <c r="B1787" s="29"/>
      <c r="C1787" s="29"/>
      <c r="D1787" s="150"/>
      <c r="H1787" s="5"/>
      <c r="I1787" s="151"/>
    </row>
    <row r="1788" spans="1:9" s="6" customFormat="1">
      <c r="A1788" s="29"/>
      <c r="B1788" s="29"/>
      <c r="C1788" s="29"/>
      <c r="D1788" s="150"/>
      <c r="H1788" s="5"/>
      <c r="I1788" s="151"/>
    </row>
    <row r="1789" spans="1:9" s="6" customFormat="1">
      <c r="A1789" s="29"/>
      <c r="B1789" s="29"/>
      <c r="C1789" s="29"/>
      <c r="D1789" s="150"/>
      <c r="H1789" s="5"/>
      <c r="I1789" s="151"/>
    </row>
    <row r="1790" spans="1:9" s="6" customFormat="1">
      <c r="A1790" s="29"/>
      <c r="B1790" s="29"/>
      <c r="C1790" s="29"/>
      <c r="D1790" s="150"/>
      <c r="H1790" s="5"/>
      <c r="I1790" s="151"/>
    </row>
    <row r="1791" spans="1:9" s="6" customFormat="1">
      <c r="A1791" s="29"/>
      <c r="B1791" s="29"/>
      <c r="C1791" s="29"/>
      <c r="D1791" s="150"/>
      <c r="H1791" s="5"/>
      <c r="I1791" s="151"/>
    </row>
    <row r="1792" spans="1:9" s="6" customFormat="1">
      <c r="A1792" s="29"/>
      <c r="B1792" s="29"/>
      <c r="C1792" s="29"/>
      <c r="D1792" s="150"/>
      <c r="H1792" s="5"/>
      <c r="I1792" s="151"/>
    </row>
    <row r="1793" spans="1:9" s="6" customFormat="1">
      <c r="A1793" s="29"/>
      <c r="B1793" s="29"/>
      <c r="C1793" s="29"/>
      <c r="D1793" s="150"/>
      <c r="H1793" s="5"/>
      <c r="I1793" s="151"/>
    </row>
    <row r="1794" spans="1:9" s="6" customFormat="1">
      <c r="A1794" s="29"/>
      <c r="B1794" s="29"/>
      <c r="C1794" s="29"/>
      <c r="D1794" s="150"/>
      <c r="H1794" s="5"/>
      <c r="I1794" s="151"/>
    </row>
    <row r="1795" spans="1:9" s="6" customFormat="1">
      <c r="A1795" s="29"/>
      <c r="B1795" s="29"/>
      <c r="C1795" s="29"/>
      <c r="D1795" s="150"/>
      <c r="H1795" s="5"/>
      <c r="I1795" s="151"/>
    </row>
    <row r="1796" spans="1:9" s="6" customFormat="1">
      <c r="A1796" s="29"/>
      <c r="B1796" s="29"/>
      <c r="C1796" s="29"/>
      <c r="D1796" s="150"/>
      <c r="H1796" s="5"/>
      <c r="I1796" s="151"/>
    </row>
    <row r="1797" spans="1:9" s="6" customFormat="1">
      <c r="A1797" s="29"/>
      <c r="B1797" s="29"/>
      <c r="C1797" s="29"/>
      <c r="D1797" s="150"/>
      <c r="H1797" s="5"/>
      <c r="I1797" s="151"/>
    </row>
    <row r="1798" spans="1:9" s="6" customFormat="1">
      <c r="A1798" s="29"/>
      <c r="B1798" s="29"/>
      <c r="C1798" s="29"/>
      <c r="D1798" s="150"/>
      <c r="H1798" s="5"/>
      <c r="I1798" s="151"/>
    </row>
    <row r="1799" spans="1:9" s="6" customFormat="1">
      <c r="A1799" s="29"/>
      <c r="B1799" s="29"/>
      <c r="C1799" s="29"/>
      <c r="D1799" s="150"/>
      <c r="H1799" s="5"/>
      <c r="I1799" s="151"/>
    </row>
    <row r="1800" spans="1:9" s="6" customFormat="1">
      <c r="A1800" s="29"/>
      <c r="B1800" s="29"/>
      <c r="C1800" s="29"/>
      <c r="D1800" s="150"/>
      <c r="H1800" s="5"/>
      <c r="I1800" s="151"/>
    </row>
    <row r="1801" spans="1:9" s="6" customFormat="1">
      <c r="A1801" s="29"/>
      <c r="B1801" s="29"/>
      <c r="C1801" s="29"/>
      <c r="D1801" s="150"/>
      <c r="H1801" s="5"/>
      <c r="I1801" s="151"/>
    </row>
    <row r="1802" spans="1:9" s="6" customFormat="1">
      <c r="A1802" s="29"/>
      <c r="B1802" s="29"/>
      <c r="C1802" s="29"/>
      <c r="D1802" s="150"/>
      <c r="H1802" s="5"/>
      <c r="I1802" s="151"/>
    </row>
    <row r="1803" spans="1:9" s="6" customFormat="1">
      <c r="A1803" s="29"/>
      <c r="B1803" s="29"/>
      <c r="C1803" s="29"/>
      <c r="D1803" s="150"/>
      <c r="H1803" s="5"/>
      <c r="I1803" s="151"/>
    </row>
    <row r="1804" spans="1:9" s="6" customFormat="1">
      <c r="A1804" s="29"/>
      <c r="B1804" s="29"/>
      <c r="C1804" s="29"/>
      <c r="D1804" s="150"/>
      <c r="H1804" s="5"/>
      <c r="I1804" s="151"/>
    </row>
    <row r="1805" spans="1:9" s="6" customFormat="1">
      <c r="A1805" s="29"/>
      <c r="B1805" s="29"/>
      <c r="C1805" s="29"/>
      <c r="D1805" s="150"/>
      <c r="H1805" s="5"/>
      <c r="I1805" s="151"/>
    </row>
    <row r="1806" spans="1:9" s="6" customFormat="1">
      <c r="A1806" s="29"/>
      <c r="B1806" s="29"/>
      <c r="C1806" s="29"/>
      <c r="D1806" s="150"/>
      <c r="H1806" s="5"/>
      <c r="I1806" s="151"/>
    </row>
    <row r="1807" spans="1:9" s="6" customFormat="1">
      <c r="A1807" s="29"/>
      <c r="B1807" s="29"/>
      <c r="C1807" s="29"/>
      <c r="D1807" s="150"/>
      <c r="H1807" s="5"/>
      <c r="I1807" s="151"/>
    </row>
    <row r="1808" spans="1:9" s="6" customFormat="1">
      <c r="A1808" s="29"/>
      <c r="B1808" s="29"/>
      <c r="C1808" s="29"/>
      <c r="D1808" s="150"/>
      <c r="H1808" s="5"/>
      <c r="I1808" s="151"/>
    </row>
    <row r="1809" spans="1:9" s="6" customFormat="1">
      <c r="A1809" s="29"/>
      <c r="B1809" s="29"/>
      <c r="C1809" s="29"/>
      <c r="D1809" s="150"/>
      <c r="H1809" s="5"/>
      <c r="I1809" s="151"/>
    </row>
    <row r="1810" spans="1:9" s="6" customFormat="1">
      <c r="A1810" s="29"/>
      <c r="B1810" s="29"/>
      <c r="C1810" s="29"/>
      <c r="D1810" s="150"/>
      <c r="H1810" s="5"/>
      <c r="I1810" s="151"/>
    </row>
    <row r="1811" spans="1:9" s="6" customFormat="1">
      <c r="A1811" s="29"/>
      <c r="B1811" s="29"/>
      <c r="C1811" s="29"/>
      <c r="D1811" s="150"/>
      <c r="H1811" s="5"/>
      <c r="I1811" s="151"/>
    </row>
    <row r="1812" spans="1:9" s="6" customFormat="1">
      <c r="A1812" s="29"/>
      <c r="B1812" s="29"/>
      <c r="C1812" s="29"/>
      <c r="D1812" s="150"/>
      <c r="H1812" s="5"/>
      <c r="I1812" s="151"/>
    </row>
    <row r="1813" spans="1:9" s="6" customFormat="1">
      <c r="A1813" s="29"/>
      <c r="B1813" s="29"/>
      <c r="C1813" s="29"/>
      <c r="D1813" s="150"/>
      <c r="H1813" s="5"/>
      <c r="I1813" s="151"/>
    </row>
    <row r="1814" spans="1:9" s="6" customFormat="1">
      <c r="A1814" s="29"/>
      <c r="B1814" s="29"/>
      <c r="C1814" s="29"/>
      <c r="D1814" s="150"/>
      <c r="H1814" s="5"/>
      <c r="I1814" s="151"/>
    </row>
    <row r="1815" spans="1:9" s="6" customFormat="1">
      <c r="A1815" s="29"/>
      <c r="B1815" s="29"/>
      <c r="C1815" s="29"/>
      <c r="D1815" s="150"/>
      <c r="H1815" s="5"/>
      <c r="I1815" s="151"/>
    </row>
    <row r="1816" spans="1:9" s="6" customFormat="1">
      <c r="A1816" s="29"/>
      <c r="B1816" s="29"/>
      <c r="C1816" s="29"/>
      <c r="D1816" s="150"/>
      <c r="H1816" s="5"/>
      <c r="I1816" s="151"/>
    </row>
    <row r="1817" spans="1:9" s="6" customFormat="1">
      <c r="A1817" s="29"/>
      <c r="B1817" s="29"/>
      <c r="C1817" s="29"/>
      <c r="D1817" s="150"/>
      <c r="H1817" s="5"/>
      <c r="I1817" s="151"/>
    </row>
    <row r="1818" spans="1:9" s="6" customFormat="1">
      <c r="A1818" s="29"/>
      <c r="B1818" s="29"/>
      <c r="C1818" s="29"/>
      <c r="D1818" s="150"/>
      <c r="H1818" s="5"/>
      <c r="I1818" s="151"/>
    </row>
    <row r="1819" spans="1:9" s="6" customFormat="1">
      <c r="A1819" s="29"/>
      <c r="B1819" s="29"/>
      <c r="C1819" s="29"/>
      <c r="D1819" s="150"/>
      <c r="H1819" s="5"/>
      <c r="I1819" s="151"/>
    </row>
    <row r="1820" spans="1:9" s="6" customFormat="1">
      <c r="A1820" s="29"/>
      <c r="B1820" s="29"/>
      <c r="C1820" s="29"/>
      <c r="D1820" s="150"/>
      <c r="H1820" s="5"/>
      <c r="I1820" s="151"/>
    </row>
    <row r="1821" spans="1:9" s="6" customFormat="1">
      <c r="A1821" s="29"/>
      <c r="B1821" s="29"/>
      <c r="C1821" s="29"/>
      <c r="D1821" s="150"/>
      <c r="H1821" s="5"/>
      <c r="I1821" s="151"/>
    </row>
    <row r="1822" spans="1:9" s="6" customFormat="1">
      <c r="A1822" s="29"/>
      <c r="B1822" s="29"/>
      <c r="C1822" s="29"/>
      <c r="D1822" s="150"/>
      <c r="H1822" s="5"/>
      <c r="I1822" s="151"/>
    </row>
    <row r="1823" spans="1:9" s="6" customFormat="1">
      <c r="A1823" s="29"/>
      <c r="B1823" s="29"/>
      <c r="C1823" s="29"/>
      <c r="D1823" s="150"/>
      <c r="H1823" s="5"/>
      <c r="I1823" s="151"/>
    </row>
    <row r="1824" spans="1:9" s="6" customFormat="1">
      <c r="A1824" s="29"/>
      <c r="B1824" s="29"/>
      <c r="C1824" s="29"/>
      <c r="D1824" s="150"/>
      <c r="H1824" s="5"/>
      <c r="I1824" s="151"/>
    </row>
    <row r="1825" spans="1:45" s="6" customFormat="1">
      <c r="A1825" s="29"/>
      <c r="B1825" s="29"/>
      <c r="C1825" s="29"/>
      <c r="D1825" s="150"/>
      <c r="H1825" s="5"/>
      <c r="I1825" s="151"/>
    </row>
    <row r="1826" spans="1:45" s="6" customFormat="1">
      <c r="A1826" s="29"/>
      <c r="B1826" s="29"/>
      <c r="C1826" s="29"/>
      <c r="D1826" s="150"/>
      <c r="H1826" s="5"/>
      <c r="I1826" s="151"/>
    </row>
    <row r="1827" spans="1:45" s="6" customFormat="1">
      <c r="A1827" s="29"/>
      <c r="B1827" s="29"/>
      <c r="C1827" s="29"/>
      <c r="D1827" s="150"/>
      <c r="H1827" s="5"/>
      <c r="I1827" s="151"/>
    </row>
    <row r="1828" spans="1:45" s="6" customFormat="1">
      <c r="A1828" s="29"/>
      <c r="B1828" s="29"/>
      <c r="C1828" s="29"/>
      <c r="D1828" s="150"/>
      <c r="H1828" s="5"/>
      <c r="I1828" s="151"/>
    </row>
    <row r="1829" spans="1:45" s="6" customFormat="1">
      <c r="A1829" s="29"/>
      <c r="B1829" s="29"/>
      <c r="C1829" s="29"/>
      <c r="D1829" s="150"/>
      <c r="H1829" s="5"/>
      <c r="I1829" s="151"/>
    </row>
    <row r="1830" spans="1:45" s="6" customFormat="1">
      <c r="A1830" s="29"/>
      <c r="B1830" s="29"/>
      <c r="C1830" s="29"/>
      <c r="D1830" s="150"/>
      <c r="H1830" s="5"/>
      <c r="I1830" s="151"/>
    </row>
    <row r="1831" spans="1:45" s="6" customFormat="1">
      <c r="A1831" s="29"/>
      <c r="B1831" s="29"/>
      <c r="C1831" s="29"/>
      <c r="D1831" s="150"/>
      <c r="H1831" s="5"/>
      <c r="I1831" s="151"/>
    </row>
    <row r="1832" spans="1:45" s="6" customFormat="1">
      <c r="A1832" s="29"/>
      <c r="B1832" s="29"/>
      <c r="C1832" s="29"/>
      <c r="D1832" s="150"/>
      <c r="H1832" s="5"/>
      <c r="I1832" s="151"/>
    </row>
    <row r="1833" spans="1:45" s="6" customFormat="1">
      <c r="A1833" s="29"/>
      <c r="B1833" s="29"/>
      <c r="C1833" s="29"/>
      <c r="D1833" s="150"/>
      <c r="H1833" s="5"/>
      <c r="I1833" s="151"/>
      <c r="AH1833" s="152" t="s">
        <v>54</v>
      </c>
      <c r="AI1833" s="6" t="s">
        <v>87</v>
      </c>
      <c r="AJ1833" s="153" t="s">
        <v>88</v>
      </c>
      <c r="AK1833" s="153" t="s">
        <v>89</v>
      </c>
      <c r="AL1833" s="153" t="s">
        <v>89</v>
      </c>
      <c r="AM1833" s="153" t="s">
        <v>90</v>
      </c>
    </row>
    <row r="1834" spans="1:45" s="6" customFormat="1">
      <c r="A1834" s="29"/>
      <c r="B1834" s="29"/>
      <c r="C1834" s="29"/>
      <c r="D1834" s="150"/>
      <c r="H1834" s="5"/>
      <c r="I1834" s="151"/>
      <c r="AH1834" s="6">
        <v>20.010000000000002</v>
      </c>
      <c r="AJ1834" s="153" t="s">
        <v>73</v>
      </c>
      <c r="AK1834" s="153" t="s">
        <v>76</v>
      </c>
      <c r="AL1834" s="153" t="s">
        <v>76</v>
      </c>
      <c r="AM1834" s="153" t="s">
        <v>79</v>
      </c>
    </row>
    <row r="1835" spans="1:45" s="6" customFormat="1">
      <c r="A1835" s="29"/>
      <c r="B1835" s="29"/>
      <c r="C1835" s="29"/>
      <c r="D1835" s="150"/>
      <c r="H1835" s="5"/>
      <c r="I1835" s="151"/>
      <c r="AG1835" s="154"/>
      <c r="AH1835" s="6">
        <v>34.01</v>
      </c>
      <c r="AJ1835" s="153" t="s">
        <v>73</v>
      </c>
      <c r="AK1835" s="153" t="s">
        <v>76</v>
      </c>
      <c r="AL1835" s="153" t="s">
        <v>76</v>
      </c>
      <c r="AM1835" s="153" t="s">
        <v>79</v>
      </c>
      <c r="AO1835" s="153" t="s">
        <v>87</v>
      </c>
      <c r="AP1835" s="153" t="s">
        <v>91</v>
      </c>
      <c r="AQ1835" s="153" t="s">
        <v>89</v>
      </c>
      <c r="AR1835" s="153" t="s">
        <v>90</v>
      </c>
    </row>
    <row r="1836" spans="1:45" s="6" customFormat="1">
      <c r="A1836" s="29"/>
      <c r="B1836" s="29"/>
      <c r="C1836" s="29"/>
      <c r="D1836" s="150"/>
      <c r="H1836" s="5"/>
      <c r="I1836" s="151"/>
      <c r="AH1836" s="6">
        <v>36.01</v>
      </c>
      <c r="AJ1836" s="153" t="s">
        <v>73</v>
      </c>
      <c r="AK1836" s="153" t="s">
        <v>76</v>
      </c>
      <c r="AL1836" s="153" t="s">
        <v>76</v>
      </c>
      <c r="AM1836" s="153" t="s">
        <v>79</v>
      </c>
      <c r="AN1836" s="6">
        <v>20.010000000000002</v>
      </c>
      <c r="AP1836" s="153" t="s">
        <v>25</v>
      </c>
      <c r="AQ1836" s="153" t="s">
        <v>64</v>
      </c>
      <c r="AR1836" s="153" t="s">
        <v>69</v>
      </c>
    </row>
    <row r="1837" spans="1:45" s="6" customFormat="1">
      <c r="A1837" s="29"/>
      <c r="B1837" s="29"/>
      <c r="C1837" s="29"/>
      <c r="D1837" s="150"/>
      <c r="H1837" s="5"/>
      <c r="I1837" s="151"/>
      <c r="AH1837" s="6">
        <v>40.01</v>
      </c>
      <c r="AJ1837" s="153" t="s">
        <v>73</v>
      </c>
      <c r="AK1837" s="153" t="s">
        <v>76</v>
      </c>
      <c r="AL1837" s="153" t="s">
        <v>76</v>
      </c>
      <c r="AM1837" s="153" t="s">
        <v>79</v>
      </c>
      <c r="AN1837" s="6">
        <v>30.01</v>
      </c>
      <c r="AP1837" s="153" t="s">
        <v>25</v>
      </c>
      <c r="AQ1837" s="153" t="s">
        <v>64</v>
      </c>
      <c r="AR1837" s="153" t="s">
        <v>69</v>
      </c>
    </row>
    <row r="1838" spans="1:45" s="6" customFormat="1">
      <c r="A1838" s="29"/>
      <c r="B1838" s="29"/>
      <c r="C1838" s="29"/>
      <c r="D1838" s="150"/>
      <c r="H1838" s="5"/>
      <c r="I1838" s="151"/>
      <c r="AH1838" s="155">
        <v>45.01</v>
      </c>
      <c r="AI1838" s="155"/>
      <c r="AJ1838" s="153" t="s">
        <v>73</v>
      </c>
      <c r="AK1838" s="153" t="s">
        <v>76</v>
      </c>
      <c r="AL1838" s="153" t="s">
        <v>76</v>
      </c>
      <c r="AM1838" s="153" t="s">
        <v>79</v>
      </c>
      <c r="AN1838" s="156">
        <v>35.01</v>
      </c>
      <c r="AP1838" s="153" t="s">
        <v>25</v>
      </c>
      <c r="AQ1838" s="153" t="s">
        <v>64</v>
      </c>
      <c r="AR1838" s="153" t="s">
        <v>69</v>
      </c>
      <c r="AS1838" s="153"/>
    </row>
    <row r="1839" spans="1:45" s="6" customFormat="1">
      <c r="A1839" s="29"/>
      <c r="B1839" s="29"/>
      <c r="C1839" s="29"/>
      <c r="D1839" s="150"/>
      <c r="H1839" s="5"/>
      <c r="I1839" s="151"/>
      <c r="AH1839" s="157">
        <v>50.01</v>
      </c>
      <c r="AI1839" s="157"/>
      <c r="AJ1839" s="11" t="s">
        <v>74</v>
      </c>
      <c r="AK1839" s="11" t="s">
        <v>76</v>
      </c>
      <c r="AL1839" s="11" t="s">
        <v>76</v>
      </c>
      <c r="AM1839" s="11" t="s">
        <v>79</v>
      </c>
      <c r="AN1839" s="157">
        <v>36.01</v>
      </c>
      <c r="AO1839"/>
      <c r="AP1839" s="11" t="s">
        <v>25</v>
      </c>
      <c r="AQ1839" s="11" t="s">
        <v>64</v>
      </c>
      <c r="AR1839" s="11" t="s">
        <v>69</v>
      </c>
      <c r="AS1839" s="153"/>
    </row>
    <row r="1840" spans="1:45" s="6" customFormat="1">
      <c r="A1840" s="29"/>
      <c r="B1840" s="29"/>
      <c r="C1840" s="29"/>
      <c r="D1840" s="150"/>
      <c r="H1840" s="5"/>
      <c r="I1840" s="151"/>
      <c r="AH1840" s="157">
        <v>50.01</v>
      </c>
      <c r="AI1840" s="157"/>
      <c r="AJ1840" s="11" t="s">
        <v>74</v>
      </c>
      <c r="AK1840" s="11" t="s">
        <v>76</v>
      </c>
      <c r="AL1840" s="11" t="s">
        <v>76</v>
      </c>
      <c r="AM1840" s="11" t="s">
        <v>79</v>
      </c>
      <c r="AN1840" s="157">
        <v>40.01</v>
      </c>
      <c r="AO1840" s="157"/>
      <c r="AP1840" s="11" t="s">
        <v>25</v>
      </c>
      <c r="AQ1840" s="11" t="s">
        <v>64</v>
      </c>
      <c r="AR1840" s="11" t="s">
        <v>69</v>
      </c>
      <c r="AS1840" s="153"/>
    </row>
    <row r="1841" spans="1:45" s="6" customFormat="1">
      <c r="A1841" s="29"/>
      <c r="B1841" s="29"/>
      <c r="C1841" s="29"/>
      <c r="D1841" s="150"/>
      <c r="H1841" s="5"/>
      <c r="I1841" s="151"/>
      <c r="AH1841" s="157">
        <v>56.01</v>
      </c>
      <c r="AI1841" s="157"/>
      <c r="AJ1841" s="11" t="s">
        <v>20</v>
      </c>
      <c r="AK1841" s="11" t="s">
        <v>26</v>
      </c>
      <c r="AL1841" s="11" t="s">
        <v>26</v>
      </c>
      <c r="AM1841" s="11" t="s">
        <v>12</v>
      </c>
      <c r="AN1841" s="157">
        <v>44.01</v>
      </c>
      <c r="AO1841" s="157"/>
      <c r="AP1841" s="11" t="s">
        <v>59</v>
      </c>
      <c r="AQ1841" s="11" t="s">
        <v>64</v>
      </c>
      <c r="AR1841" s="11" t="s">
        <v>69</v>
      </c>
      <c r="AS1841" s="153"/>
    </row>
    <row r="1842" spans="1:45">
      <c r="AH1842" s="157">
        <v>62.01</v>
      </c>
      <c r="AI1842" s="157"/>
      <c r="AJ1842" s="11" t="s">
        <v>19</v>
      </c>
      <c r="AK1842" s="11" t="s">
        <v>9</v>
      </c>
      <c r="AL1842" s="11" t="s">
        <v>9</v>
      </c>
      <c r="AM1842" s="11" t="s">
        <v>1</v>
      </c>
      <c r="AN1842" s="157">
        <v>48.01</v>
      </c>
      <c r="AO1842" s="157"/>
      <c r="AP1842" s="11" t="s">
        <v>60</v>
      </c>
      <c r="AQ1842" s="11" t="s">
        <v>24</v>
      </c>
      <c r="AR1842" s="11" t="s">
        <v>70</v>
      </c>
      <c r="AS1842" s="11"/>
    </row>
    <row r="1843" spans="1:45">
      <c r="AH1843" s="157">
        <v>69.010000000000005</v>
      </c>
      <c r="AI1843" s="157"/>
      <c r="AJ1843" s="11" t="s">
        <v>22</v>
      </c>
      <c r="AK1843" s="11" t="s">
        <v>11</v>
      </c>
      <c r="AL1843" s="11" t="s">
        <v>11</v>
      </c>
      <c r="AM1843" s="11" t="s">
        <v>6</v>
      </c>
      <c r="AN1843" s="157">
        <v>53.01</v>
      </c>
      <c r="AO1843" s="157"/>
      <c r="AP1843" s="11" t="s">
        <v>16</v>
      </c>
      <c r="AQ1843" s="11" t="s">
        <v>27</v>
      </c>
      <c r="AR1843" s="11" t="s">
        <v>15</v>
      </c>
      <c r="AS1843" s="11"/>
    </row>
    <row r="1844" spans="1:45">
      <c r="AH1844" s="157">
        <v>77.010000000000005</v>
      </c>
      <c r="AI1844" s="157"/>
      <c r="AJ1844" s="11" t="s">
        <v>21</v>
      </c>
      <c r="AK1844" s="11" t="s">
        <v>5</v>
      </c>
      <c r="AL1844" s="11" t="s">
        <v>5</v>
      </c>
      <c r="AM1844" s="11" t="s">
        <v>2</v>
      </c>
      <c r="AN1844" s="157">
        <v>58.01</v>
      </c>
      <c r="AO1844" s="157"/>
      <c r="AP1844" s="11" t="s">
        <v>61</v>
      </c>
      <c r="AQ1844" s="11" t="s">
        <v>65</v>
      </c>
      <c r="AR1844" s="11" t="s">
        <v>23</v>
      </c>
      <c r="AS1844" s="11"/>
    </row>
    <row r="1845" spans="1:45">
      <c r="AH1845" s="157">
        <v>85.01</v>
      </c>
      <c r="AI1845" s="157"/>
      <c r="AJ1845" s="11" t="s">
        <v>18</v>
      </c>
      <c r="AK1845" s="11" t="s">
        <v>13</v>
      </c>
      <c r="AL1845" s="11" t="s">
        <v>13</v>
      </c>
      <c r="AM1845" s="11" t="s">
        <v>8</v>
      </c>
      <c r="AN1845" s="157">
        <v>63.01</v>
      </c>
      <c r="AO1845" s="157"/>
      <c r="AP1845" s="11" t="s">
        <v>62</v>
      </c>
      <c r="AQ1845" s="11" t="s">
        <v>66</v>
      </c>
      <c r="AR1845" s="11" t="s">
        <v>17</v>
      </c>
      <c r="AS1845" s="11"/>
    </row>
    <row r="1846" spans="1:45">
      <c r="AH1846" s="157">
        <v>94.01</v>
      </c>
      <c r="AI1846" s="157"/>
      <c r="AJ1846" s="11" t="s">
        <v>75</v>
      </c>
      <c r="AK1846" s="11" t="s">
        <v>77</v>
      </c>
      <c r="AL1846" s="11" t="s">
        <v>77</v>
      </c>
      <c r="AM1846" s="11" t="s">
        <v>7</v>
      </c>
      <c r="AN1846" s="157">
        <v>69.010000000000005</v>
      </c>
      <c r="AO1846" s="157"/>
      <c r="AP1846" s="11" t="s">
        <v>63</v>
      </c>
      <c r="AQ1846" s="11" t="s">
        <v>67</v>
      </c>
      <c r="AR1846" s="11" t="s">
        <v>71</v>
      </c>
      <c r="AS1846" s="11"/>
    </row>
    <row r="1847" spans="1:45">
      <c r="AH1847" s="157">
        <v>105.01</v>
      </c>
      <c r="AI1847" s="157"/>
      <c r="AJ1847" s="11" t="s">
        <v>75</v>
      </c>
      <c r="AK1847" s="11" t="s">
        <v>78</v>
      </c>
      <c r="AL1847" s="11" t="s">
        <v>78</v>
      </c>
      <c r="AM1847" s="11" t="s">
        <v>3</v>
      </c>
      <c r="AN1847" s="157">
        <v>75.010000000000005</v>
      </c>
      <c r="AO1847" s="157"/>
      <c r="AP1847" s="11" t="s">
        <v>63</v>
      </c>
      <c r="AQ1847" s="11" t="s">
        <v>68</v>
      </c>
      <c r="AR1847" s="11" t="s">
        <v>72</v>
      </c>
      <c r="AS1847" s="11"/>
    </row>
    <row r="1848" spans="1:45">
      <c r="AH1848" s="157">
        <v>110</v>
      </c>
      <c r="AI1848" s="157"/>
      <c r="AJ1848" s="11" t="s">
        <v>75</v>
      </c>
      <c r="AK1848" s="11" t="s">
        <v>78</v>
      </c>
      <c r="AL1848" s="11" t="s">
        <v>78</v>
      </c>
      <c r="AM1848" s="11" t="s">
        <v>3</v>
      </c>
      <c r="AN1848">
        <v>110</v>
      </c>
      <c r="AO1848" s="157"/>
      <c r="AP1848" s="11" t="s">
        <v>63</v>
      </c>
      <c r="AQ1848" s="11" t="s">
        <v>68</v>
      </c>
      <c r="AR1848" s="11" t="s">
        <v>72</v>
      </c>
      <c r="AS1848" s="11"/>
    </row>
    <row r="1849" spans="1:45">
      <c r="AH1849">
        <v>120</v>
      </c>
      <c r="AI1849" s="157"/>
      <c r="AJ1849" s="11" t="s">
        <v>75</v>
      </c>
      <c r="AK1849" s="11" t="s">
        <v>78</v>
      </c>
      <c r="AL1849" s="11" t="s">
        <v>78</v>
      </c>
      <c r="AM1849" s="11" t="s">
        <v>3</v>
      </c>
      <c r="AN1849">
        <v>140</v>
      </c>
      <c r="AO1849" s="157"/>
      <c r="AP1849" s="11" t="s">
        <v>63</v>
      </c>
      <c r="AQ1849" s="11" t="s">
        <v>68</v>
      </c>
      <c r="AR1849" s="11" t="s">
        <v>72</v>
      </c>
      <c r="AS1849" s="11"/>
    </row>
    <row r="1850" spans="1:45">
      <c r="AH1850">
        <v>130</v>
      </c>
      <c r="AI1850" s="157"/>
      <c r="AJ1850" s="11" t="s">
        <v>75</v>
      </c>
      <c r="AK1850" s="11" t="s">
        <v>78</v>
      </c>
      <c r="AL1850" s="11" t="s">
        <v>78</v>
      </c>
      <c r="AM1850" s="11" t="s">
        <v>3</v>
      </c>
      <c r="AS1850" s="11"/>
    </row>
    <row r="1851" spans="1:45">
      <c r="AH1851">
        <v>140</v>
      </c>
      <c r="AI1851" s="157"/>
      <c r="AJ1851" s="11" t="s">
        <v>75</v>
      </c>
      <c r="AK1851" s="11" t="s">
        <v>78</v>
      </c>
      <c r="AL1851" s="11" t="s">
        <v>78</v>
      </c>
      <c r="AM1851" s="11" t="s">
        <v>3</v>
      </c>
      <c r="AS1851" s="11"/>
    </row>
    <row r="1852" spans="1:45">
      <c r="AI1852" s="157"/>
      <c r="AJ1852" s="11"/>
      <c r="AK1852" s="11"/>
      <c r="AL1852" s="11"/>
      <c r="AM1852" s="11"/>
      <c r="AO1852" s="157"/>
      <c r="AP1852" s="11"/>
      <c r="AQ1852" s="11"/>
      <c r="AR1852" s="11"/>
      <c r="AS1852" s="11"/>
    </row>
    <row r="1853" spans="1:45">
      <c r="AI1853" s="157"/>
      <c r="AJ1853" s="11"/>
      <c r="AK1853" s="11"/>
      <c r="AL1853" s="11"/>
      <c r="AM1853" s="11"/>
    </row>
    <row r="1854" spans="1:45">
      <c r="AI1854" s="157"/>
      <c r="AJ1854" s="11"/>
      <c r="AK1854" s="11"/>
      <c r="AL1854" s="11"/>
      <c r="AM1854" s="11"/>
    </row>
  </sheetData>
  <mergeCells count="10">
    <mergeCell ref="H63:M63"/>
    <mergeCell ref="H64:M64"/>
    <mergeCell ref="H65:M65"/>
    <mergeCell ref="G18:T18"/>
    <mergeCell ref="G19:J19"/>
    <mergeCell ref="K19:M19"/>
    <mergeCell ref="N19:Q19"/>
    <mergeCell ref="E58:M58"/>
    <mergeCell ref="K47:M47"/>
    <mergeCell ref="N47:Q47"/>
  </mergeCells>
  <phoneticPr fontId="0" type="noConversion"/>
  <conditionalFormatting sqref="I42:I44">
    <cfRule type="cellIs" dxfId="97" priority="2" stopIfTrue="1" operator="between">
      <formula>92</formula>
      <formula>94</formula>
    </cfRule>
    <cfRule type="cellIs" dxfId="96" priority="3" stopIfTrue="1" operator="between">
      <formula>89</formula>
      <formula>91</formula>
    </cfRule>
    <cfRule type="cellIs" dxfId="95" priority="4" stopIfTrue="1" operator="lessThan">
      <formula>89</formula>
    </cfRule>
  </conditionalFormatting>
  <conditionalFormatting sqref="I63:K65">
    <cfRule type="cellIs" dxfId="94" priority="1" stopIfTrue="1" operator="lessThan">
      <formula>0</formula>
    </cfRule>
  </conditionalFormatting>
  <printOptions horizontalCentered="1" verticalCentered="1"/>
  <pageMargins left="0.78740157480314965" right="0.78740157480314965" top="0.94488188976377963" bottom="0.98425196850393704" header="0.31496062992125984" footer="0.51181102362204722"/>
  <pageSetup paperSize="9" scale="57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DP1850"/>
  <sheetViews>
    <sheetView topLeftCell="E18" zoomScale="90" zoomScaleNormal="90" workbookViewId="0">
      <selection activeCell="H35" sqref="H35"/>
    </sheetView>
  </sheetViews>
  <sheetFormatPr baseColWidth="10" defaultRowHeight="12.75"/>
  <cols>
    <col min="1" max="1" width="10.28515625" style="8" hidden="1" customWidth="1"/>
    <col min="2" max="2" width="6" style="8" customWidth="1"/>
    <col min="3" max="3" width="6.7109375" style="8" customWidth="1"/>
    <col min="4" max="4" width="10.140625" style="9" customWidth="1"/>
    <col min="5" max="5" width="5.7109375" customWidth="1"/>
    <col min="6" max="6" width="18.85546875" customWidth="1"/>
    <col min="7" max="7" width="11.5703125" customWidth="1"/>
    <col min="8" max="8" width="27.140625" style="2" bestFit="1" customWidth="1"/>
    <col min="9" max="9" width="6.28515625" style="10" bestFit="1" customWidth="1"/>
    <col min="10" max="10" width="9.28515625" customWidth="1"/>
    <col min="11" max="11" width="7.5703125" bestFit="1" customWidth="1"/>
    <col min="12" max="13" width="7.5703125" customWidth="1"/>
    <col min="14" max="17" width="7.5703125" bestFit="1" customWidth="1"/>
    <col min="18" max="18" width="6.7109375" customWidth="1"/>
    <col min="19" max="19" width="7.140625" customWidth="1"/>
    <col min="20" max="20" width="13.140625" customWidth="1"/>
  </cols>
  <sheetData>
    <row r="1" spans="1:20" ht="13.5" hidden="1" thickBot="1"/>
    <row r="2" spans="1:20" ht="13.5" hidden="1" thickBot="1"/>
    <row r="3" spans="1:20" ht="13.5" hidden="1" thickBot="1"/>
    <row r="4" spans="1:20" ht="13.5" hidden="1" thickBot="1"/>
    <row r="5" spans="1:20" ht="13.5" hidden="1" thickBot="1"/>
    <row r="6" spans="1:20" ht="13.5" hidden="1" thickBot="1"/>
    <row r="7" spans="1:20" ht="13.5" hidden="1" thickBot="1"/>
    <row r="8" spans="1:20" ht="13.5" hidden="1" thickBot="1"/>
    <row r="9" spans="1:20" ht="13.5" hidden="1" thickBot="1"/>
    <row r="10" spans="1:20" ht="24.75" hidden="1" customHeight="1"/>
    <row r="11" spans="1:20" ht="24.75" hidden="1" customHeight="1"/>
    <row r="12" spans="1:20" ht="15" hidden="1" customHeight="1"/>
    <row r="13" spans="1:20" ht="39" hidden="1" customHeight="1">
      <c r="S13" s="12">
        <f>((SUM(R13:R17))-MIN(R13:R17))</f>
        <v>266</v>
      </c>
    </row>
    <row r="14" spans="1:20" s="20" customFormat="1" ht="37.5" hidden="1" customHeight="1">
      <c r="A14" s="13" t="s">
        <v>29</v>
      </c>
      <c r="B14" s="13"/>
      <c r="C14" s="14"/>
      <c r="D14" s="15"/>
      <c r="E14" s="16"/>
      <c r="F14" s="17" t="s">
        <v>30</v>
      </c>
      <c r="G14" s="17"/>
      <c r="H14" s="13"/>
      <c r="I14" s="18">
        <v>73</v>
      </c>
      <c r="J14" s="158">
        <v>60</v>
      </c>
      <c r="K14" s="159">
        <v>50</v>
      </c>
      <c r="L14" s="160" t="s">
        <v>31</v>
      </c>
      <c r="M14" s="160" t="s">
        <v>31</v>
      </c>
      <c r="N14" s="161">
        <f>IF(MAXA(K14:M14)&lt;=0,0,MAXA(K14:M14))</f>
        <v>50</v>
      </c>
      <c r="O14" s="160">
        <v>70</v>
      </c>
      <c r="P14" s="160" t="s">
        <v>31</v>
      </c>
      <c r="Q14" s="160" t="s">
        <v>31</v>
      </c>
      <c r="R14" s="161">
        <f>IF(MAXA(O14:Q14)&lt;=0,0,MAXA(O14:Q14))</f>
        <v>70</v>
      </c>
      <c r="S14" s="162">
        <f>IF(OR(N14=0,R14=0),0,N14+R14)</f>
        <v>120</v>
      </c>
      <c r="T14" s="19">
        <f>S14-J14</f>
        <v>60</v>
      </c>
    </row>
    <row r="15" spans="1:20" s="20" customFormat="1" ht="25.5" hidden="1" customHeight="1">
      <c r="A15" s="13" t="s">
        <v>32</v>
      </c>
      <c r="B15" s="13"/>
      <c r="C15" s="14"/>
      <c r="D15" s="15"/>
      <c r="E15" s="16"/>
      <c r="F15" s="17" t="s">
        <v>33</v>
      </c>
      <c r="G15" s="17"/>
      <c r="H15" s="13"/>
      <c r="I15" s="18">
        <v>73</v>
      </c>
      <c r="J15" s="158">
        <v>70</v>
      </c>
      <c r="K15" s="159">
        <v>100</v>
      </c>
      <c r="L15" s="160" t="s">
        <v>31</v>
      </c>
      <c r="M15" s="160" t="s">
        <v>31</v>
      </c>
      <c r="N15" s="161">
        <f>IF(MAXA(K15:M15)&lt;=0,0,MAXA(K15:M15))</f>
        <v>100</v>
      </c>
      <c r="O15" s="160">
        <v>140</v>
      </c>
      <c r="P15" s="160" t="s">
        <v>31</v>
      </c>
      <c r="Q15" s="160" t="s">
        <v>31</v>
      </c>
      <c r="R15" s="161">
        <f>IF(MAXA(O15:Q15)&lt;=0,0,MAXA(O15:Q15))</f>
        <v>140</v>
      </c>
      <c r="S15" s="162">
        <f>IF(OR(N15=0,R15=0),0,N15+R15)</f>
        <v>240</v>
      </c>
      <c r="T15" s="19">
        <f>S15-(J15*2)</f>
        <v>100</v>
      </c>
    </row>
    <row r="16" spans="1:20" s="28" customFormat="1" ht="22.5" hidden="1" customHeight="1">
      <c r="A16" s="21" t="s">
        <v>29</v>
      </c>
      <c r="B16" s="21"/>
      <c r="C16" s="22"/>
      <c r="D16" s="23"/>
      <c r="E16" s="24"/>
      <c r="F16" s="25" t="s">
        <v>34</v>
      </c>
      <c r="G16" s="25"/>
      <c r="H16" s="21"/>
      <c r="I16" s="26">
        <v>93</v>
      </c>
      <c r="J16" s="163">
        <v>65.349999999999994</v>
      </c>
      <c r="K16" s="164">
        <v>19</v>
      </c>
      <c r="L16" s="165">
        <v>21</v>
      </c>
      <c r="M16" s="165">
        <v>23</v>
      </c>
      <c r="N16" s="166">
        <f>IF(MAXA(K16+L16,L16+M16,K16+M16,K16,L16,M16)&lt;=0,0,MAXA(K16+L16,L16+M16,K16+M16,K16,L16,M16))</f>
        <v>44</v>
      </c>
      <c r="O16" s="165">
        <v>25</v>
      </c>
      <c r="P16" s="165">
        <v>27</v>
      </c>
      <c r="Q16" s="165">
        <v>29</v>
      </c>
      <c r="R16" s="166">
        <f>IF(MAXA(O16+P16,P16+Q16,O16+Q16,O16,P16,Q16)&lt;=0,0,MAXA(O16+P16,P16+Q16,O16+Q16,O16,P16,Q16))</f>
        <v>56</v>
      </c>
      <c r="S16" s="167">
        <f>IF(OR(N16=0,R16=0),0,N16+R16)</f>
        <v>100</v>
      </c>
      <c r="T16" s="27">
        <f>S16-(J16)</f>
        <v>34.650000000000006</v>
      </c>
    </row>
    <row r="17" spans="1:20" s="28" customFormat="1" ht="13.5" hidden="1" customHeight="1">
      <c r="A17" s="21" t="s">
        <v>32</v>
      </c>
      <c r="B17" s="21"/>
      <c r="C17" s="22"/>
      <c r="D17" s="23"/>
      <c r="E17" s="24"/>
      <c r="F17" s="25" t="s">
        <v>35</v>
      </c>
      <c r="G17" s="25"/>
      <c r="H17" s="21"/>
      <c r="I17" s="26">
        <v>93</v>
      </c>
      <c r="J17" s="163">
        <v>65.349999999999994</v>
      </c>
      <c r="K17" s="164">
        <v>19</v>
      </c>
      <c r="L17" s="165">
        <v>21</v>
      </c>
      <c r="M17" s="165">
        <v>23</v>
      </c>
      <c r="N17" s="166">
        <f>IF(MAXA(K17+L17,L17+M17,K17+M17,K17,L17,M17)&lt;=0,0,MAXA(K17+L17,L17+M17,K17+M17,K17,L17,M17))</f>
        <v>44</v>
      </c>
      <c r="O17" s="165">
        <v>25</v>
      </c>
      <c r="P17" s="165">
        <v>27</v>
      </c>
      <c r="Q17" s="165">
        <v>29</v>
      </c>
      <c r="R17" s="166">
        <f>IF(MAXA(O17+P17,P17+Q17,O17+Q17,O17,P17,Q17)&lt;=0,0,MAXA(O17+P17,P17+Q17,O17+Q17,O17,P17,Q17))</f>
        <v>56</v>
      </c>
      <c r="S17" s="168">
        <f>IF(OR(N17=0,R17=0),0,N17+R17)</f>
        <v>100</v>
      </c>
      <c r="T17" s="27">
        <f>S17-(J17*2)</f>
        <v>-30.699999999999989</v>
      </c>
    </row>
    <row r="18" spans="1:20" s="6" customFormat="1" ht="36" customHeight="1">
      <c r="A18" s="29"/>
      <c r="B18" s="30"/>
      <c r="C18" s="31"/>
      <c r="D18" s="32"/>
      <c r="E18" s="33"/>
      <c r="F18" s="34"/>
      <c r="G18" s="361" t="s">
        <v>200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2"/>
    </row>
    <row r="19" spans="1:20" s="6" customFormat="1" ht="45" customHeight="1" thickBot="1">
      <c r="A19" s="29"/>
      <c r="B19" s="35"/>
      <c r="C19" s="36"/>
      <c r="D19" s="37"/>
      <c r="E19" s="38"/>
      <c r="F19" s="39" t="s">
        <v>36</v>
      </c>
      <c r="G19" s="363" t="s">
        <v>96</v>
      </c>
      <c r="H19" s="363"/>
      <c r="I19" s="363"/>
      <c r="J19" s="363"/>
      <c r="K19" s="363" t="s">
        <v>37</v>
      </c>
      <c r="L19" s="363"/>
      <c r="M19" s="363"/>
      <c r="N19" s="363" t="s">
        <v>38</v>
      </c>
      <c r="O19" s="363"/>
      <c r="P19" s="363"/>
      <c r="Q19" s="363"/>
      <c r="R19" s="40" t="s">
        <v>39</v>
      </c>
      <c r="S19" s="41"/>
      <c r="T19" s="217" t="s">
        <v>40</v>
      </c>
    </row>
    <row r="20" spans="1:20" s="50" customFormat="1" ht="13.5" customHeight="1" thickTop="1" thickBot="1">
      <c r="A20" s="216" t="s">
        <v>41</v>
      </c>
      <c r="B20" s="218" t="s">
        <v>94</v>
      </c>
      <c r="C20" s="43" t="s">
        <v>95</v>
      </c>
      <c r="D20" s="44" t="s">
        <v>42</v>
      </c>
      <c r="E20" s="45" t="s">
        <v>43</v>
      </c>
      <c r="F20" s="45" t="s">
        <v>44</v>
      </c>
      <c r="G20" s="45" t="s">
        <v>45</v>
      </c>
      <c r="H20" s="46" t="s">
        <v>46</v>
      </c>
      <c r="I20" s="47" t="s">
        <v>47</v>
      </c>
      <c r="J20" s="45" t="s">
        <v>48</v>
      </c>
      <c r="K20" s="45">
        <v>1</v>
      </c>
      <c r="L20" s="45">
        <v>2</v>
      </c>
      <c r="M20" s="45">
        <v>3</v>
      </c>
      <c r="N20" s="45" t="s">
        <v>49</v>
      </c>
      <c r="O20" s="45">
        <v>1</v>
      </c>
      <c r="P20" s="45">
        <v>2</v>
      </c>
      <c r="Q20" s="45">
        <v>3</v>
      </c>
      <c r="R20" s="45" t="s">
        <v>28</v>
      </c>
      <c r="S20" s="45" t="s">
        <v>50</v>
      </c>
      <c r="T20" s="219" t="s">
        <v>51</v>
      </c>
    </row>
    <row r="21" spans="1:20" s="62" customFormat="1" ht="21" thickBot="1">
      <c r="A21" s="51" t="s">
        <v>98</v>
      </c>
      <c r="B21" s="220">
        <v>29</v>
      </c>
      <c r="C21" s="52"/>
      <c r="D21" s="67"/>
      <c r="E21" s="67" t="str">
        <f>IF($B21="","",VLOOKUP($B21,engagements!$A$3:$H$59,4))</f>
        <v>FRA</v>
      </c>
      <c r="F21" s="67" t="str">
        <f>IF($B21="","",VLOOKUP($B21,engagements!$A$3:$H$59,5))</f>
        <v xml:space="preserve">JEROME </v>
      </c>
      <c r="G21" s="67" t="str">
        <f>IF($B21="","",VLOOKUP($B21,engagements!$A$3:$H$59,6))</f>
        <v>Alexis</v>
      </c>
      <c r="H21" s="341" t="str">
        <f>IF($B21="","",VLOOKUP($B21,engagements!$A$3:$H$59,7))</f>
        <v>HAUTS DE France</v>
      </c>
      <c r="I21" s="193" t="str">
        <f>IF($B21="","",VLOOKUP($B21,engagements!$A$3:$H$59,8))</f>
        <v>1989</v>
      </c>
      <c r="J21" s="56">
        <v>64.599999999999994</v>
      </c>
      <c r="K21" s="58">
        <v>100</v>
      </c>
      <c r="L21" s="58">
        <v>105</v>
      </c>
      <c r="M21" s="58">
        <v>-109</v>
      </c>
      <c r="N21" s="59">
        <f t="shared" ref="N21:N33" si="0">IF(MAXA(K21:M21)&lt;=0,0,MAXA(K21:M21))</f>
        <v>105</v>
      </c>
      <c r="O21" s="58">
        <v>125</v>
      </c>
      <c r="P21" s="58">
        <v>-128</v>
      </c>
      <c r="Q21" s="58">
        <v>-130</v>
      </c>
      <c r="R21" s="60">
        <f t="shared" ref="R21:R29" si="1">IF(MAXA(O21:Q21)&lt;=0,0,MAXA(O21:Q21))</f>
        <v>125</v>
      </c>
      <c r="S21" s="61">
        <f t="shared" ref="S21:S33" si="2">IF(OR(N21=0,R21=0),0,N21+R21)</f>
        <v>230</v>
      </c>
      <c r="T21" s="390">
        <f t="shared" ref="T21:T37" si="3">IF(J21="","",IF(A21="H",10^(0.794358141*LOG(J21/174.393)^2)*S21,IF(A21="F",10^(0.89726074 * LOG(J21/148.026)^2)*S21,"")))</f>
        <v>323.21515355734397</v>
      </c>
    </row>
    <row r="22" spans="1:20" s="62" customFormat="1" ht="21" thickBot="1">
      <c r="A22" s="51" t="s">
        <v>98</v>
      </c>
      <c r="B22" s="220">
        <v>30</v>
      </c>
      <c r="C22" s="52"/>
      <c r="D22" s="67"/>
      <c r="E22" s="67" t="str">
        <f>IF($B22="","",VLOOKUP($B22,engagements!$A$3:$H$59,4))</f>
        <v>GER</v>
      </c>
      <c r="F22" s="67" t="str">
        <f>IF($B22="","",VLOOKUP($B22,engagements!$A$3:$H$59,5))</f>
        <v xml:space="preserve">DITTMAR </v>
      </c>
      <c r="G22" s="67" t="str">
        <f>IF($B22="","",VLOOKUP($B22,engagements!$A$3:$H$59,6))</f>
        <v>Robert</v>
      </c>
      <c r="H22" s="341" t="str">
        <f>IF($B22="","",VLOOKUP($B22,engagements!$A$3:$H$59,7))</f>
        <v>OHRDRUF Allemagne</v>
      </c>
      <c r="I22" s="193" t="str">
        <f>IF($B22="","",VLOOKUP($B22,engagements!$A$3:$H$59,8))</f>
        <v>1988</v>
      </c>
      <c r="J22" s="56">
        <v>113.7</v>
      </c>
      <c r="K22" s="58">
        <v>93</v>
      </c>
      <c r="L22" s="58">
        <v>97</v>
      </c>
      <c r="M22" s="58">
        <v>100</v>
      </c>
      <c r="N22" s="59">
        <f t="shared" si="0"/>
        <v>100</v>
      </c>
      <c r="O22" s="58">
        <v>128</v>
      </c>
      <c r="P22" s="58">
        <v>135</v>
      </c>
      <c r="Q22" s="58">
        <v>-140</v>
      </c>
      <c r="R22" s="60">
        <f t="shared" si="1"/>
        <v>135</v>
      </c>
      <c r="S22" s="61">
        <f t="shared" si="2"/>
        <v>235</v>
      </c>
      <c r="T22" s="390">
        <f t="shared" si="3"/>
        <v>250.31169169777093</v>
      </c>
    </row>
    <row r="23" spans="1:20" s="65" customFormat="1" ht="21" thickBot="1">
      <c r="A23" s="51" t="s">
        <v>98</v>
      </c>
      <c r="B23" s="220">
        <v>31</v>
      </c>
      <c r="C23" s="52"/>
      <c r="D23" s="67"/>
      <c r="E23" s="67" t="str">
        <f>IF($B23="","",VLOOKUP($B23,engagements!$A$3:$H$59,4))</f>
        <v>GBR</v>
      </c>
      <c r="F23" s="67" t="str">
        <f>IF($B23="","",VLOOKUP($B23,engagements!$A$3:$H$59,5))</f>
        <v xml:space="preserve">O'ROURKE </v>
      </c>
      <c r="G23" s="67" t="str">
        <f>IF($B23="","",VLOOKUP($B23,engagements!$A$3:$H$59,6))</f>
        <v>Conor</v>
      </c>
      <c r="H23" s="341" t="str">
        <f>IF($B23="","",VLOOKUP($B23,engagements!$A$3:$H$59,7))</f>
        <v>ST BIRINUS Angleterre</v>
      </c>
      <c r="I23" s="193" t="str">
        <f>IF($B23="","",VLOOKUP($B23,engagements!$A$3:$H$59,8))</f>
        <v>1998</v>
      </c>
      <c r="J23" s="56">
        <v>69.3</v>
      </c>
      <c r="K23" s="58">
        <v>95</v>
      </c>
      <c r="L23" s="58">
        <v>100</v>
      </c>
      <c r="M23" s="58">
        <v>-105</v>
      </c>
      <c r="N23" s="59">
        <f t="shared" si="0"/>
        <v>100</v>
      </c>
      <c r="O23" s="58">
        <v>120</v>
      </c>
      <c r="P23" s="58">
        <v>125</v>
      </c>
      <c r="Q23" s="58">
        <v>127</v>
      </c>
      <c r="R23" s="60">
        <f t="shared" si="1"/>
        <v>127</v>
      </c>
      <c r="S23" s="61">
        <f t="shared" si="2"/>
        <v>227</v>
      </c>
      <c r="T23" s="390">
        <f t="shared" si="3"/>
        <v>304.52951579098715</v>
      </c>
    </row>
    <row r="24" spans="1:20" s="62" customFormat="1" ht="21" thickBot="1">
      <c r="A24" s="51" t="s">
        <v>98</v>
      </c>
      <c r="B24" s="220">
        <v>32</v>
      </c>
      <c r="C24" s="52"/>
      <c r="D24" s="67"/>
      <c r="E24" s="67" t="str">
        <f>IF($B24="","",VLOOKUP($B24,engagements!$A$3:$H$59,4))</f>
        <v>GBR</v>
      </c>
      <c r="F24" s="67" t="str">
        <f>IF($B24="","",VLOOKUP($B24,engagements!$A$3:$H$59,5))</f>
        <v xml:space="preserve">BURCHETTE </v>
      </c>
      <c r="G24" s="67" t="str">
        <f>IF($B24="","",VLOOKUP($B24,engagements!$A$3:$H$59,6))</f>
        <v>Will</v>
      </c>
      <c r="H24" s="341" t="str">
        <f>IF($B24="","",VLOOKUP($B24,engagements!$A$3:$H$59,7))</f>
        <v>ST BIRINUS Angleterre</v>
      </c>
      <c r="I24" s="193" t="str">
        <f>IF($B24="","",VLOOKUP($B24,engagements!$A$3:$H$59,8))</f>
        <v>1999</v>
      </c>
      <c r="J24" s="56">
        <v>75.599999999999994</v>
      </c>
      <c r="K24" s="58">
        <v>90</v>
      </c>
      <c r="L24" s="58">
        <v>95</v>
      </c>
      <c r="M24" s="58">
        <v>-100</v>
      </c>
      <c r="N24" s="59">
        <f t="shared" si="0"/>
        <v>95</v>
      </c>
      <c r="O24" s="58">
        <v>115</v>
      </c>
      <c r="P24" s="58">
        <v>120</v>
      </c>
      <c r="Q24" s="58">
        <v>-125</v>
      </c>
      <c r="R24" s="60">
        <f t="shared" si="1"/>
        <v>120</v>
      </c>
      <c r="S24" s="61">
        <f t="shared" si="2"/>
        <v>215</v>
      </c>
      <c r="T24" s="390">
        <f t="shared" si="3"/>
        <v>273.59894650000768</v>
      </c>
    </row>
    <row r="25" spans="1:20" s="62" customFormat="1" ht="21" thickBot="1">
      <c r="A25" s="51" t="s">
        <v>98</v>
      </c>
      <c r="B25" s="220">
        <v>33</v>
      </c>
      <c r="C25" s="52"/>
      <c r="D25" s="67"/>
      <c r="E25" s="67" t="str">
        <f>IF($B25="","",VLOOKUP($B25,engagements!$A$3:$H$59,4))</f>
        <v>FRA</v>
      </c>
      <c r="F25" s="67" t="str">
        <f>IF($B25="","",VLOOKUP($B25,engagements!$A$3:$H$59,5))</f>
        <v xml:space="preserve">JEROME </v>
      </c>
      <c r="G25" s="67" t="str">
        <f>IF($B25="","",VLOOKUP($B25,engagements!$A$3:$H$59,6))</f>
        <v>Kévin</v>
      </c>
      <c r="H25" s="341" t="str">
        <f>IF($B25="","",VLOOKUP($B25,engagements!$A$3:$H$59,7))</f>
        <v>Pole Espoir AMIENS</v>
      </c>
      <c r="I25" s="193" t="str">
        <f>IF($B25="","",VLOOKUP($B25,engagements!$A$3:$H$59,8))</f>
        <v>1992</v>
      </c>
      <c r="J25" s="56">
        <v>77.400000000000006</v>
      </c>
      <c r="K25" s="58">
        <v>95</v>
      </c>
      <c r="L25" s="58">
        <v>-100</v>
      </c>
      <c r="M25" s="58">
        <v>100</v>
      </c>
      <c r="N25" s="59">
        <f t="shared" si="0"/>
        <v>100</v>
      </c>
      <c r="O25" s="58">
        <v>125</v>
      </c>
      <c r="P25" s="58">
        <v>-130</v>
      </c>
      <c r="Q25" s="58">
        <v>-130</v>
      </c>
      <c r="R25" s="60">
        <f t="shared" si="1"/>
        <v>125</v>
      </c>
      <c r="S25" s="61">
        <f t="shared" si="2"/>
        <v>225</v>
      </c>
      <c r="T25" s="390">
        <f t="shared" si="3"/>
        <v>282.51914520128349</v>
      </c>
    </row>
    <row r="26" spans="1:20" s="62" customFormat="1" ht="21" thickBot="1">
      <c r="A26" s="51" t="s">
        <v>98</v>
      </c>
      <c r="B26" s="220">
        <v>34</v>
      </c>
      <c r="C26" s="52"/>
      <c r="D26" s="67"/>
      <c r="E26" s="67" t="str">
        <f>IF($B26="","",VLOOKUP($B26,engagements!$A$3:$H$59,4))</f>
        <v>BEL</v>
      </c>
      <c r="F26" s="67" t="str">
        <f>IF($B26="","",VLOOKUP($B26,engagements!$A$3:$H$59,5))</f>
        <v xml:space="preserve">GOEGEBUER </v>
      </c>
      <c r="G26" s="67" t="str">
        <f>IF($B26="","",VLOOKUP($B26,engagements!$A$3:$H$59,6))</f>
        <v>Tom</v>
      </c>
      <c r="H26" s="341" t="str">
        <f>IF($B26="","",VLOOKUP($B26,engagements!$A$3:$H$59,7))</f>
        <v>BELGIQUE</v>
      </c>
      <c r="I26" s="193" t="str">
        <f>IF($B26="","",VLOOKUP($B26,engagements!$A$3:$H$59,8))</f>
        <v>1975</v>
      </c>
      <c r="J26" s="56">
        <v>63.6</v>
      </c>
      <c r="K26" s="58">
        <v>102</v>
      </c>
      <c r="L26" s="58">
        <v>106</v>
      </c>
      <c r="M26" s="58">
        <v>109</v>
      </c>
      <c r="N26" s="59">
        <f t="shared" si="0"/>
        <v>109</v>
      </c>
      <c r="O26" s="58">
        <v>122</v>
      </c>
      <c r="P26" s="58">
        <v>126</v>
      </c>
      <c r="Q26" s="58">
        <v>-129</v>
      </c>
      <c r="R26" s="60">
        <f t="shared" si="1"/>
        <v>126</v>
      </c>
      <c r="S26" s="61">
        <f t="shared" si="2"/>
        <v>235</v>
      </c>
      <c r="T26" s="390">
        <f t="shared" si="3"/>
        <v>333.81877935135657</v>
      </c>
    </row>
    <row r="27" spans="1:20" s="62" customFormat="1" ht="21" thickBot="1">
      <c r="A27" s="51" t="s">
        <v>98</v>
      </c>
      <c r="B27" s="220">
        <v>35</v>
      </c>
      <c r="C27" s="52"/>
      <c r="D27" s="67"/>
      <c r="E27" s="67" t="str">
        <f>IF($B27="","",VLOOKUP($B27,engagements!$A$3:$H$59,4))</f>
        <v>GER</v>
      </c>
      <c r="F27" s="67" t="str">
        <f>IF($B27="","",VLOOKUP($B27,engagements!$A$3:$H$59,5))</f>
        <v xml:space="preserve">BAJORAT </v>
      </c>
      <c r="G27" s="67" t="str">
        <f>IF($B27="","",VLOOKUP($B27,engagements!$A$3:$H$59,6))</f>
        <v>Karl</v>
      </c>
      <c r="H27" s="341" t="str">
        <f>IF($B27="","",VLOOKUP($B27,engagements!$A$3:$H$59,7))</f>
        <v>BIENDORF Allemagne</v>
      </c>
      <c r="I27" s="193" t="str">
        <f>IF($B27="","",VLOOKUP($B27,engagements!$A$3:$H$59,8))</f>
        <v>1998</v>
      </c>
      <c r="J27" s="56">
        <v>116.5</v>
      </c>
      <c r="K27" s="58">
        <v>97</v>
      </c>
      <c r="L27" s="58">
        <v>-102</v>
      </c>
      <c r="M27" s="58">
        <v>-102</v>
      </c>
      <c r="N27" s="59">
        <f t="shared" si="0"/>
        <v>97</v>
      </c>
      <c r="O27" s="58">
        <v>125</v>
      </c>
      <c r="P27" s="58">
        <v>130</v>
      </c>
      <c r="Q27" s="58">
        <v>-135</v>
      </c>
      <c r="R27" s="60">
        <f t="shared" si="1"/>
        <v>130</v>
      </c>
      <c r="S27" s="61">
        <f t="shared" si="2"/>
        <v>227</v>
      </c>
      <c r="T27" s="390">
        <f t="shared" si="3"/>
        <v>240.10963163504849</v>
      </c>
    </row>
    <row r="28" spans="1:20" s="62" customFormat="1" ht="21" thickBot="1">
      <c r="A28" s="51" t="s">
        <v>98</v>
      </c>
      <c r="B28" s="220">
        <v>36</v>
      </c>
      <c r="C28" s="52"/>
      <c r="D28" s="67"/>
      <c r="E28" s="67" t="str">
        <f>IF($B28="","",VLOOKUP($B28,engagements!$A$3:$H$59,4))</f>
        <v>FRA</v>
      </c>
      <c r="F28" s="67" t="str">
        <f>IF($B28="","",VLOOKUP($B28,engagements!$A$3:$H$59,5))</f>
        <v>BUZELIN</v>
      </c>
      <c r="G28" s="67" t="str">
        <f>IF($B28="","",VLOOKUP($B28,engagements!$A$3:$H$59,6))</f>
        <v>CEDRIC</v>
      </c>
      <c r="H28" s="341" t="str">
        <f>IF($B28="","",VLOOKUP($B28,engagements!$A$3:$H$59,7))</f>
        <v>Comité du Pas de Calais</v>
      </c>
      <c r="I28" s="193">
        <f>IF($B28="","",VLOOKUP($B28,engagements!$A$3:$H$59,8))</f>
        <v>1994</v>
      </c>
      <c r="J28" s="56">
        <v>85</v>
      </c>
      <c r="K28" s="58">
        <v>-100</v>
      </c>
      <c r="L28" s="58">
        <v>100</v>
      </c>
      <c r="M28" s="58">
        <v>110</v>
      </c>
      <c r="N28" s="59">
        <f t="shared" si="0"/>
        <v>110</v>
      </c>
      <c r="O28" s="58">
        <v>128</v>
      </c>
      <c r="P28" s="58">
        <v>-135</v>
      </c>
      <c r="Q28" s="58">
        <v>-140</v>
      </c>
      <c r="R28" s="60">
        <f t="shared" si="1"/>
        <v>128</v>
      </c>
      <c r="S28" s="61">
        <f t="shared" si="2"/>
        <v>238</v>
      </c>
      <c r="T28" s="390">
        <f t="shared" si="3"/>
        <v>284.4183098266343</v>
      </c>
    </row>
    <row r="29" spans="1:20" s="62" customFormat="1" ht="21" thickBot="1">
      <c r="A29" s="51" t="s">
        <v>98</v>
      </c>
      <c r="B29" s="220">
        <v>38</v>
      </c>
      <c r="C29" s="184"/>
      <c r="D29" s="67"/>
      <c r="E29" s="67" t="str">
        <f>IF($B29="","",VLOOKUP($B29,engagements!$A$3:$H$59,4))</f>
        <v>NDL</v>
      </c>
      <c r="F29" s="67" t="str">
        <f>IF($B29="","",VLOOKUP($B29,engagements!$A$3:$H$59,5))</f>
        <v xml:space="preserve">ALPER </v>
      </c>
      <c r="G29" s="67" t="str">
        <f>IF($B29="","",VLOOKUP($B29,engagements!$A$3:$H$59,6))</f>
        <v>Deniz</v>
      </c>
      <c r="H29" s="341" t="str">
        <f>IF($B29="","",VLOOKUP($B29,engagements!$A$3:$H$59,7))</f>
        <v>NKV ATLAS HOLLANDE</v>
      </c>
      <c r="I29" s="193" t="str">
        <f>IF($B29="","",VLOOKUP($B29,engagements!$A$3:$H$59,8))</f>
        <v>1990</v>
      </c>
      <c r="J29" s="56">
        <v>78.599999999999994</v>
      </c>
      <c r="K29" s="58">
        <v>-102</v>
      </c>
      <c r="L29" s="58">
        <v>-105</v>
      </c>
      <c r="M29" s="58">
        <v>-105</v>
      </c>
      <c r="N29" s="59">
        <f t="shared" si="0"/>
        <v>0</v>
      </c>
      <c r="O29" s="58">
        <v>-131</v>
      </c>
      <c r="P29" s="58">
        <v>-135</v>
      </c>
      <c r="Q29" s="58"/>
      <c r="R29" s="60">
        <f t="shared" si="1"/>
        <v>0</v>
      </c>
      <c r="S29" s="61">
        <f t="shared" si="2"/>
        <v>0</v>
      </c>
      <c r="T29" s="390">
        <f t="shared" si="3"/>
        <v>0</v>
      </c>
    </row>
    <row r="30" spans="1:20" s="62" customFormat="1" ht="21" thickBot="1">
      <c r="A30" s="51" t="s">
        <v>98</v>
      </c>
      <c r="B30" s="220">
        <v>39</v>
      </c>
      <c r="C30" s="52"/>
      <c r="D30" s="67"/>
      <c r="E30" s="67" t="str">
        <f>IF($B30="","",VLOOKUP($B30,engagements!$A$3:$H$59,4))</f>
        <v>FRA</v>
      </c>
      <c r="F30" s="67" t="str">
        <f>IF($B30="","",VLOOKUP($B30,engagements!$A$3:$H$59,5))</f>
        <v xml:space="preserve">REYNDERS </v>
      </c>
      <c r="G30" s="67" t="str">
        <f>IF($B30="","",VLOOKUP($B30,engagements!$A$3:$H$59,6))</f>
        <v>Kévin</v>
      </c>
      <c r="H30" s="341" t="str">
        <f>IF($B30="","",VLOOKUP($B30,engagements!$A$3:$H$59,7))</f>
        <v>CHCD COMINES</v>
      </c>
      <c r="I30" s="193" t="str">
        <f>IF($B30="","",VLOOKUP($B30,engagements!$A$3:$H$59,8))</f>
        <v>1991</v>
      </c>
      <c r="J30" s="56">
        <v>109.1</v>
      </c>
      <c r="K30" s="58">
        <v>101</v>
      </c>
      <c r="L30" s="58">
        <v>106</v>
      </c>
      <c r="M30" s="58">
        <v>110</v>
      </c>
      <c r="N30" s="59">
        <f t="shared" si="0"/>
        <v>110</v>
      </c>
      <c r="O30" s="58">
        <v>135</v>
      </c>
      <c r="P30" s="58">
        <v>140</v>
      </c>
      <c r="Q30" s="58">
        <v>145</v>
      </c>
      <c r="R30" s="60">
        <f t="shared" ref="R30:R33" si="4">IF(MAXA(O30:Q30)&lt;=0,0,MAXA(O30:Q30))</f>
        <v>145</v>
      </c>
      <c r="S30" s="61">
        <f t="shared" si="2"/>
        <v>255</v>
      </c>
      <c r="T30" s="390">
        <f t="shared" si="3"/>
        <v>275.10749464382974</v>
      </c>
    </row>
    <row r="31" spans="1:20" s="62" customFormat="1" ht="21" thickBot="1">
      <c r="A31" s="51" t="s">
        <v>98</v>
      </c>
      <c r="B31" s="220">
        <v>40</v>
      </c>
      <c r="C31" s="52"/>
      <c r="D31" s="67"/>
      <c r="E31" s="67" t="str">
        <f>IF($B31="","",VLOOKUP($B31,engagements!$A$3:$H$59,4))</f>
        <v>GBR</v>
      </c>
      <c r="F31" s="67" t="str">
        <f>IF($B31="","",VLOOKUP($B31,engagements!$A$3:$H$59,5))</f>
        <v xml:space="preserve">PANJAVI </v>
      </c>
      <c r="G31" s="67" t="str">
        <f>IF($B31="","",VLOOKUP($B31,engagements!$A$3:$H$59,6))</f>
        <v>Kian</v>
      </c>
      <c r="H31" s="341" t="str">
        <f>IF($B31="","",VLOOKUP($B31,engagements!$A$3:$H$59,7))</f>
        <v>STARE FOR THE FUTURE GBR</v>
      </c>
      <c r="I31" s="193" t="str">
        <f>IF($B31="","",VLOOKUP($B31,engagements!$A$3:$H$59,8))</f>
        <v>1998</v>
      </c>
      <c r="J31" s="56">
        <v>78.7</v>
      </c>
      <c r="K31" s="58">
        <v>102</v>
      </c>
      <c r="L31" s="58">
        <v>-109</v>
      </c>
      <c r="M31" s="58">
        <v>110</v>
      </c>
      <c r="N31" s="59">
        <f t="shared" si="0"/>
        <v>110</v>
      </c>
      <c r="O31" s="58">
        <v>126</v>
      </c>
      <c r="P31" s="58">
        <v>135</v>
      </c>
      <c r="Q31" s="58">
        <v>-140</v>
      </c>
      <c r="R31" s="60">
        <f t="shared" si="4"/>
        <v>135</v>
      </c>
      <c r="S31" s="61">
        <f t="shared" si="2"/>
        <v>245</v>
      </c>
      <c r="T31" s="390">
        <f t="shared" si="3"/>
        <v>304.80257448565169</v>
      </c>
    </row>
    <row r="32" spans="1:20" s="62" customFormat="1" ht="21" thickBot="1">
      <c r="A32" s="51" t="s">
        <v>98</v>
      </c>
      <c r="B32" s="220">
        <v>41</v>
      </c>
      <c r="C32" s="52"/>
      <c r="D32" s="67"/>
      <c r="E32" s="67" t="str">
        <f>IF($B32="","",VLOOKUP($B32,engagements!$A$3:$H$59,4))</f>
        <v>GER</v>
      </c>
      <c r="F32" s="67" t="str">
        <f>IF($B32="","",VLOOKUP($B32,engagements!$A$3:$H$59,5))</f>
        <v xml:space="preserve">HAGUE </v>
      </c>
      <c r="G32" s="67" t="str">
        <f>IF($B32="","",VLOOKUP($B32,engagements!$A$3:$H$59,6))</f>
        <v>Matt</v>
      </c>
      <c r="H32" s="341" t="str">
        <f>IF($B32="","",VLOOKUP($B32,engagements!$A$3:$H$59,7))</f>
        <v>OXFORD Angleterre</v>
      </c>
      <c r="I32" s="193" t="str">
        <f>IF($B32="","",VLOOKUP($B32,engagements!$A$3:$H$59,8))</f>
        <v>1995</v>
      </c>
      <c r="J32" s="56">
        <v>95.6</v>
      </c>
      <c r="K32" s="58">
        <v>110</v>
      </c>
      <c r="L32" s="58">
        <v>115</v>
      </c>
      <c r="M32" s="58">
        <v>-120</v>
      </c>
      <c r="N32" s="59">
        <f t="shared" si="0"/>
        <v>115</v>
      </c>
      <c r="O32" s="58">
        <v>135</v>
      </c>
      <c r="P32" s="58">
        <v>140</v>
      </c>
      <c r="Q32" s="58">
        <v>-145</v>
      </c>
      <c r="R32" s="60">
        <f t="shared" si="4"/>
        <v>140</v>
      </c>
      <c r="S32" s="61">
        <f t="shared" si="2"/>
        <v>255</v>
      </c>
      <c r="T32" s="390">
        <f t="shared" si="3"/>
        <v>288.85651066473901</v>
      </c>
    </row>
    <row r="33" spans="1:20" s="62" customFormat="1" ht="21" thickBot="1">
      <c r="A33" s="51" t="s">
        <v>98</v>
      </c>
      <c r="B33" s="220"/>
      <c r="C33" s="52"/>
      <c r="D33" s="67"/>
      <c r="E33" s="67" t="str">
        <f>IF($B33="","",VLOOKUP($B33,engagements!$A$3:$H$59,4))</f>
        <v/>
      </c>
      <c r="F33" s="67" t="str">
        <f>IF($B33="","",VLOOKUP($B33,engagements!$A$3:$H$59,5))</f>
        <v/>
      </c>
      <c r="G33" s="67" t="str">
        <f>IF($B33="","",VLOOKUP($B33,engagements!$A$3:$H$59,6))</f>
        <v/>
      </c>
      <c r="H33" s="341" t="str">
        <f>IF($B33="","",VLOOKUP($B33,engagements!$A$3:$H$59,7))</f>
        <v/>
      </c>
      <c r="I33" s="193" t="str">
        <f>IF($B33="","",VLOOKUP($B33,engagements!$A$3:$H$59,8))</f>
        <v/>
      </c>
      <c r="J33" s="56"/>
      <c r="K33" s="58"/>
      <c r="L33" s="58"/>
      <c r="M33" s="58"/>
      <c r="N33" s="59"/>
      <c r="O33" s="58"/>
      <c r="P33" s="58"/>
      <c r="Q33" s="58"/>
      <c r="R33" s="60"/>
      <c r="S33" s="61"/>
      <c r="T33" s="390" t="str">
        <f t="shared" si="3"/>
        <v/>
      </c>
    </row>
    <row r="34" spans="1:20" s="62" customFormat="1" ht="21" thickBot="1">
      <c r="A34" s="51" t="s">
        <v>98</v>
      </c>
      <c r="B34" s="220"/>
      <c r="C34" s="52"/>
      <c r="D34" s="67"/>
      <c r="E34" s="67" t="str">
        <f>IF($B34="","",VLOOKUP($B34,engagements!$A$3:$H$59,4))</f>
        <v/>
      </c>
      <c r="F34" s="67" t="str">
        <f>IF($B34="","",VLOOKUP($B34,engagements!$A$3:$H$59,5))</f>
        <v/>
      </c>
      <c r="G34" s="67" t="str">
        <f>IF($B34="","",VLOOKUP($B34,engagements!$A$3:$H$59,6))</f>
        <v/>
      </c>
      <c r="H34" s="341" t="str">
        <f>IF($B34="","",VLOOKUP($B34,engagements!$A$3:$H$59,7))</f>
        <v/>
      </c>
      <c r="I34" s="193" t="str">
        <f>IF($B34="","",VLOOKUP($B34,engagements!$A$3:$H$59,8))</f>
        <v/>
      </c>
      <c r="J34" s="56"/>
      <c r="K34" s="58"/>
      <c r="L34" s="58"/>
      <c r="M34" s="58"/>
      <c r="N34" s="59"/>
      <c r="O34" s="58"/>
      <c r="P34" s="58"/>
      <c r="Q34" s="58"/>
      <c r="R34" s="60"/>
      <c r="S34" s="61"/>
      <c r="T34" s="221" t="str">
        <f t="shared" si="3"/>
        <v/>
      </c>
    </row>
    <row r="35" spans="1:20" s="62" customFormat="1" ht="21" thickBot="1">
      <c r="A35" s="51" t="s">
        <v>98</v>
      </c>
      <c r="B35" s="220"/>
      <c r="C35" s="52"/>
      <c r="D35" s="67"/>
      <c r="E35" s="67" t="str">
        <f>IF($B35="","",VLOOKUP($B35,engagements!$A$3:$H$59,4))</f>
        <v/>
      </c>
      <c r="F35" s="67" t="str">
        <f>IF($B35="","",VLOOKUP($B35,engagements!$A$3:$H$59,5))</f>
        <v/>
      </c>
      <c r="G35" s="67" t="str">
        <f>IF($B35="","",VLOOKUP($B35,engagements!$A$3:$H$59,6))</f>
        <v/>
      </c>
      <c r="H35" s="67" t="str">
        <f>IF($B35="","",VLOOKUP($B35,engagements!$A$3:$H$59,7))</f>
        <v/>
      </c>
      <c r="I35" s="193" t="str">
        <f>IF($B35="","",VLOOKUP($B35,engagements!$A$3:$H$59,8))</f>
        <v/>
      </c>
      <c r="J35" s="56"/>
      <c r="K35" s="58"/>
      <c r="L35" s="58"/>
      <c r="M35" s="58"/>
      <c r="N35" s="59"/>
      <c r="O35" s="58"/>
      <c r="P35" s="58"/>
      <c r="Q35" s="58"/>
      <c r="R35" s="60"/>
      <c r="S35" s="61"/>
      <c r="T35" s="221" t="str">
        <f t="shared" si="3"/>
        <v/>
      </c>
    </row>
    <row r="36" spans="1:20" s="62" customFormat="1" ht="21" thickBot="1">
      <c r="A36" s="51" t="s">
        <v>98</v>
      </c>
      <c r="B36" s="220"/>
      <c r="C36" s="52"/>
      <c r="D36" s="67" t="str">
        <f>IF($B36="","",VLOOKUP($B36,engagements!$A$3:$H$59,3))</f>
        <v/>
      </c>
      <c r="E36" s="67" t="str">
        <f>IF($B36="","",VLOOKUP($B36,engagements!$A$3:$H$59,4))</f>
        <v/>
      </c>
      <c r="F36" s="67" t="str">
        <f>IF($B36="","",VLOOKUP($B36,engagements!$A$3:$H$59,5))</f>
        <v/>
      </c>
      <c r="G36" s="67" t="str">
        <f>IF($B36="","",VLOOKUP($B36,engagements!$A$3:$H$59,6))</f>
        <v/>
      </c>
      <c r="H36" s="67" t="str">
        <f>IF($B36="","",VLOOKUP($B36,engagements!$A$3:$H$59,7))</f>
        <v/>
      </c>
      <c r="I36" s="193" t="str">
        <f>IF($B36="","",VLOOKUP($B36,engagements!$A$3:$H$59,8))</f>
        <v/>
      </c>
      <c r="J36" s="56"/>
      <c r="K36" s="58"/>
      <c r="L36" s="58"/>
      <c r="M36" s="58"/>
      <c r="N36" s="59"/>
      <c r="O36" s="58"/>
      <c r="P36" s="58"/>
      <c r="Q36" s="58"/>
      <c r="R36" s="60"/>
      <c r="S36" s="61"/>
      <c r="T36" s="221" t="str">
        <f t="shared" si="3"/>
        <v/>
      </c>
    </row>
    <row r="37" spans="1:20" s="62" customFormat="1" ht="21" thickBot="1">
      <c r="A37" s="51" t="s">
        <v>98</v>
      </c>
      <c r="B37" s="220"/>
      <c r="C37" s="52"/>
      <c r="D37" s="67"/>
      <c r="E37" s="53"/>
      <c r="F37" s="54"/>
      <c r="G37" s="54"/>
      <c r="H37" s="66"/>
      <c r="I37" s="55"/>
      <c r="J37" s="56"/>
      <c r="K37" s="57"/>
      <c r="L37" s="57"/>
      <c r="M37" s="57"/>
      <c r="N37" s="59"/>
      <c r="O37" s="57"/>
      <c r="P37" s="57"/>
      <c r="Q37" s="57"/>
      <c r="R37" s="60"/>
      <c r="S37" s="61"/>
      <c r="T37" s="221" t="str">
        <f t="shared" si="3"/>
        <v/>
      </c>
    </row>
    <row r="38" spans="1:20" s="62" customFormat="1" ht="21" thickBot="1">
      <c r="A38" s="51" t="s">
        <v>98</v>
      </c>
      <c r="B38" s="222"/>
      <c r="C38" s="52"/>
      <c r="D38" s="68"/>
      <c r="E38" s="64"/>
      <c r="F38" s="283" t="s">
        <v>156</v>
      </c>
      <c r="G38" s="183"/>
      <c r="H38" s="186"/>
      <c r="I38" s="55"/>
      <c r="J38" s="56"/>
      <c r="K38" s="57"/>
      <c r="L38" s="57"/>
      <c r="M38" s="57"/>
      <c r="N38" s="59"/>
      <c r="O38" s="57"/>
      <c r="P38" s="57"/>
      <c r="Q38" s="57"/>
      <c r="R38" s="60"/>
      <c r="S38" s="61"/>
      <c r="T38" s="221"/>
    </row>
    <row r="39" spans="1:20" s="62" customFormat="1" ht="21" thickBot="1">
      <c r="A39" s="51" t="s">
        <v>98</v>
      </c>
      <c r="B39" s="220"/>
      <c r="C39" s="52"/>
      <c r="D39" s="69"/>
      <c r="E39" s="64"/>
      <c r="F39" s="70"/>
      <c r="G39" s="54"/>
      <c r="H39" s="71"/>
      <c r="I39" s="55"/>
      <c r="J39" s="56"/>
      <c r="K39" s="57"/>
      <c r="L39" s="57"/>
      <c r="M39" s="57"/>
      <c r="N39" s="59"/>
      <c r="O39" s="57"/>
      <c r="P39" s="57"/>
      <c r="Q39" s="57"/>
      <c r="R39" s="60"/>
      <c r="S39" s="61"/>
      <c r="T39" s="221"/>
    </row>
    <row r="40" spans="1:20" s="62" customFormat="1" ht="21" thickBot="1">
      <c r="A40" s="51" t="s">
        <v>98</v>
      </c>
      <c r="B40" s="223"/>
      <c r="C40" s="73"/>
      <c r="D40" s="74"/>
      <c r="E40" s="75"/>
      <c r="F40" s="76"/>
      <c r="G40" s="76"/>
      <c r="H40" s="77"/>
      <c r="I40" s="55"/>
      <c r="J40" s="78"/>
      <c r="K40" s="79"/>
      <c r="L40" s="79"/>
      <c r="M40" s="79"/>
      <c r="N40" s="80"/>
      <c r="O40" s="79"/>
      <c r="P40" s="79"/>
      <c r="Q40" s="79"/>
      <c r="R40" s="81"/>
      <c r="S40" s="82"/>
      <c r="T40" s="221"/>
    </row>
    <row r="41" spans="1:20" s="62" customFormat="1" ht="11.25" customHeight="1" thickTop="1">
      <c r="A41" s="83"/>
      <c r="B41" s="84"/>
      <c r="C41" s="85"/>
      <c r="D41" s="86"/>
      <c r="E41" s="87"/>
      <c r="F41" s="88"/>
      <c r="G41" s="88"/>
      <c r="H41" s="89"/>
      <c r="I41" s="90"/>
      <c r="J41" s="90"/>
      <c r="K41" s="91"/>
      <c r="L41" s="91"/>
      <c r="M41" s="92"/>
      <c r="N41" s="92"/>
      <c r="O41" s="92"/>
      <c r="P41" s="93"/>
      <c r="Q41" s="92"/>
      <c r="R41" s="92"/>
      <c r="S41" s="92"/>
      <c r="T41" s="224"/>
    </row>
    <row r="42" spans="1:20" s="62" customFormat="1" ht="19.5">
      <c r="A42" s="83"/>
      <c r="B42" s="94"/>
      <c r="C42" s="83"/>
      <c r="D42" s="5"/>
      <c r="E42" s="95"/>
      <c r="F42" s="96"/>
      <c r="G42" s="97"/>
      <c r="H42" s="97"/>
      <c r="I42" s="98"/>
      <c r="J42" s="99"/>
      <c r="K42" s="100"/>
      <c r="L42" s="101" t="s">
        <v>54</v>
      </c>
      <c r="M42" s="101" t="s">
        <v>54</v>
      </c>
      <c r="T42" s="225"/>
    </row>
    <row r="43" spans="1:20" s="62" customFormat="1" ht="15.75">
      <c r="A43" s="83"/>
      <c r="B43" s="94"/>
      <c r="C43" s="83"/>
      <c r="D43" s="5"/>
      <c r="E43" s="108" t="s">
        <v>153</v>
      </c>
      <c r="F43" s="108"/>
      <c r="G43" s="108"/>
      <c r="H43" s="103"/>
      <c r="I43" s="104"/>
      <c r="J43" s="105"/>
      <c r="K43" s="360" t="s">
        <v>55</v>
      </c>
      <c r="L43" s="360"/>
      <c r="M43" s="360"/>
      <c r="N43" s="364"/>
      <c r="O43" s="364"/>
      <c r="P43" s="364"/>
      <c r="Q43" s="364"/>
      <c r="T43" s="225"/>
    </row>
    <row r="44" spans="1:20" s="62" customFormat="1" ht="15.75">
      <c r="A44" s="83"/>
      <c r="B44" s="94"/>
      <c r="C44" s="83"/>
      <c r="D44" s="5"/>
      <c r="E44" s="102"/>
      <c r="F44" s="102"/>
      <c r="G44" s="102"/>
      <c r="H44" s="103"/>
      <c r="I44" s="104"/>
      <c r="J44" s="105"/>
      <c r="K44" s="106"/>
      <c r="L44" s="107"/>
      <c r="M44" s="107"/>
      <c r="T44" s="225"/>
    </row>
    <row r="45" spans="1:20" s="62" customFormat="1" ht="8.25" customHeight="1" thickBot="1">
      <c r="A45" s="83"/>
      <c r="B45" s="94"/>
      <c r="C45" s="83"/>
      <c r="D45" s="108"/>
      <c r="E45" s="102"/>
      <c r="F45" s="102"/>
      <c r="G45" s="102"/>
      <c r="H45" s="103"/>
      <c r="I45" s="104"/>
      <c r="J45" s="105"/>
      <c r="K45" s="106"/>
      <c r="L45" s="107"/>
      <c r="M45" s="107"/>
      <c r="T45" s="225"/>
    </row>
    <row r="46" spans="1:20" s="62" customFormat="1" ht="15.75">
      <c r="A46" s="83"/>
      <c r="B46" s="94"/>
      <c r="C46" s="83"/>
      <c r="D46" s="109"/>
      <c r="E46" s="110"/>
      <c r="F46" s="111"/>
      <c r="G46" s="112"/>
      <c r="H46" s="230"/>
      <c r="I46" s="113"/>
      <c r="J46" s="114"/>
      <c r="K46" s="115"/>
      <c r="L46" s="116"/>
      <c r="M46" s="116"/>
      <c r="N46" s="117"/>
      <c r="O46" s="117"/>
      <c r="P46" s="117"/>
      <c r="Q46" s="117"/>
      <c r="R46" s="117"/>
      <c r="S46" s="117"/>
      <c r="T46" s="226"/>
    </row>
    <row r="47" spans="1:20" s="62" customFormat="1" ht="15.75">
      <c r="A47" s="83"/>
      <c r="B47" s="94"/>
      <c r="C47" s="83"/>
      <c r="D47" s="109"/>
      <c r="E47" s="118" t="s">
        <v>304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19"/>
      <c r="Q47" s="120"/>
      <c r="R47" s="119" t="s">
        <v>56</v>
      </c>
      <c r="T47" s="227"/>
    </row>
    <row r="48" spans="1:20" s="62" customFormat="1" ht="15">
      <c r="A48" s="83"/>
      <c r="B48" s="94"/>
      <c r="C48" s="83"/>
      <c r="D48" s="109"/>
      <c r="E48" s="121"/>
      <c r="F48" s="122"/>
      <c r="G48" s="103"/>
      <c r="H48" s="103"/>
      <c r="I48" s="104"/>
      <c r="J48" s="105"/>
      <c r="K48" s="106"/>
      <c r="L48" s="107"/>
      <c r="M48" s="107"/>
      <c r="T48" s="225"/>
    </row>
    <row r="49" spans="1:20" s="62" customFormat="1" ht="15.75">
      <c r="A49" s="83"/>
      <c r="B49" s="94"/>
      <c r="C49" s="83"/>
      <c r="D49" s="109"/>
      <c r="E49" s="118"/>
      <c r="F49" s="108"/>
      <c r="G49" s="103"/>
      <c r="H49" s="103"/>
      <c r="I49" s="104"/>
      <c r="J49" s="105"/>
      <c r="K49" s="106"/>
      <c r="L49" s="107"/>
      <c r="M49" s="107"/>
      <c r="T49" s="225"/>
    </row>
    <row r="50" spans="1:20" s="62" customFormat="1" ht="15.75">
      <c r="A50" s="83"/>
      <c r="B50" s="94"/>
      <c r="C50" s="83"/>
      <c r="D50" s="109"/>
      <c r="E50" s="118" t="s">
        <v>57</v>
      </c>
      <c r="F50" s="122"/>
      <c r="G50" s="103"/>
      <c r="H50" s="103"/>
      <c r="I50" s="104"/>
      <c r="J50" s="105"/>
      <c r="K50" s="106"/>
      <c r="L50" s="107"/>
      <c r="M50" s="107"/>
      <c r="T50" s="225"/>
    </row>
    <row r="51" spans="1:20" s="62" customFormat="1" ht="15">
      <c r="A51" s="83"/>
      <c r="B51" s="94"/>
      <c r="C51" s="83"/>
      <c r="D51" s="109"/>
      <c r="E51" s="121"/>
      <c r="F51" s="122"/>
      <c r="G51" s="103"/>
      <c r="H51" s="103"/>
      <c r="I51" s="104"/>
      <c r="J51" s="105"/>
      <c r="K51" s="106"/>
      <c r="L51" s="107"/>
      <c r="M51" s="107"/>
      <c r="T51" s="225"/>
    </row>
    <row r="52" spans="1:20" s="62" customFormat="1" ht="15.75" thickBot="1">
      <c r="A52" s="83"/>
      <c r="B52" s="94"/>
      <c r="C52" s="83"/>
      <c r="D52" s="109"/>
      <c r="E52" s="123"/>
      <c r="F52" s="125"/>
      <c r="G52" s="126"/>
      <c r="H52" s="126"/>
      <c r="I52" s="127"/>
      <c r="J52" s="124"/>
      <c r="K52" s="128"/>
      <c r="L52" s="129"/>
      <c r="M52" s="129"/>
      <c r="N52" s="130"/>
      <c r="O52" s="130"/>
      <c r="P52" s="130"/>
      <c r="Q52" s="130"/>
      <c r="R52" s="130"/>
      <c r="S52" s="130"/>
      <c r="T52" s="228"/>
    </row>
    <row r="53" spans="1:20" s="62" customFormat="1" ht="9.75" customHeight="1">
      <c r="A53" s="83"/>
      <c r="B53" s="94"/>
      <c r="C53" s="83"/>
      <c r="D53" s="109"/>
      <c r="E53" s="5"/>
      <c r="F53" s="122"/>
      <c r="G53" s="103"/>
      <c r="H53" s="103"/>
      <c r="I53" s="104"/>
      <c r="J53" s="105"/>
      <c r="K53" s="106"/>
      <c r="L53" s="107"/>
      <c r="M53" s="107"/>
      <c r="T53" s="225"/>
    </row>
    <row r="54" spans="1:20" s="62" customFormat="1" ht="19.5">
      <c r="A54" s="83"/>
      <c r="B54" s="94"/>
      <c r="C54" s="83"/>
      <c r="D54" s="240" t="s">
        <v>58</v>
      </c>
      <c r="F54" s="131"/>
      <c r="G54" s="132"/>
      <c r="H54" s="132"/>
      <c r="I54" s="133"/>
      <c r="J54" s="99"/>
      <c r="K54" s="100"/>
      <c r="L54" s="101" t="s">
        <v>54</v>
      </c>
      <c r="M54" s="101" t="s">
        <v>54</v>
      </c>
      <c r="T54" s="225"/>
    </row>
    <row r="55" spans="1:20" s="62" customFormat="1" ht="12" customHeight="1" thickBot="1">
      <c r="A55" s="83"/>
      <c r="B55" s="134"/>
      <c r="C55" s="135"/>
      <c r="D55" s="136"/>
      <c r="E55" s="137"/>
      <c r="F55" s="138"/>
      <c r="G55" s="139"/>
      <c r="H55" s="139"/>
      <c r="I55" s="140"/>
      <c r="J55" s="141"/>
      <c r="K55" s="142"/>
      <c r="L55" s="143" t="s">
        <v>54</v>
      </c>
      <c r="M55" s="143" t="s">
        <v>54</v>
      </c>
      <c r="N55" s="130"/>
      <c r="O55" s="130"/>
      <c r="P55" s="130"/>
      <c r="Q55" s="130"/>
      <c r="R55" s="130"/>
      <c r="S55" s="130"/>
      <c r="T55" s="228"/>
    </row>
    <row r="56" spans="1:20" s="62" customFormat="1">
      <c r="A56" s="83"/>
      <c r="B56" s="83"/>
      <c r="C56" s="83"/>
      <c r="D56" s="109"/>
      <c r="H56" s="144"/>
      <c r="I56" s="145"/>
    </row>
    <row r="57" spans="1:20" s="62" customFormat="1">
      <c r="A57" s="83"/>
      <c r="B57" s="83"/>
      <c r="C57" s="83"/>
      <c r="D57" s="109"/>
      <c r="H57" s="144"/>
      <c r="I57" s="145"/>
    </row>
    <row r="58" spans="1:20" s="62" customFormat="1">
      <c r="A58" s="83"/>
      <c r="B58" s="83"/>
      <c r="C58" s="83"/>
      <c r="D58" s="109"/>
      <c r="H58" s="144"/>
      <c r="I58" s="145"/>
    </row>
    <row r="59" spans="1:20" s="62" customFormat="1" ht="15.75">
      <c r="A59" s="83"/>
      <c r="B59" s="83"/>
      <c r="C59" s="83"/>
      <c r="D59" s="109"/>
      <c r="H59" s="144"/>
      <c r="I59" s="145"/>
      <c r="K59" s="365"/>
      <c r="L59" s="365"/>
      <c r="M59" s="365"/>
      <c r="N59" s="365"/>
      <c r="O59" s="365"/>
      <c r="P59" s="365"/>
    </row>
    <row r="60" spans="1:20" s="62" customFormat="1" ht="15.75">
      <c r="A60" s="83"/>
      <c r="B60" s="83"/>
      <c r="C60" s="83"/>
      <c r="D60" s="109"/>
      <c r="H60" s="144"/>
      <c r="I60" s="145"/>
      <c r="K60" s="365"/>
      <c r="L60" s="365"/>
      <c r="M60" s="365"/>
      <c r="N60" s="365"/>
      <c r="O60" s="365"/>
      <c r="P60" s="365"/>
    </row>
    <row r="61" spans="1:20" s="62" customFormat="1" ht="15.75">
      <c r="A61" s="83"/>
      <c r="B61" s="83"/>
      <c r="C61" s="83"/>
      <c r="D61" s="109"/>
      <c r="H61" s="144"/>
      <c r="I61" s="145"/>
      <c r="K61" s="365"/>
      <c r="L61" s="365"/>
      <c r="M61" s="365"/>
      <c r="N61" s="365"/>
      <c r="O61" s="365"/>
      <c r="P61" s="365"/>
    </row>
    <row r="62" spans="1:20" s="62" customFormat="1">
      <c r="A62" s="83"/>
      <c r="B62" s="83"/>
      <c r="C62" s="83"/>
      <c r="D62" s="109"/>
      <c r="H62" s="144"/>
      <c r="I62" s="145"/>
    </row>
    <row r="63" spans="1:20" s="62" customFormat="1">
      <c r="A63" s="83"/>
      <c r="B63" s="83"/>
      <c r="C63" s="83"/>
      <c r="D63" s="109"/>
      <c r="H63" s="144"/>
      <c r="I63" s="145"/>
    </row>
    <row r="64" spans="1:20" s="62" customFormat="1">
      <c r="A64" s="83"/>
      <c r="B64" s="83"/>
      <c r="C64" s="83"/>
      <c r="D64" s="109"/>
      <c r="H64" s="144"/>
      <c r="I64" s="145"/>
    </row>
    <row r="65" spans="1:9" s="62" customFormat="1">
      <c r="A65" s="83"/>
      <c r="B65" s="83"/>
      <c r="C65" s="83"/>
      <c r="D65" s="109"/>
      <c r="H65" s="144"/>
      <c r="I65" s="145"/>
    </row>
    <row r="66" spans="1:9" s="62" customFormat="1">
      <c r="A66" s="83"/>
      <c r="B66" s="83"/>
      <c r="C66" s="83"/>
      <c r="D66" s="109"/>
      <c r="H66" s="144"/>
      <c r="I66" s="145"/>
    </row>
    <row r="67" spans="1:9" s="62" customFormat="1">
      <c r="A67" s="83"/>
      <c r="B67" s="83"/>
      <c r="C67" s="83"/>
      <c r="D67" s="109"/>
      <c r="H67" s="144"/>
      <c r="I67" s="145"/>
    </row>
    <row r="68" spans="1:9" s="62" customFormat="1">
      <c r="A68" s="83"/>
      <c r="B68" s="83"/>
      <c r="C68" s="83"/>
      <c r="D68" s="109"/>
      <c r="H68" s="144"/>
      <c r="I68" s="145"/>
    </row>
    <row r="69" spans="1:9" s="62" customFormat="1">
      <c r="A69" s="83"/>
      <c r="B69" s="83"/>
      <c r="C69" s="83"/>
      <c r="D69" s="109"/>
      <c r="H69" s="144"/>
      <c r="I69" s="145"/>
    </row>
    <row r="70" spans="1:9" s="62" customFormat="1">
      <c r="A70" s="83"/>
      <c r="B70" s="83"/>
      <c r="C70" s="83"/>
      <c r="D70" s="109"/>
      <c r="H70" s="144"/>
      <c r="I70" s="145"/>
    </row>
    <row r="71" spans="1:9" s="62" customFormat="1">
      <c r="A71" s="83"/>
      <c r="B71" s="83"/>
      <c r="C71" s="83"/>
      <c r="D71" s="109"/>
      <c r="H71" s="144"/>
      <c r="I71" s="145"/>
    </row>
    <row r="72" spans="1:9" s="62" customFormat="1">
      <c r="A72" s="83"/>
      <c r="B72" s="83"/>
      <c r="C72" s="83"/>
      <c r="D72" s="109"/>
      <c r="H72" s="144"/>
      <c r="I72" s="145"/>
    </row>
    <row r="73" spans="1:9" s="62" customFormat="1">
      <c r="A73" s="83"/>
      <c r="B73" s="83"/>
      <c r="C73" s="83"/>
      <c r="D73" s="109"/>
      <c r="H73" s="144"/>
      <c r="I73" s="145"/>
    </row>
    <row r="74" spans="1:9" s="62" customFormat="1">
      <c r="A74" s="83"/>
      <c r="B74" s="83"/>
      <c r="C74" s="83"/>
      <c r="D74" s="109"/>
      <c r="H74" s="144"/>
      <c r="I74" s="145"/>
    </row>
    <row r="75" spans="1:9" s="62" customFormat="1">
      <c r="A75" s="83"/>
      <c r="B75" s="83"/>
      <c r="C75" s="83"/>
      <c r="D75" s="109"/>
      <c r="H75" s="144"/>
      <c r="I75" s="145"/>
    </row>
    <row r="76" spans="1:9" s="62" customFormat="1">
      <c r="A76" s="83"/>
      <c r="B76" s="83"/>
      <c r="C76" s="83"/>
      <c r="D76" s="109"/>
      <c r="H76" s="144"/>
      <c r="I76" s="145"/>
    </row>
    <row r="77" spans="1:9" s="62" customFormat="1">
      <c r="A77" s="83"/>
      <c r="B77" s="83"/>
      <c r="C77" s="83"/>
      <c r="D77" s="109"/>
      <c r="H77" s="144"/>
      <c r="I77" s="145"/>
    </row>
    <row r="78" spans="1:9" s="62" customFormat="1">
      <c r="A78" s="83"/>
      <c r="B78" s="83"/>
      <c r="C78" s="83"/>
      <c r="D78" s="109"/>
      <c r="H78" s="144"/>
      <c r="I78" s="145"/>
    </row>
    <row r="79" spans="1:9" s="62" customFormat="1">
      <c r="A79" s="83"/>
      <c r="B79" s="83"/>
      <c r="C79" s="83"/>
      <c r="D79" s="109"/>
      <c r="H79" s="144"/>
      <c r="I79" s="145"/>
    </row>
    <row r="80" spans="1:9" s="62" customFormat="1">
      <c r="A80" s="83"/>
      <c r="B80" s="83"/>
      <c r="C80" s="83"/>
      <c r="D80" s="109"/>
      <c r="H80" s="144"/>
      <c r="I80" s="145"/>
    </row>
    <row r="81" spans="1:9" s="62" customFormat="1">
      <c r="A81" s="83"/>
      <c r="B81" s="83"/>
      <c r="C81" s="83"/>
      <c r="D81" s="109"/>
      <c r="H81" s="144"/>
      <c r="I81" s="145"/>
    </row>
    <row r="82" spans="1:9" s="62" customFormat="1">
      <c r="A82" s="83"/>
      <c r="B82" s="83"/>
      <c r="C82" s="83"/>
      <c r="D82" s="109"/>
      <c r="H82" s="144"/>
      <c r="I82" s="145"/>
    </row>
    <row r="83" spans="1:9" s="62" customFormat="1">
      <c r="A83" s="83"/>
      <c r="B83" s="83"/>
      <c r="C83" s="83"/>
      <c r="D83" s="109"/>
      <c r="H83" s="144"/>
      <c r="I83" s="145"/>
    </row>
    <row r="84" spans="1:9" s="62" customFormat="1">
      <c r="A84" s="83"/>
      <c r="B84" s="83"/>
      <c r="C84" s="83"/>
      <c r="D84" s="109"/>
      <c r="H84" s="144"/>
      <c r="I84" s="145"/>
    </row>
    <row r="85" spans="1:9" s="62" customFormat="1">
      <c r="A85" s="83"/>
      <c r="B85" s="83"/>
      <c r="C85" s="83"/>
      <c r="D85" s="109"/>
      <c r="H85" s="144"/>
      <c r="I85" s="145"/>
    </row>
    <row r="86" spans="1:9" s="62" customFormat="1">
      <c r="A86" s="83"/>
      <c r="B86" s="83"/>
      <c r="C86" s="83"/>
      <c r="D86" s="109"/>
      <c r="H86" s="144"/>
      <c r="I86" s="145"/>
    </row>
    <row r="87" spans="1:9" s="62" customFormat="1">
      <c r="A87" s="83"/>
      <c r="B87" s="83"/>
      <c r="C87" s="83"/>
      <c r="D87" s="109"/>
      <c r="H87" s="144"/>
      <c r="I87" s="145"/>
    </row>
    <row r="88" spans="1:9" s="62" customFormat="1">
      <c r="A88" s="83"/>
      <c r="B88" s="83"/>
      <c r="C88" s="83"/>
      <c r="D88" s="109"/>
      <c r="H88" s="144"/>
      <c r="I88" s="145"/>
    </row>
    <row r="89" spans="1:9" s="62" customFormat="1">
      <c r="A89" s="83"/>
      <c r="B89" s="83"/>
      <c r="C89" s="83"/>
      <c r="D89" s="109"/>
      <c r="H89" s="144"/>
      <c r="I89" s="145"/>
    </row>
    <row r="90" spans="1:9" s="62" customFormat="1">
      <c r="A90" s="83"/>
      <c r="B90" s="83"/>
      <c r="C90" s="83"/>
      <c r="D90" s="109"/>
      <c r="H90" s="144"/>
      <c r="I90" s="145"/>
    </row>
    <row r="91" spans="1:9" s="62" customFormat="1">
      <c r="A91" s="83"/>
      <c r="B91" s="83"/>
      <c r="C91" s="83"/>
      <c r="D91" s="109"/>
      <c r="H91" s="144"/>
      <c r="I91" s="145"/>
    </row>
    <row r="92" spans="1:9" s="62" customFormat="1">
      <c r="A92" s="83"/>
      <c r="B92" s="83"/>
      <c r="C92" s="83"/>
      <c r="D92" s="109"/>
      <c r="H92" s="144"/>
      <c r="I92" s="145"/>
    </row>
    <row r="93" spans="1:9" s="62" customFormat="1">
      <c r="A93" s="83"/>
      <c r="B93" s="83"/>
      <c r="C93" s="83"/>
      <c r="D93" s="109"/>
      <c r="H93" s="144"/>
      <c r="I93" s="145"/>
    </row>
    <row r="94" spans="1:9" s="62" customFormat="1">
      <c r="A94" s="83"/>
      <c r="B94" s="83"/>
      <c r="C94" s="83"/>
      <c r="D94" s="109"/>
      <c r="H94" s="144"/>
      <c r="I94" s="145"/>
    </row>
    <row r="95" spans="1:9" s="62" customFormat="1">
      <c r="A95" s="83"/>
      <c r="B95" s="83"/>
      <c r="C95" s="83"/>
      <c r="D95" s="109"/>
      <c r="H95" s="144"/>
      <c r="I95" s="145"/>
    </row>
    <row r="96" spans="1:9" s="62" customFormat="1">
      <c r="A96" s="83"/>
      <c r="B96" s="83"/>
      <c r="C96" s="83"/>
      <c r="D96" s="109"/>
      <c r="H96" s="144"/>
      <c r="I96" s="145"/>
    </row>
    <row r="97" spans="1:9" s="62" customFormat="1">
      <c r="A97" s="83"/>
      <c r="B97" s="83"/>
      <c r="C97" s="83"/>
      <c r="D97" s="109"/>
      <c r="H97" s="144"/>
      <c r="I97" s="145"/>
    </row>
    <row r="98" spans="1:9" s="62" customFormat="1">
      <c r="A98" s="83"/>
      <c r="B98" s="83"/>
      <c r="C98" s="83"/>
      <c r="D98" s="109"/>
      <c r="H98" s="144"/>
      <c r="I98" s="145"/>
    </row>
    <row r="99" spans="1:9" s="62" customFormat="1">
      <c r="A99" s="83"/>
      <c r="B99" s="83"/>
      <c r="C99" s="83"/>
      <c r="D99" s="109"/>
      <c r="H99" s="144"/>
      <c r="I99" s="145"/>
    </row>
    <row r="100" spans="1:9" s="62" customFormat="1">
      <c r="A100" s="83"/>
      <c r="B100" s="83"/>
      <c r="C100" s="83"/>
      <c r="D100" s="109"/>
      <c r="H100" s="144"/>
      <c r="I100" s="145"/>
    </row>
    <row r="101" spans="1:9" s="62" customFormat="1">
      <c r="A101" s="83"/>
      <c r="B101" s="83"/>
      <c r="C101" s="83"/>
      <c r="D101" s="109"/>
      <c r="H101" s="144"/>
      <c r="I101" s="145"/>
    </row>
    <row r="102" spans="1:9" s="62" customFormat="1">
      <c r="A102" s="83"/>
      <c r="B102" s="83"/>
      <c r="C102" s="83"/>
      <c r="D102" s="109"/>
      <c r="H102" s="144"/>
      <c r="I102" s="145"/>
    </row>
    <row r="103" spans="1:9" s="62" customFormat="1">
      <c r="A103" s="83"/>
      <c r="B103" s="83"/>
      <c r="C103" s="83"/>
      <c r="D103" s="109"/>
      <c r="H103" s="144"/>
      <c r="I103" s="145"/>
    </row>
    <row r="104" spans="1:9" s="62" customFormat="1">
      <c r="A104" s="83"/>
      <c r="B104" s="83"/>
      <c r="C104" s="83"/>
      <c r="D104" s="109"/>
      <c r="H104" s="144"/>
      <c r="I104" s="145"/>
    </row>
    <row r="105" spans="1:9" s="62" customFormat="1">
      <c r="A105" s="83"/>
      <c r="B105" s="83"/>
      <c r="C105" s="83"/>
      <c r="D105" s="109"/>
      <c r="H105" s="144"/>
      <c r="I105" s="145"/>
    </row>
    <row r="106" spans="1:9" s="62" customFormat="1">
      <c r="A106" s="83"/>
      <c r="B106" s="83"/>
      <c r="C106" s="83"/>
      <c r="D106" s="109"/>
      <c r="H106" s="144"/>
      <c r="I106" s="145"/>
    </row>
    <row r="107" spans="1:9" s="62" customFormat="1">
      <c r="A107" s="83"/>
      <c r="B107" s="83"/>
      <c r="C107" s="83"/>
      <c r="D107" s="109"/>
      <c r="H107" s="144"/>
      <c r="I107" s="145"/>
    </row>
    <row r="108" spans="1:9" s="62" customFormat="1">
      <c r="A108" s="83"/>
      <c r="B108" s="83"/>
      <c r="C108" s="83"/>
      <c r="D108" s="109"/>
      <c r="H108" s="144"/>
      <c r="I108" s="145"/>
    </row>
    <row r="109" spans="1:9" s="62" customFormat="1">
      <c r="A109" s="83"/>
      <c r="B109" s="83"/>
      <c r="C109" s="83"/>
      <c r="D109" s="109"/>
      <c r="H109" s="144"/>
      <c r="I109" s="145"/>
    </row>
    <row r="110" spans="1:9" s="62" customFormat="1">
      <c r="A110" s="83"/>
      <c r="B110" s="83"/>
      <c r="C110" s="83"/>
      <c r="D110" s="109"/>
      <c r="H110" s="144"/>
      <c r="I110" s="145"/>
    </row>
    <row r="111" spans="1:9" s="62" customFormat="1">
      <c r="A111" s="83"/>
      <c r="B111" s="83"/>
      <c r="C111" s="83"/>
      <c r="D111" s="109"/>
      <c r="H111" s="144"/>
      <c r="I111" s="145"/>
    </row>
    <row r="112" spans="1:9" s="62" customFormat="1">
      <c r="A112" s="83"/>
      <c r="B112" s="83"/>
      <c r="C112" s="83"/>
      <c r="D112" s="109"/>
      <c r="H112" s="144"/>
      <c r="I112" s="145"/>
    </row>
    <row r="113" spans="1:9" s="62" customFormat="1">
      <c r="A113" s="83"/>
      <c r="B113" s="83"/>
      <c r="C113" s="83"/>
      <c r="D113" s="109"/>
      <c r="H113" s="144"/>
      <c r="I113" s="145"/>
    </row>
    <row r="114" spans="1:9" s="62" customFormat="1">
      <c r="A114" s="83"/>
      <c r="B114" s="83"/>
      <c r="C114" s="83"/>
      <c r="D114" s="109"/>
      <c r="H114" s="144"/>
      <c r="I114" s="145"/>
    </row>
    <row r="115" spans="1:9" s="62" customFormat="1">
      <c r="A115" s="83"/>
      <c r="B115" s="83"/>
      <c r="C115" s="83"/>
      <c r="D115" s="109"/>
      <c r="H115" s="144"/>
      <c r="I115" s="145"/>
    </row>
    <row r="116" spans="1:9" s="62" customFormat="1">
      <c r="A116" s="83"/>
      <c r="B116" s="83"/>
      <c r="C116" s="83"/>
      <c r="D116" s="109"/>
      <c r="H116" s="144"/>
      <c r="I116" s="145"/>
    </row>
    <row r="117" spans="1:9" s="62" customFormat="1">
      <c r="A117" s="83"/>
      <c r="B117" s="83"/>
      <c r="C117" s="83"/>
      <c r="D117" s="109"/>
      <c r="H117" s="144"/>
      <c r="I117" s="145"/>
    </row>
    <row r="118" spans="1:9" s="62" customFormat="1">
      <c r="A118" s="83"/>
      <c r="B118" s="83"/>
      <c r="C118" s="83"/>
      <c r="D118" s="109"/>
      <c r="H118" s="144"/>
      <c r="I118" s="145"/>
    </row>
    <row r="119" spans="1:9" s="62" customFormat="1">
      <c r="A119" s="83"/>
      <c r="B119" s="83"/>
      <c r="C119" s="83"/>
      <c r="D119" s="109"/>
      <c r="H119" s="144"/>
      <c r="I119" s="145"/>
    </row>
    <row r="120" spans="1:9" s="62" customFormat="1">
      <c r="A120" s="83"/>
      <c r="B120" s="83"/>
      <c r="C120" s="83"/>
      <c r="D120" s="109"/>
      <c r="H120" s="144"/>
      <c r="I120" s="145"/>
    </row>
    <row r="121" spans="1:9" s="62" customFormat="1">
      <c r="A121" s="83"/>
      <c r="B121" s="83"/>
      <c r="C121" s="83"/>
      <c r="D121" s="109"/>
      <c r="H121" s="144"/>
      <c r="I121" s="145"/>
    </row>
    <row r="122" spans="1:9" s="62" customFormat="1">
      <c r="A122" s="83"/>
      <c r="B122" s="83"/>
      <c r="C122" s="83"/>
      <c r="D122" s="109"/>
      <c r="H122" s="144"/>
      <c r="I122" s="145"/>
    </row>
    <row r="123" spans="1:9" s="62" customFormat="1">
      <c r="A123" s="83"/>
      <c r="B123" s="83"/>
      <c r="C123" s="83"/>
      <c r="D123" s="109"/>
      <c r="H123" s="144"/>
      <c r="I123" s="145"/>
    </row>
    <row r="124" spans="1:9" s="62" customFormat="1">
      <c r="A124" s="83"/>
      <c r="B124" s="83"/>
      <c r="C124" s="83"/>
      <c r="D124" s="109"/>
      <c r="H124" s="144"/>
      <c r="I124" s="145"/>
    </row>
    <row r="125" spans="1:9" s="62" customFormat="1">
      <c r="A125" s="83"/>
      <c r="B125" s="83"/>
      <c r="C125" s="83"/>
      <c r="D125" s="109"/>
      <c r="H125" s="144"/>
      <c r="I125" s="145"/>
    </row>
    <row r="126" spans="1:9" s="62" customFormat="1">
      <c r="A126" s="83"/>
      <c r="B126" s="83"/>
      <c r="C126" s="83"/>
      <c r="D126" s="109"/>
      <c r="H126" s="144"/>
      <c r="I126" s="145"/>
    </row>
    <row r="127" spans="1:9" s="62" customFormat="1">
      <c r="A127" s="83"/>
      <c r="B127" s="83"/>
      <c r="C127" s="83"/>
      <c r="D127" s="109"/>
      <c r="H127" s="144"/>
      <c r="I127" s="145"/>
    </row>
    <row r="128" spans="1:9" s="62" customFormat="1">
      <c r="A128" s="83"/>
      <c r="B128" s="83"/>
      <c r="C128" s="83"/>
      <c r="D128" s="109"/>
      <c r="H128" s="144"/>
      <c r="I128" s="145"/>
    </row>
    <row r="129" spans="1:9" s="62" customFormat="1">
      <c r="A129" s="83"/>
      <c r="B129" s="83"/>
      <c r="C129" s="83"/>
      <c r="D129" s="109"/>
      <c r="H129" s="144"/>
      <c r="I129" s="145"/>
    </row>
    <row r="130" spans="1:9" s="62" customFormat="1">
      <c r="A130" s="83"/>
      <c r="B130" s="83"/>
      <c r="C130" s="83"/>
      <c r="D130" s="109"/>
      <c r="H130" s="144"/>
      <c r="I130" s="145"/>
    </row>
    <row r="131" spans="1:9" s="62" customFormat="1">
      <c r="A131" s="83"/>
      <c r="B131" s="83"/>
      <c r="C131" s="83"/>
      <c r="D131" s="109"/>
      <c r="H131" s="144"/>
      <c r="I131" s="145"/>
    </row>
    <row r="132" spans="1:9" s="62" customFormat="1">
      <c r="A132" s="83"/>
      <c r="B132" s="83"/>
      <c r="C132" s="83"/>
      <c r="D132" s="109"/>
      <c r="H132" s="144"/>
      <c r="I132" s="145"/>
    </row>
    <row r="133" spans="1:9" s="62" customFormat="1">
      <c r="A133" s="83"/>
      <c r="B133" s="83"/>
      <c r="C133" s="83"/>
      <c r="D133" s="109"/>
      <c r="H133" s="144"/>
      <c r="I133" s="145"/>
    </row>
    <row r="134" spans="1:9" s="62" customFormat="1">
      <c r="A134" s="83"/>
      <c r="B134" s="83"/>
      <c r="C134" s="83"/>
      <c r="D134" s="109"/>
      <c r="H134" s="144"/>
      <c r="I134" s="145"/>
    </row>
    <row r="135" spans="1:9" s="62" customFormat="1">
      <c r="A135" s="83"/>
      <c r="B135" s="83"/>
      <c r="C135" s="83"/>
      <c r="D135" s="109"/>
      <c r="H135" s="144"/>
      <c r="I135" s="145"/>
    </row>
    <row r="136" spans="1:9" s="62" customFormat="1">
      <c r="A136" s="83"/>
      <c r="B136" s="83"/>
      <c r="C136" s="83"/>
      <c r="D136" s="109"/>
      <c r="H136" s="144"/>
      <c r="I136" s="145"/>
    </row>
    <row r="137" spans="1:9" s="62" customFormat="1">
      <c r="A137" s="83"/>
      <c r="B137" s="83"/>
      <c r="C137" s="83"/>
      <c r="D137" s="109"/>
      <c r="H137" s="144"/>
      <c r="I137" s="145"/>
    </row>
    <row r="138" spans="1:9" s="62" customFormat="1">
      <c r="A138" s="83"/>
      <c r="B138" s="83"/>
      <c r="C138" s="83"/>
      <c r="D138" s="109"/>
      <c r="H138" s="144"/>
      <c r="I138" s="145"/>
    </row>
    <row r="139" spans="1:9" s="62" customFormat="1">
      <c r="A139" s="83"/>
      <c r="B139" s="83"/>
      <c r="C139" s="83"/>
      <c r="D139" s="109"/>
      <c r="H139" s="144"/>
      <c r="I139" s="145"/>
    </row>
    <row r="140" spans="1:9" s="62" customFormat="1">
      <c r="A140" s="83"/>
      <c r="B140" s="83"/>
      <c r="C140" s="83"/>
      <c r="D140" s="109"/>
      <c r="H140" s="144"/>
      <c r="I140" s="145"/>
    </row>
    <row r="141" spans="1:9" s="62" customFormat="1">
      <c r="A141" s="83"/>
      <c r="B141" s="83"/>
      <c r="C141" s="83"/>
      <c r="D141" s="109"/>
      <c r="H141" s="144"/>
      <c r="I141" s="145"/>
    </row>
    <row r="142" spans="1:9" s="62" customFormat="1">
      <c r="A142" s="83"/>
      <c r="B142" s="83"/>
      <c r="C142" s="83"/>
      <c r="D142" s="109"/>
      <c r="H142" s="144"/>
      <c r="I142" s="145"/>
    </row>
    <row r="143" spans="1:9" s="62" customFormat="1">
      <c r="A143" s="83"/>
      <c r="B143" s="83"/>
      <c r="C143" s="83"/>
      <c r="D143" s="109"/>
      <c r="H143" s="144"/>
      <c r="I143" s="145"/>
    </row>
    <row r="144" spans="1:9" s="62" customFormat="1">
      <c r="A144" s="83"/>
      <c r="B144" s="83"/>
      <c r="C144" s="83"/>
      <c r="D144" s="109"/>
      <c r="H144" s="144"/>
      <c r="I144" s="145"/>
    </row>
    <row r="145" spans="1:9" s="62" customFormat="1">
      <c r="A145" s="83"/>
      <c r="B145" s="83"/>
      <c r="C145" s="83"/>
      <c r="D145" s="109"/>
      <c r="H145" s="144"/>
      <c r="I145" s="145"/>
    </row>
    <row r="146" spans="1:9" s="62" customFormat="1">
      <c r="A146" s="83"/>
      <c r="B146" s="83"/>
      <c r="C146" s="83"/>
      <c r="D146" s="109"/>
      <c r="H146" s="144"/>
      <c r="I146" s="145"/>
    </row>
    <row r="147" spans="1:9" s="62" customFormat="1">
      <c r="A147" s="83"/>
      <c r="B147" s="83"/>
      <c r="C147" s="83"/>
      <c r="D147" s="109"/>
      <c r="H147" s="144"/>
      <c r="I147" s="145"/>
    </row>
    <row r="148" spans="1:9" s="62" customFormat="1">
      <c r="A148" s="83"/>
      <c r="B148" s="83"/>
      <c r="C148" s="83"/>
      <c r="D148" s="109"/>
      <c r="H148" s="144"/>
      <c r="I148" s="145"/>
    </row>
    <row r="149" spans="1:9" s="62" customFormat="1">
      <c r="A149" s="83"/>
      <c r="B149" s="83"/>
      <c r="C149" s="83"/>
      <c r="D149" s="109"/>
      <c r="H149" s="144"/>
      <c r="I149" s="145"/>
    </row>
    <row r="150" spans="1:9" s="62" customFormat="1">
      <c r="A150" s="83"/>
      <c r="B150" s="83"/>
      <c r="C150" s="83"/>
      <c r="D150" s="109"/>
      <c r="H150" s="144"/>
      <c r="I150" s="145"/>
    </row>
    <row r="151" spans="1:9" s="62" customFormat="1">
      <c r="A151" s="83"/>
      <c r="B151" s="83"/>
      <c r="C151" s="83"/>
      <c r="D151" s="109"/>
      <c r="H151" s="144"/>
      <c r="I151" s="145"/>
    </row>
    <row r="152" spans="1:9" s="62" customFormat="1">
      <c r="A152" s="83"/>
      <c r="B152" s="83"/>
      <c r="C152" s="83"/>
      <c r="D152" s="109"/>
      <c r="H152" s="144"/>
      <c r="I152" s="145"/>
    </row>
    <row r="153" spans="1:9" s="62" customFormat="1">
      <c r="A153" s="83"/>
      <c r="B153" s="83"/>
      <c r="C153" s="83"/>
      <c r="D153" s="109"/>
      <c r="H153" s="144"/>
      <c r="I153" s="145"/>
    </row>
    <row r="154" spans="1:9" s="62" customFormat="1">
      <c r="A154" s="83"/>
      <c r="B154" s="83"/>
      <c r="C154" s="83"/>
      <c r="D154" s="109"/>
      <c r="H154" s="144"/>
      <c r="I154" s="145"/>
    </row>
    <row r="155" spans="1:9" s="62" customFormat="1">
      <c r="A155" s="83"/>
      <c r="B155" s="83"/>
      <c r="C155" s="83"/>
      <c r="D155" s="109"/>
      <c r="H155" s="144"/>
      <c r="I155" s="145"/>
    </row>
    <row r="156" spans="1:9" s="62" customFormat="1">
      <c r="A156" s="83"/>
      <c r="B156" s="83"/>
      <c r="C156" s="83"/>
      <c r="D156" s="109"/>
      <c r="H156" s="144"/>
      <c r="I156" s="145"/>
    </row>
    <row r="157" spans="1:9" s="62" customFormat="1">
      <c r="A157" s="83"/>
      <c r="B157" s="83"/>
      <c r="C157" s="83"/>
      <c r="D157" s="109"/>
      <c r="H157" s="144"/>
      <c r="I157" s="145"/>
    </row>
    <row r="158" spans="1:9" s="62" customFormat="1">
      <c r="A158" s="83"/>
      <c r="B158" s="83"/>
      <c r="C158" s="83"/>
      <c r="D158" s="109"/>
      <c r="H158" s="144"/>
      <c r="I158" s="145"/>
    </row>
    <row r="159" spans="1:9" s="62" customFormat="1">
      <c r="A159" s="83"/>
      <c r="B159" s="83"/>
      <c r="C159" s="83"/>
      <c r="D159" s="109"/>
      <c r="H159" s="144"/>
      <c r="I159" s="145"/>
    </row>
    <row r="160" spans="1:9" s="62" customFormat="1">
      <c r="A160" s="83"/>
      <c r="B160" s="83"/>
      <c r="C160" s="83"/>
      <c r="D160" s="109"/>
      <c r="H160" s="144"/>
      <c r="I160" s="145"/>
    </row>
    <row r="161" spans="1:9" s="62" customFormat="1">
      <c r="A161" s="83"/>
      <c r="B161" s="83"/>
      <c r="C161" s="83"/>
      <c r="D161" s="109"/>
      <c r="H161" s="144"/>
      <c r="I161" s="145"/>
    </row>
    <row r="162" spans="1:9" s="62" customFormat="1">
      <c r="A162" s="83"/>
      <c r="B162" s="83"/>
      <c r="C162" s="83"/>
      <c r="D162" s="109"/>
      <c r="H162" s="144"/>
      <c r="I162" s="145"/>
    </row>
    <row r="163" spans="1:9" s="62" customFormat="1">
      <c r="A163" s="83"/>
      <c r="B163" s="83"/>
      <c r="C163" s="83"/>
      <c r="D163" s="109"/>
      <c r="H163" s="144"/>
      <c r="I163" s="145"/>
    </row>
    <row r="164" spans="1:9" s="62" customFormat="1">
      <c r="A164" s="83"/>
      <c r="B164" s="83"/>
      <c r="C164" s="83"/>
      <c r="D164" s="109"/>
      <c r="H164" s="144"/>
      <c r="I164" s="145"/>
    </row>
    <row r="165" spans="1:9" s="62" customFormat="1">
      <c r="A165" s="83"/>
      <c r="B165" s="83"/>
      <c r="C165" s="83"/>
      <c r="D165" s="109"/>
      <c r="H165" s="144"/>
      <c r="I165" s="145"/>
    </row>
    <row r="166" spans="1:9" s="62" customFormat="1">
      <c r="A166" s="83"/>
      <c r="B166" s="83"/>
      <c r="C166" s="83"/>
      <c r="D166" s="109"/>
      <c r="H166" s="144"/>
      <c r="I166" s="145"/>
    </row>
    <row r="167" spans="1:9" s="62" customFormat="1">
      <c r="A167" s="83"/>
      <c r="B167" s="83"/>
      <c r="C167" s="83"/>
      <c r="D167" s="109"/>
      <c r="H167" s="144"/>
      <c r="I167" s="145"/>
    </row>
    <row r="168" spans="1:9" s="62" customFormat="1">
      <c r="A168" s="83"/>
      <c r="B168" s="83"/>
      <c r="C168" s="83"/>
      <c r="D168" s="109"/>
      <c r="H168" s="144"/>
      <c r="I168" s="145"/>
    </row>
    <row r="169" spans="1:9" s="62" customFormat="1">
      <c r="A169" s="83"/>
      <c r="B169" s="83"/>
      <c r="C169" s="83"/>
      <c r="D169" s="109"/>
      <c r="H169" s="144"/>
      <c r="I169" s="145"/>
    </row>
    <row r="170" spans="1:9" s="62" customFormat="1">
      <c r="A170" s="83"/>
      <c r="B170" s="83"/>
      <c r="C170" s="83"/>
      <c r="D170" s="109"/>
      <c r="H170" s="144"/>
      <c r="I170" s="145"/>
    </row>
    <row r="171" spans="1:9" s="62" customFormat="1">
      <c r="A171" s="83"/>
      <c r="B171" s="83"/>
      <c r="C171" s="83"/>
      <c r="D171" s="109"/>
      <c r="H171" s="144"/>
      <c r="I171" s="145"/>
    </row>
    <row r="172" spans="1:9" s="62" customFormat="1">
      <c r="A172" s="83"/>
      <c r="B172" s="83"/>
      <c r="C172" s="83"/>
      <c r="D172" s="109"/>
      <c r="H172" s="144"/>
      <c r="I172" s="145"/>
    </row>
    <row r="173" spans="1:9" s="62" customFormat="1">
      <c r="A173" s="83"/>
      <c r="B173" s="83"/>
      <c r="C173" s="83"/>
      <c r="D173" s="109"/>
      <c r="H173" s="144"/>
      <c r="I173" s="145"/>
    </row>
    <row r="174" spans="1:9" s="62" customFormat="1">
      <c r="A174" s="83"/>
      <c r="B174" s="83"/>
      <c r="C174" s="83"/>
      <c r="D174" s="109"/>
      <c r="H174" s="144"/>
      <c r="I174" s="145"/>
    </row>
    <row r="175" spans="1:9" s="62" customFormat="1">
      <c r="A175" s="83"/>
      <c r="B175" s="83"/>
      <c r="C175" s="83"/>
      <c r="D175" s="109"/>
      <c r="H175" s="144"/>
      <c r="I175" s="145"/>
    </row>
    <row r="176" spans="1:9" s="62" customFormat="1">
      <c r="A176" s="83"/>
      <c r="B176" s="83"/>
      <c r="C176" s="83"/>
      <c r="D176" s="109"/>
      <c r="H176" s="144"/>
      <c r="I176" s="145"/>
    </row>
    <row r="177" spans="1:9" s="62" customFormat="1">
      <c r="A177" s="83"/>
      <c r="B177" s="83"/>
      <c r="C177" s="83"/>
      <c r="D177" s="109"/>
      <c r="H177" s="144"/>
      <c r="I177" s="145"/>
    </row>
    <row r="178" spans="1:9" s="62" customFormat="1">
      <c r="A178" s="83"/>
      <c r="B178" s="83"/>
      <c r="C178" s="83"/>
      <c r="D178" s="109"/>
      <c r="H178" s="144"/>
      <c r="I178" s="145"/>
    </row>
    <row r="179" spans="1:9" s="62" customFormat="1">
      <c r="A179" s="83"/>
      <c r="B179" s="83"/>
      <c r="C179" s="83"/>
      <c r="D179" s="109"/>
      <c r="H179" s="144"/>
      <c r="I179" s="145"/>
    </row>
    <row r="180" spans="1:9" s="62" customFormat="1">
      <c r="A180" s="83"/>
      <c r="B180" s="83"/>
      <c r="C180" s="83"/>
      <c r="D180" s="109"/>
      <c r="H180" s="144"/>
      <c r="I180" s="145"/>
    </row>
    <row r="181" spans="1:9" s="62" customFormat="1">
      <c r="A181" s="83"/>
      <c r="B181" s="83"/>
      <c r="C181" s="83"/>
      <c r="D181" s="109"/>
      <c r="H181" s="144"/>
      <c r="I181" s="145"/>
    </row>
    <row r="182" spans="1:9" s="62" customFormat="1">
      <c r="A182" s="83"/>
      <c r="B182" s="83"/>
      <c r="C182" s="83"/>
      <c r="D182" s="109"/>
      <c r="H182" s="144"/>
      <c r="I182" s="145"/>
    </row>
    <row r="183" spans="1:9" s="62" customFormat="1">
      <c r="A183" s="83"/>
      <c r="B183" s="83"/>
      <c r="C183" s="83"/>
      <c r="D183" s="109"/>
      <c r="H183" s="144"/>
      <c r="I183" s="145"/>
    </row>
    <row r="184" spans="1:9" s="62" customFormat="1">
      <c r="A184" s="83"/>
      <c r="B184" s="83"/>
      <c r="C184" s="83"/>
      <c r="D184" s="109"/>
      <c r="H184" s="144"/>
      <c r="I184" s="145"/>
    </row>
    <row r="185" spans="1:9" s="62" customFormat="1">
      <c r="A185" s="83"/>
      <c r="B185" s="83"/>
      <c r="C185" s="83"/>
      <c r="D185" s="109"/>
      <c r="H185" s="144"/>
      <c r="I185" s="145"/>
    </row>
    <row r="186" spans="1:9" s="62" customFormat="1">
      <c r="A186" s="83"/>
      <c r="B186" s="83"/>
      <c r="C186" s="83"/>
      <c r="D186" s="109"/>
      <c r="H186" s="144"/>
      <c r="I186" s="145"/>
    </row>
    <row r="187" spans="1:9" s="62" customFormat="1">
      <c r="A187" s="83"/>
      <c r="B187" s="83"/>
      <c r="C187" s="83"/>
      <c r="D187" s="109"/>
      <c r="H187" s="144"/>
      <c r="I187" s="145"/>
    </row>
    <row r="188" spans="1:9" s="62" customFormat="1">
      <c r="A188" s="83"/>
      <c r="B188" s="83"/>
      <c r="C188" s="83"/>
      <c r="D188" s="109"/>
      <c r="H188" s="144"/>
      <c r="I188" s="145"/>
    </row>
    <row r="189" spans="1:9" s="62" customFormat="1">
      <c r="A189" s="83"/>
      <c r="B189" s="83"/>
      <c r="C189" s="83"/>
      <c r="D189" s="109"/>
      <c r="H189" s="144"/>
      <c r="I189" s="145"/>
    </row>
    <row r="190" spans="1:9" s="62" customFormat="1">
      <c r="A190" s="83"/>
      <c r="B190" s="83"/>
      <c r="C190" s="83"/>
      <c r="D190" s="109"/>
      <c r="H190" s="144"/>
      <c r="I190" s="145"/>
    </row>
    <row r="191" spans="1:9" s="62" customFormat="1">
      <c r="A191" s="83"/>
      <c r="B191" s="83"/>
      <c r="C191" s="83"/>
      <c r="D191" s="109"/>
      <c r="H191" s="144"/>
      <c r="I191" s="145"/>
    </row>
    <row r="192" spans="1:9" s="62" customFormat="1">
      <c r="A192" s="83"/>
      <c r="B192" s="83"/>
      <c r="C192" s="83"/>
      <c r="D192" s="109"/>
      <c r="H192" s="144"/>
      <c r="I192" s="145"/>
    </row>
    <row r="193" spans="1:9" s="62" customFormat="1">
      <c r="A193" s="83"/>
      <c r="B193" s="83"/>
      <c r="C193" s="83"/>
      <c r="D193" s="109"/>
      <c r="H193" s="144"/>
      <c r="I193" s="145"/>
    </row>
    <row r="194" spans="1:9" s="62" customFormat="1">
      <c r="A194" s="83"/>
      <c r="B194" s="83"/>
      <c r="C194" s="83"/>
      <c r="D194" s="109"/>
      <c r="H194" s="144"/>
      <c r="I194" s="145"/>
    </row>
    <row r="195" spans="1:9" s="62" customFormat="1">
      <c r="A195" s="83"/>
      <c r="B195" s="83"/>
      <c r="C195" s="83"/>
      <c r="D195" s="109"/>
      <c r="H195" s="144"/>
      <c r="I195" s="145"/>
    </row>
    <row r="196" spans="1:9" s="62" customFormat="1">
      <c r="A196" s="83"/>
      <c r="B196" s="83"/>
      <c r="C196" s="83"/>
      <c r="D196" s="109"/>
      <c r="H196" s="144"/>
      <c r="I196" s="145"/>
    </row>
    <row r="197" spans="1:9" s="62" customFormat="1">
      <c r="A197" s="83"/>
      <c r="B197" s="83"/>
      <c r="C197" s="83"/>
      <c r="D197" s="109"/>
      <c r="H197" s="144"/>
      <c r="I197" s="145"/>
    </row>
    <row r="198" spans="1:9" s="62" customFormat="1">
      <c r="A198" s="83"/>
      <c r="B198" s="83"/>
      <c r="C198" s="83"/>
      <c r="D198" s="109"/>
      <c r="H198" s="144"/>
      <c r="I198" s="145"/>
    </row>
    <row r="199" spans="1:9" s="62" customFormat="1">
      <c r="A199" s="83"/>
      <c r="B199" s="83"/>
      <c r="C199" s="83"/>
      <c r="D199" s="109"/>
      <c r="H199" s="144"/>
      <c r="I199" s="145"/>
    </row>
    <row r="200" spans="1:9" s="62" customFormat="1">
      <c r="A200" s="83"/>
      <c r="B200" s="83"/>
      <c r="C200" s="83"/>
      <c r="D200" s="109"/>
      <c r="H200" s="144"/>
      <c r="I200" s="145"/>
    </row>
    <row r="201" spans="1:9" s="62" customFormat="1">
      <c r="A201" s="83"/>
      <c r="B201" s="83"/>
      <c r="C201" s="83"/>
      <c r="D201" s="109"/>
      <c r="H201" s="144"/>
      <c r="I201" s="145"/>
    </row>
    <row r="202" spans="1:9" s="62" customFormat="1">
      <c r="A202" s="83"/>
      <c r="B202" s="83"/>
      <c r="C202" s="83"/>
      <c r="D202" s="109"/>
      <c r="H202" s="144"/>
      <c r="I202" s="145"/>
    </row>
    <row r="203" spans="1:9" s="62" customFormat="1">
      <c r="A203" s="83"/>
      <c r="B203" s="83"/>
      <c r="C203" s="83"/>
      <c r="D203" s="109"/>
      <c r="H203" s="144"/>
      <c r="I203" s="145"/>
    </row>
    <row r="204" spans="1:9" s="62" customFormat="1">
      <c r="A204" s="83"/>
      <c r="B204" s="83"/>
      <c r="C204" s="83"/>
      <c r="D204" s="109"/>
      <c r="H204" s="144"/>
      <c r="I204" s="145"/>
    </row>
    <row r="205" spans="1:9" s="62" customFormat="1">
      <c r="A205" s="83"/>
      <c r="B205" s="83"/>
      <c r="C205" s="83"/>
      <c r="D205" s="109"/>
      <c r="H205" s="144"/>
      <c r="I205" s="145"/>
    </row>
    <row r="206" spans="1:9" s="62" customFormat="1">
      <c r="A206" s="83"/>
      <c r="B206" s="83"/>
      <c r="C206" s="83"/>
      <c r="D206" s="109"/>
      <c r="H206" s="144"/>
      <c r="I206" s="145"/>
    </row>
    <row r="207" spans="1:9" s="62" customFormat="1">
      <c r="A207" s="83"/>
      <c r="B207" s="83"/>
      <c r="C207" s="83"/>
      <c r="D207" s="109"/>
      <c r="H207" s="144"/>
      <c r="I207" s="145"/>
    </row>
    <row r="208" spans="1:9" s="62" customFormat="1">
      <c r="A208" s="83"/>
      <c r="B208" s="83"/>
      <c r="C208" s="83"/>
      <c r="D208" s="109"/>
      <c r="H208" s="144"/>
      <c r="I208" s="145"/>
    </row>
    <row r="209" spans="1:9" s="62" customFormat="1">
      <c r="A209" s="83"/>
      <c r="B209" s="83"/>
      <c r="C209" s="83"/>
      <c r="D209" s="109"/>
      <c r="H209" s="144"/>
      <c r="I209" s="145"/>
    </row>
    <row r="210" spans="1:9" s="62" customFormat="1">
      <c r="A210" s="83"/>
      <c r="B210" s="83"/>
      <c r="C210" s="83"/>
      <c r="D210" s="109"/>
      <c r="H210" s="144"/>
      <c r="I210" s="145"/>
    </row>
    <row r="211" spans="1:9" s="62" customFormat="1">
      <c r="A211" s="83"/>
      <c r="B211" s="83"/>
      <c r="C211" s="83"/>
      <c r="D211" s="109"/>
      <c r="H211" s="144"/>
      <c r="I211" s="145"/>
    </row>
    <row r="212" spans="1:9" s="62" customFormat="1">
      <c r="A212" s="83"/>
      <c r="B212" s="83"/>
      <c r="C212" s="83"/>
      <c r="D212" s="109"/>
      <c r="H212" s="144"/>
      <c r="I212" s="145"/>
    </row>
    <row r="213" spans="1:9" s="62" customFormat="1">
      <c r="A213" s="83"/>
      <c r="B213" s="83"/>
      <c r="C213" s="83"/>
      <c r="D213" s="109"/>
      <c r="H213" s="144"/>
      <c r="I213" s="145"/>
    </row>
    <row r="214" spans="1:9" s="62" customFormat="1">
      <c r="A214" s="83"/>
      <c r="B214" s="83"/>
      <c r="C214" s="83"/>
      <c r="D214" s="109"/>
      <c r="H214" s="144"/>
      <c r="I214" s="145"/>
    </row>
    <row r="215" spans="1:9" s="62" customFormat="1">
      <c r="A215" s="83"/>
      <c r="B215" s="83"/>
      <c r="C215" s="83"/>
      <c r="D215" s="109"/>
      <c r="H215" s="144"/>
      <c r="I215" s="145"/>
    </row>
    <row r="216" spans="1:9" s="62" customFormat="1">
      <c r="A216" s="83"/>
      <c r="B216" s="83"/>
      <c r="C216" s="83"/>
      <c r="D216" s="109"/>
      <c r="H216" s="144"/>
      <c r="I216" s="145"/>
    </row>
    <row r="217" spans="1:9" s="62" customFormat="1">
      <c r="A217" s="83"/>
      <c r="B217" s="83"/>
      <c r="C217" s="83"/>
      <c r="D217" s="109"/>
      <c r="H217" s="144"/>
      <c r="I217" s="145"/>
    </row>
    <row r="218" spans="1:9" s="62" customFormat="1">
      <c r="A218" s="83"/>
      <c r="B218" s="83"/>
      <c r="C218" s="83"/>
      <c r="D218" s="109"/>
      <c r="H218" s="144"/>
      <c r="I218" s="145"/>
    </row>
    <row r="219" spans="1:9" s="62" customFormat="1">
      <c r="A219" s="83"/>
      <c r="B219" s="83"/>
      <c r="C219" s="83"/>
      <c r="D219" s="109"/>
      <c r="H219" s="144"/>
      <c r="I219" s="145"/>
    </row>
    <row r="220" spans="1:9" s="62" customFormat="1">
      <c r="A220" s="83"/>
      <c r="B220" s="83"/>
      <c r="C220" s="83"/>
      <c r="D220" s="109"/>
      <c r="H220" s="144"/>
      <c r="I220" s="145"/>
    </row>
    <row r="221" spans="1:9" s="62" customFormat="1">
      <c r="A221" s="83"/>
      <c r="B221" s="83"/>
      <c r="C221" s="83"/>
      <c r="D221" s="109"/>
      <c r="H221" s="144"/>
      <c r="I221" s="145"/>
    </row>
    <row r="222" spans="1:9" s="62" customFormat="1">
      <c r="A222" s="83"/>
      <c r="B222" s="83"/>
      <c r="C222" s="83"/>
      <c r="D222" s="109"/>
      <c r="H222" s="144"/>
      <c r="I222" s="145"/>
    </row>
    <row r="223" spans="1:9" s="62" customFormat="1">
      <c r="A223" s="83"/>
      <c r="B223" s="83"/>
      <c r="C223" s="83"/>
      <c r="D223" s="109"/>
      <c r="H223" s="144"/>
      <c r="I223" s="145"/>
    </row>
    <row r="224" spans="1:9" s="62" customFormat="1">
      <c r="A224" s="83"/>
      <c r="B224" s="83"/>
      <c r="C224" s="83"/>
      <c r="D224" s="109"/>
      <c r="H224" s="144"/>
      <c r="I224" s="145"/>
    </row>
    <row r="225" spans="1:9" s="62" customFormat="1">
      <c r="A225" s="83"/>
      <c r="B225" s="83"/>
      <c r="C225" s="83"/>
      <c r="D225" s="109"/>
      <c r="H225" s="144"/>
      <c r="I225" s="145"/>
    </row>
    <row r="226" spans="1:9" s="62" customFormat="1">
      <c r="A226" s="83"/>
      <c r="B226" s="83"/>
      <c r="C226" s="83"/>
      <c r="D226" s="109"/>
      <c r="H226" s="144"/>
      <c r="I226" s="145"/>
    </row>
    <row r="227" spans="1:9" s="62" customFormat="1">
      <c r="A227" s="83"/>
      <c r="B227" s="83"/>
      <c r="C227" s="83"/>
      <c r="D227" s="109"/>
      <c r="H227" s="144"/>
      <c r="I227" s="145"/>
    </row>
    <row r="228" spans="1:9" s="62" customFormat="1">
      <c r="A228" s="83"/>
      <c r="B228" s="83"/>
      <c r="C228" s="83"/>
      <c r="D228" s="109"/>
      <c r="H228" s="144"/>
      <c r="I228" s="145"/>
    </row>
    <row r="229" spans="1:9" s="62" customFormat="1">
      <c r="A229" s="83"/>
      <c r="B229" s="83"/>
      <c r="C229" s="83"/>
      <c r="D229" s="109"/>
      <c r="H229" s="144"/>
      <c r="I229" s="145"/>
    </row>
    <row r="230" spans="1:9" s="62" customFormat="1">
      <c r="A230" s="83"/>
      <c r="B230" s="83"/>
      <c r="C230" s="83"/>
      <c r="D230" s="109"/>
      <c r="H230" s="144"/>
      <c r="I230" s="145"/>
    </row>
    <row r="231" spans="1:9" s="62" customFormat="1">
      <c r="A231" s="83"/>
      <c r="B231" s="83"/>
      <c r="C231" s="83"/>
      <c r="D231" s="109"/>
      <c r="H231" s="144"/>
      <c r="I231" s="145"/>
    </row>
    <row r="232" spans="1:9" s="62" customFormat="1">
      <c r="A232" s="83"/>
      <c r="B232" s="83"/>
      <c r="C232" s="83"/>
      <c r="D232" s="109"/>
      <c r="H232" s="144"/>
      <c r="I232" s="145"/>
    </row>
    <row r="233" spans="1:9" s="62" customFormat="1">
      <c r="A233" s="83"/>
      <c r="B233" s="83"/>
      <c r="C233" s="83"/>
      <c r="D233" s="109"/>
      <c r="H233" s="144"/>
      <c r="I233" s="145"/>
    </row>
    <row r="234" spans="1:9" s="62" customFormat="1">
      <c r="A234" s="83"/>
      <c r="B234" s="83"/>
      <c r="C234" s="83"/>
      <c r="D234" s="109"/>
      <c r="H234" s="144"/>
      <c r="I234" s="145"/>
    </row>
    <row r="235" spans="1:9" s="62" customFormat="1">
      <c r="A235" s="83"/>
      <c r="B235" s="83"/>
      <c r="C235" s="83"/>
      <c r="D235" s="109"/>
      <c r="H235" s="144"/>
      <c r="I235" s="145"/>
    </row>
    <row r="236" spans="1:9" s="62" customFormat="1">
      <c r="A236" s="83"/>
      <c r="B236" s="83"/>
      <c r="C236" s="83"/>
      <c r="D236" s="109"/>
      <c r="H236" s="144"/>
      <c r="I236" s="145"/>
    </row>
    <row r="237" spans="1:9" s="62" customFormat="1">
      <c r="A237" s="83"/>
      <c r="B237" s="83"/>
      <c r="C237" s="83"/>
      <c r="D237" s="109"/>
      <c r="H237" s="144"/>
      <c r="I237" s="145"/>
    </row>
    <row r="238" spans="1:9" s="62" customFormat="1">
      <c r="A238" s="83"/>
      <c r="B238" s="83"/>
      <c r="C238" s="83"/>
      <c r="D238" s="109"/>
      <c r="H238" s="144"/>
      <c r="I238" s="145"/>
    </row>
    <row r="239" spans="1:9" s="62" customFormat="1">
      <c r="A239" s="83"/>
      <c r="B239" s="83"/>
      <c r="C239" s="83"/>
      <c r="D239" s="109"/>
      <c r="H239" s="144"/>
      <c r="I239" s="145"/>
    </row>
    <row r="240" spans="1:9" s="62" customFormat="1">
      <c r="A240" s="83"/>
      <c r="B240" s="83"/>
      <c r="C240" s="83"/>
      <c r="D240" s="109"/>
      <c r="H240" s="144"/>
      <c r="I240" s="145"/>
    </row>
    <row r="241" spans="1:9" s="62" customFormat="1">
      <c r="A241" s="83"/>
      <c r="B241" s="83"/>
      <c r="C241" s="83"/>
      <c r="D241" s="109"/>
      <c r="H241" s="144"/>
      <c r="I241" s="145"/>
    </row>
    <row r="242" spans="1:9" s="62" customFormat="1">
      <c r="A242" s="83"/>
      <c r="B242" s="83"/>
      <c r="C242" s="83"/>
      <c r="D242" s="109"/>
      <c r="H242" s="144"/>
      <c r="I242" s="145"/>
    </row>
    <row r="243" spans="1:9" s="62" customFormat="1">
      <c r="A243" s="83"/>
      <c r="B243" s="83"/>
      <c r="C243" s="83"/>
      <c r="D243" s="109"/>
      <c r="H243" s="144"/>
      <c r="I243" s="145"/>
    </row>
    <row r="244" spans="1:9" s="62" customFormat="1">
      <c r="A244" s="83"/>
      <c r="B244" s="83"/>
      <c r="C244" s="83"/>
      <c r="D244" s="109"/>
      <c r="H244" s="144"/>
      <c r="I244" s="145"/>
    </row>
    <row r="245" spans="1:9" s="62" customFormat="1">
      <c r="A245" s="83"/>
      <c r="B245" s="83"/>
      <c r="C245" s="83"/>
      <c r="D245" s="109"/>
      <c r="H245" s="144"/>
      <c r="I245" s="145"/>
    </row>
    <row r="246" spans="1:9" s="62" customFormat="1">
      <c r="A246" s="83"/>
      <c r="B246" s="83"/>
      <c r="C246" s="83"/>
      <c r="D246" s="109"/>
      <c r="H246" s="144"/>
      <c r="I246" s="145"/>
    </row>
    <row r="247" spans="1:9" s="62" customFormat="1">
      <c r="A247" s="83"/>
      <c r="B247" s="83"/>
      <c r="C247" s="83"/>
      <c r="D247" s="109"/>
      <c r="H247" s="144"/>
      <c r="I247" s="145"/>
    </row>
    <row r="248" spans="1:9" s="62" customFormat="1">
      <c r="A248" s="83"/>
      <c r="B248" s="83"/>
      <c r="C248" s="83"/>
      <c r="D248" s="109"/>
      <c r="H248" s="144"/>
      <c r="I248" s="145"/>
    </row>
    <row r="249" spans="1:9" s="62" customFormat="1">
      <c r="A249" s="83"/>
      <c r="B249" s="83"/>
      <c r="C249" s="83"/>
      <c r="D249" s="109"/>
      <c r="H249" s="144"/>
      <c r="I249" s="145"/>
    </row>
    <row r="250" spans="1:9" s="62" customFormat="1">
      <c r="A250" s="83"/>
      <c r="B250" s="83"/>
      <c r="C250" s="83"/>
      <c r="D250" s="109"/>
      <c r="H250" s="144"/>
      <c r="I250" s="145"/>
    </row>
    <row r="251" spans="1:9" s="62" customFormat="1">
      <c r="A251" s="83"/>
      <c r="B251" s="83"/>
      <c r="C251" s="83"/>
      <c r="D251" s="109"/>
      <c r="H251" s="144"/>
      <c r="I251" s="145"/>
    </row>
    <row r="252" spans="1:9" s="62" customFormat="1">
      <c r="A252" s="83"/>
      <c r="B252" s="83"/>
      <c r="C252" s="83"/>
      <c r="D252" s="109"/>
      <c r="H252" s="144"/>
      <c r="I252" s="145"/>
    </row>
    <row r="253" spans="1:9" s="62" customFormat="1">
      <c r="A253" s="83"/>
      <c r="B253" s="83"/>
      <c r="C253" s="83"/>
      <c r="D253" s="109"/>
      <c r="H253" s="144"/>
      <c r="I253" s="145"/>
    </row>
    <row r="254" spans="1:9" s="62" customFormat="1">
      <c r="A254" s="83"/>
      <c r="B254" s="83"/>
      <c r="C254" s="83"/>
      <c r="D254" s="109"/>
      <c r="H254" s="144"/>
      <c r="I254" s="145"/>
    </row>
    <row r="255" spans="1:9" s="62" customFormat="1">
      <c r="A255" s="83"/>
      <c r="B255" s="83"/>
      <c r="C255" s="83"/>
      <c r="D255" s="109"/>
      <c r="H255" s="144"/>
      <c r="I255" s="145"/>
    </row>
    <row r="256" spans="1:9" s="62" customFormat="1">
      <c r="A256" s="83"/>
      <c r="B256" s="83"/>
      <c r="C256" s="83"/>
      <c r="D256" s="109"/>
      <c r="H256" s="144"/>
      <c r="I256" s="145"/>
    </row>
    <row r="257" spans="1:9" s="62" customFormat="1">
      <c r="A257" s="83"/>
      <c r="B257" s="83"/>
      <c r="C257" s="83"/>
      <c r="D257" s="109"/>
      <c r="H257" s="144"/>
      <c r="I257" s="145"/>
    </row>
    <row r="258" spans="1:9" s="62" customFormat="1">
      <c r="A258" s="83"/>
      <c r="B258" s="83"/>
      <c r="C258" s="83"/>
      <c r="D258" s="109"/>
      <c r="H258" s="144"/>
      <c r="I258" s="145"/>
    </row>
    <row r="259" spans="1:9" s="62" customFormat="1">
      <c r="A259" s="83"/>
      <c r="B259" s="83"/>
      <c r="C259" s="83"/>
      <c r="D259" s="109"/>
      <c r="H259" s="144"/>
      <c r="I259" s="145"/>
    </row>
    <row r="260" spans="1:9" s="62" customFormat="1">
      <c r="A260" s="83"/>
      <c r="B260" s="83"/>
      <c r="C260" s="83"/>
      <c r="D260" s="109"/>
      <c r="H260" s="144"/>
      <c r="I260" s="145"/>
    </row>
    <row r="261" spans="1:9" s="62" customFormat="1">
      <c r="A261" s="83"/>
      <c r="B261" s="83"/>
      <c r="C261" s="83"/>
      <c r="D261" s="109"/>
      <c r="H261" s="144"/>
      <c r="I261" s="145"/>
    </row>
    <row r="262" spans="1:9" s="62" customFormat="1">
      <c r="A262" s="83"/>
      <c r="B262" s="83"/>
      <c r="C262" s="83"/>
      <c r="D262" s="109"/>
      <c r="H262" s="144"/>
      <c r="I262" s="145"/>
    </row>
    <row r="263" spans="1:9" s="62" customFormat="1">
      <c r="A263" s="83"/>
      <c r="B263" s="83"/>
      <c r="C263" s="83"/>
      <c r="D263" s="109"/>
      <c r="H263" s="144"/>
      <c r="I263" s="145"/>
    </row>
    <row r="264" spans="1:9" s="62" customFormat="1">
      <c r="A264" s="83"/>
      <c r="B264" s="83"/>
      <c r="C264" s="83"/>
      <c r="D264" s="109"/>
      <c r="H264" s="144"/>
      <c r="I264" s="145"/>
    </row>
    <row r="265" spans="1:9" s="62" customFormat="1">
      <c r="A265" s="83"/>
      <c r="B265" s="83"/>
      <c r="C265" s="83"/>
      <c r="D265" s="109"/>
      <c r="H265" s="144"/>
      <c r="I265" s="145"/>
    </row>
    <row r="266" spans="1:9" s="62" customFormat="1">
      <c r="A266" s="83"/>
      <c r="B266" s="83"/>
      <c r="C266" s="83"/>
      <c r="D266" s="109"/>
      <c r="H266" s="144"/>
      <c r="I266" s="145"/>
    </row>
    <row r="267" spans="1:9" s="62" customFormat="1">
      <c r="A267" s="83"/>
      <c r="B267" s="83"/>
      <c r="C267" s="83"/>
      <c r="D267" s="109"/>
      <c r="H267" s="144"/>
      <c r="I267" s="145"/>
    </row>
    <row r="268" spans="1:9" s="62" customFormat="1">
      <c r="A268" s="83"/>
      <c r="B268" s="83"/>
      <c r="C268" s="83"/>
      <c r="D268" s="109"/>
      <c r="H268" s="144"/>
      <c r="I268" s="145"/>
    </row>
    <row r="269" spans="1:9" s="62" customFormat="1">
      <c r="A269" s="83"/>
      <c r="B269" s="83"/>
      <c r="C269" s="83"/>
      <c r="D269" s="109"/>
      <c r="H269" s="144"/>
      <c r="I269" s="145"/>
    </row>
    <row r="270" spans="1:9" s="62" customFormat="1">
      <c r="A270" s="83"/>
      <c r="B270" s="83"/>
      <c r="C270" s="83"/>
      <c r="D270" s="109"/>
      <c r="H270" s="144"/>
      <c r="I270" s="145"/>
    </row>
    <row r="271" spans="1:9" s="62" customFormat="1">
      <c r="A271" s="83"/>
      <c r="B271" s="83"/>
      <c r="C271" s="83"/>
      <c r="D271" s="109"/>
      <c r="H271" s="144"/>
      <c r="I271" s="145"/>
    </row>
    <row r="272" spans="1:9" s="62" customFormat="1">
      <c r="A272" s="83"/>
      <c r="B272" s="83"/>
      <c r="C272" s="83"/>
      <c r="D272" s="109"/>
      <c r="H272" s="144"/>
      <c r="I272" s="145"/>
    </row>
    <row r="273" spans="1:9" s="62" customFormat="1">
      <c r="A273" s="83"/>
      <c r="B273" s="83"/>
      <c r="C273" s="83"/>
      <c r="D273" s="109"/>
      <c r="H273" s="144"/>
      <c r="I273" s="145"/>
    </row>
    <row r="274" spans="1:9" s="62" customFormat="1">
      <c r="A274" s="83"/>
      <c r="B274" s="83"/>
      <c r="C274" s="83"/>
      <c r="D274" s="109"/>
      <c r="H274" s="144"/>
      <c r="I274" s="145"/>
    </row>
    <row r="275" spans="1:9" s="62" customFormat="1">
      <c r="A275" s="83"/>
      <c r="B275" s="83"/>
      <c r="C275" s="83"/>
      <c r="D275" s="109"/>
      <c r="H275" s="144"/>
      <c r="I275" s="145"/>
    </row>
    <row r="276" spans="1:9" s="62" customFormat="1">
      <c r="A276" s="83"/>
      <c r="B276" s="83"/>
      <c r="C276" s="83"/>
      <c r="D276" s="109"/>
      <c r="H276" s="144"/>
      <c r="I276" s="145"/>
    </row>
    <row r="277" spans="1:9" s="62" customFormat="1">
      <c r="A277" s="83"/>
      <c r="B277" s="83"/>
      <c r="C277" s="83"/>
      <c r="D277" s="109"/>
      <c r="H277" s="144"/>
      <c r="I277" s="145"/>
    </row>
    <row r="278" spans="1:9" s="62" customFormat="1">
      <c r="A278" s="83"/>
      <c r="B278" s="83"/>
      <c r="C278" s="83"/>
      <c r="D278" s="109"/>
      <c r="H278" s="144"/>
      <c r="I278" s="145"/>
    </row>
    <row r="279" spans="1:9" s="62" customFormat="1">
      <c r="A279" s="83"/>
      <c r="B279" s="83"/>
      <c r="C279" s="83"/>
      <c r="D279" s="109"/>
      <c r="H279" s="144"/>
      <c r="I279" s="145"/>
    </row>
    <row r="280" spans="1:9" s="62" customFormat="1">
      <c r="A280" s="83"/>
      <c r="B280" s="83"/>
      <c r="C280" s="83"/>
      <c r="D280" s="109"/>
      <c r="H280" s="144"/>
      <c r="I280" s="145"/>
    </row>
    <row r="281" spans="1:9" s="62" customFormat="1">
      <c r="A281" s="83"/>
      <c r="B281" s="83"/>
      <c r="C281" s="83"/>
      <c r="D281" s="109"/>
      <c r="H281" s="144"/>
      <c r="I281" s="145"/>
    </row>
    <row r="282" spans="1:9" s="62" customFormat="1">
      <c r="A282" s="83"/>
      <c r="B282" s="83"/>
      <c r="C282" s="83"/>
      <c r="D282" s="109"/>
      <c r="H282" s="144"/>
      <c r="I282" s="145"/>
    </row>
    <row r="283" spans="1:9" s="62" customFormat="1">
      <c r="A283" s="83"/>
      <c r="B283" s="83"/>
      <c r="C283" s="83"/>
      <c r="D283" s="109"/>
      <c r="H283" s="144"/>
      <c r="I283" s="145"/>
    </row>
    <row r="284" spans="1:9" s="62" customFormat="1">
      <c r="A284" s="83"/>
      <c r="B284" s="83"/>
      <c r="C284" s="83"/>
      <c r="D284" s="109"/>
      <c r="H284" s="144"/>
      <c r="I284" s="145"/>
    </row>
    <row r="285" spans="1:9" s="62" customFormat="1">
      <c r="A285" s="83"/>
      <c r="B285" s="83"/>
      <c r="C285" s="83"/>
      <c r="D285" s="109"/>
      <c r="H285" s="144"/>
      <c r="I285" s="145"/>
    </row>
    <row r="286" spans="1:9" s="62" customFormat="1">
      <c r="A286" s="83"/>
      <c r="B286" s="83"/>
      <c r="C286" s="83"/>
      <c r="D286" s="109"/>
      <c r="H286" s="144"/>
      <c r="I286" s="145"/>
    </row>
    <row r="287" spans="1:9" s="62" customFormat="1">
      <c r="A287" s="83"/>
      <c r="B287" s="83"/>
      <c r="C287" s="83"/>
      <c r="D287" s="109"/>
      <c r="H287" s="144"/>
      <c r="I287" s="145"/>
    </row>
    <row r="288" spans="1:9" s="62" customFormat="1">
      <c r="A288" s="83"/>
      <c r="B288" s="83"/>
      <c r="C288" s="83"/>
      <c r="D288" s="109"/>
      <c r="H288" s="144"/>
      <c r="I288" s="145"/>
    </row>
    <row r="289" spans="1:9" s="62" customFormat="1">
      <c r="A289" s="83"/>
      <c r="B289" s="83"/>
      <c r="C289" s="83"/>
      <c r="D289" s="109"/>
      <c r="H289" s="144"/>
      <c r="I289" s="145"/>
    </row>
    <row r="290" spans="1:9" s="62" customFormat="1">
      <c r="A290" s="83"/>
      <c r="B290" s="83"/>
      <c r="C290" s="83"/>
      <c r="D290" s="109"/>
      <c r="H290" s="144"/>
      <c r="I290" s="145"/>
    </row>
    <row r="291" spans="1:9" s="62" customFormat="1">
      <c r="A291" s="83"/>
      <c r="B291" s="83"/>
      <c r="C291" s="83"/>
      <c r="D291" s="109"/>
      <c r="H291" s="144"/>
      <c r="I291" s="145"/>
    </row>
    <row r="292" spans="1:9" s="62" customFormat="1">
      <c r="A292" s="83"/>
      <c r="B292" s="83"/>
      <c r="C292" s="83"/>
      <c r="D292" s="109"/>
      <c r="H292" s="144"/>
      <c r="I292" s="145"/>
    </row>
    <row r="293" spans="1:9" s="62" customFormat="1">
      <c r="A293" s="83"/>
      <c r="B293" s="83"/>
      <c r="C293" s="83"/>
      <c r="D293" s="109"/>
      <c r="H293" s="144"/>
      <c r="I293" s="145"/>
    </row>
    <row r="294" spans="1:9" s="62" customFormat="1">
      <c r="A294" s="83"/>
      <c r="B294" s="83"/>
      <c r="C294" s="83"/>
      <c r="D294" s="109"/>
      <c r="H294" s="144"/>
      <c r="I294" s="145"/>
    </row>
    <row r="295" spans="1:9" s="62" customFormat="1">
      <c r="A295" s="83"/>
      <c r="B295" s="83"/>
      <c r="C295" s="83"/>
      <c r="D295" s="109"/>
      <c r="H295" s="144"/>
      <c r="I295" s="145"/>
    </row>
    <row r="296" spans="1:9" s="62" customFormat="1">
      <c r="A296" s="83"/>
      <c r="B296" s="83"/>
      <c r="C296" s="83"/>
      <c r="D296" s="109"/>
      <c r="H296" s="144"/>
      <c r="I296" s="145"/>
    </row>
    <row r="297" spans="1:9" s="62" customFormat="1">
      <c r="A297" s="83"/>
      <c r="B297" s="83"/>
      <c r="C297" s="83"/>
      <c r="D297" s="109"/>
      <c r="H297" s="144"/>
      <c r="I297" s="145"/>
    </row>
    <row r="298" spans="1:9" s="62" customFormat="1">
      <c r="A298" s="83"/>
      <c r="B298" s="83"/>
      <c r="C298" s="83"/>
      <c r="D298" s="109"/>
      <c r="H298" s="144"/>
      <c r="I298" s="145"/>
    </row>
    <row r="299" spans="1:9" s="62" customFormat="1">
      <c r="A299" s="83"/>
      <c r="B299" s="83"/>
      <c r="C299" s="83"/>
      <c r="D299" s="109"/>
      <c r="H299" s="144"/>
      <c r="I299" s="145"/>
    </row>
    <row r="300" spans="1:9" s="62" customFormat="1">
      <c r="A300" s="83"/>
      <c r="B300" s="83"/>
      <c r="C300" s="83"/>
      <c r="D300" s="109"/>
      <c r="H300" s="144"/>
      <c r="I300" s="145"/>
    </row>
    <row r="301" spans="1:9" s="62" customFormat="1">
      <c r="A301" s="83"/>
      <c r="B301" s="83"/>
      <c r="C301" s="83"/>
      <c r="D301" s="109"/>
      <c r="H301" s="144"/>
      <c r="I301" s="145"/>
    </row>
    <row r="302" spans="1:9" s="62" customFormat="1">
      <c r="A302" s="83"/>
      <c r="B302" s="83"/>
      <c r="C302" s="83"/>
      <c r="D302" s="109"/>
      <c r="H302" s="144"/>
      <c r="I302" s="145"/>
    </row>
    <row r="303" spans="1:9" s="62" customFormat="1">
      <c r="A303" s="83"/>
      <c r="B303" s="83"/>
      <c r="C303" s="83"/>
      <c r="D303" s="109"/>
      <c r="H303" s="144"/>
      <c r="I303" s="145"/>
    </row>
    <row r="304" spans="1:9" s="62" customFormat="1">
      <c r="A304" s="83"/>
      <c r="B304" s="83"/>
      <c r="C304" s="83"/>
      <c r="D304" s="109"/>
      <c r="H304" s="144"/>
      <c r="I304" s="145"/>
    </row>
    <row r="305" spans="1:9" s="62" customFormat="1">
      <c r="A305" s="83"/>
      <c r="B305" s="83"/>
      <c r="C305" s="83"/>
      <c r="D305" s="109"/>
      <c r="H305" s="144"/>
      <c r="I305" s="145"/>
    </row>
    <row r="306" spans="1:9" s="62" customFormat="1">
      <c r="A306" s="83"/>
      <c r="B306" s="83"/>
      <c r="C306" s="83"/>
      <c r="D306" s="109"/>
      <c r="H306" s="144"/>
      <c r="I306" s="145"/>
    </row>
    <row r="307" spans="1:9" s="62" customFormat="1">
      <c r="A307" s="83"/>
      <c r="B307" s="83"/>
      <c r="C307" s="83"/>
      <c r="D307" s="109"/>
      <c r="H307" s="144"/>
      <c r="I307" s="145"/>
    </row>
    <row r="308" spans="1:9" s="62" customFormat="1">
      <c r="A308" s="83"/>
      <c r="B308" s="83"/>
      <c r="C308" s="83"/>
      <c r="D308" s="109"/>
      <c r="H308" s="144"/>
      <c r="I308" s="145"/>
    </row>
    <row r="309" spans="1:9" s="62" customFormat="1">
      <c r="A309" s="83"/>
      <c r="B309" s="83"/>
      <c r="C309" s="83"/>
      <c r="D309" s="109"/>
      <c r="H309" s="144"/>
      <c r="I309" s="145"/>
    </row>
    <row r="310" spans="1:9" s="62" customFormat="1">
      <c r="A310" s="83"/>
      <c r="B310" s="83"/>
      <c r="C310" s="83"/>
      <c r="D310" s="109"/>
      <c r="H310" s="144"/>
      <c r="I310" s="145"/>
    </row>
    <row r="311" spans="1:9" s="62" customFormat="1">
      <c r="A311" s="83"/>
      <c r="B311" s="83"/>
      <c r="C311" s="83"/>
      <c r="D311" s="109"/>
      <c r="H311" s="144"/>
      <c r="I311" s="145"/>
    </row>
    <row r="312" spans="1:9" s="62" customFormat="1">
      <c r="A312" s="83"/>
      <c r="B312" s="83"/>
      <c r="C312" s="83"/>
      <c r="D312" s="109"/>
      <c r="H312" s="144"/>
      <c r="I312" s="145"/>
    </row>
    <row r="313" spans="1:9" s="62" customFormat="1">
      <c r="A313" s="83"/>
      <c r="B313" s="83"/>
      <c r="C313" s="83"/>
      <c r="D313" s="109"/>
      <c r="H313" s="144"/>
      <c r="I313" s="145"/>
    </row>
    <row r="314" spans="1:9" s="62" customFormat="1">
      <c r="A314" s="83"/>
      <c r="B314" s="83"/>
      <c r="C314" s="83"/>
      <c r="D314" s="109"/>
      <c r="H314" s="144"/>
      <c r="I314" s="145"/>
    </row>
    <row r="315" spans="1:9" s="62" customFormat="1">
      <c r="A315" s="83"/>
      <c r="B315" s="83"/>
      <c r="C315" s="83"/>
      <c r="D315" s="109"/>
      <c r="H315" s="144"/>
      <c r="I315" s="145"/>
    </row>
    <row r="316" spans="1:9" s="62" customFormat="1">
      <c r="A316" s="83"/>
      <c r="B316" s="83"/>
      <c r="C316" s="83"/>
      <c r="D316" s="109"/>
      <c r="H316" s="144"/>
      <c r="I316" s="145"/>
    </row>
    <row r="317" spans="1:9" s="62" customFormat="1">
      <c r="A317" s="83"/>
      <c r="B317" s="83"/>
      <c r="C317" s="83"/>
      <c r="D317" s="109"/>
      <c r="H317" s="144"/>
      <c r="I317" s="145"/>
    </row>
    <row r="318" spans="1:9" s="62" customFormat="1">
      <c r="A318" s="83"/>
      <c r="B318" s="83"/>
      <c r="C318" s="83"/>
      <c r="D318" s="109"/>
      <c r="H318" s="144"/>
      <c r="I318" s="145"/>
    </row>
    <row r="319" spans="1:9" s="62" customFormat="1">
      <c r="A319" s="83"/>
      <c r="B319" s="83"/>
      <c r="C319" s="83"/>
      <c r="D319" s="109"/>
      <c r="H319" s="144"/>
      <c r="I319" s="145"/>
    </row>
    <row r="320" spans="1:9" s="62" customFormat="1">
      <c r="A320" s="83"/>
      <c r="B320" s="83"/>
      <c r="C320" s="83"/>
      <c r="D320" s="109"/>
      <c r="H320" s="144"/>
      <c r="I320" s="145"/>
    </row>
    <row r="321" spans="1:9" s="62" customFormat="1">
      <c r="A321" s="83"/>
      <c r="B321" s="83"/>
      <c r="C321" s="83"/>
      <c r="D321" s="109"/>
      <c r="H321" s="144"/>
      <c r="I321" s="145"/>
    </row>
    <row r="322" spans="1:9" s="62" customFormat="1">
      <c r="A322" s="83"/>
      <c r="B322" s="83"/>
      <c r="C322" s="83"/>
      <c r="D322" s="109"/>
      <c r="H322" s="144"/>
      <c r="I322" s="145"/>
    </row>
    <row r="323" spans="1:9" s="62" customFormat="1">
      <c r="A323" s="83"/>
      <c r="B323" s="83"/>
      <c r="C323" s="83"/>
      <c r="D323" s="109"/>
      <c r="H323" s="144"/>
      <c r="I323" s="145"/>
    </row>
    <row r="324" spans="1:9" s="62" customFormat="1">
      <c r="A324" s="83"/>
      <c r="B324" s="83"/>
      <c r="C324" s="83"/>
      <c r="D324" s="109"/>
      <c r="H324" s="144"/>
      <c r="I324" s="145"/>
    </row>
    <row r="325" spans="1:9" s="62" customFormat="1">
      <c r="A325" s="83"/>
      <c r="B325" s="83"/>
      <c r="C325" s="83"/>
      <c r="D325" s="109"/>
      <c r="H325" s="144"/>
      <c r="I325" s="145"/>
    </row>
    <row r="326" spans="1:9" s="62" customFormat="1">
      <c r="A326" s="83"/>
      <c r="B326" s="83"/>
      <c r="C326" s="83"/>
      <c r="D326" s="109"/>
      <c r="H326" s="144"/>
      <c r="I326" s="145"/>
    </row>
    <row r="327" spans="1:9" s="62" customFormat="1">
      <c r="A327" s="83"/>
      <c r="B327" s="83"/>
      <c r="C327" s="83"/>
      <c r="D327" s="109"/>
      <c r="H327" s="144"/>
      <c r="I327" s="145"/>
    </row>
    <row r="328" spans="1:9" s="62" customFormat="1">
      <c r="A328" s="83"/>
      <c r="B328" s="83"/>
      <c r="C328" s="83"/>
      <c r="D328" s="109"/>
      <c r="H328" s="144"/>
      <c r="I328" s="145"/>
    </row>
    <row r="329" spans="1:9" s="62" customFormat="1">
      <c r="A329" s="83"/>
      <c r="B329" s="83"/>
      <c r="C329" s="83"/>
      <c r="D329" s="109"/>
      <c r="H329" s="144"/>
      <c r="I329" s="145"/>
    </row>
    <row r="330" spans="1:9" s="62" customFormat="1">
      <c r="A330" s="83"/>
      <c r="B330" s="83"/>
      <c r="C330" s="83"/>
      <c r="D330" s="109"/>
      <c r="H330" s="144"/>
      <c r="I330" s="145"/>
    </row>
    <row r="331" spans="1:9" s="62" customFormat="1">
      <c r="A331" s="83"/>
      <c r="B331" s="83"/>
      <c r="C331" s="83"/>
      <c r="D331" s="109"/>
      <c r="H331" s="144"/>
      <c r="I331" s="145"/>
    </row>
    <row r="332" spans="1:9" s="62" customFormat="1">
      <c r="A332" s="83"/>
      <c r="B332" s="83"/>
      <c r="C332" s="83"/>
      <c r="D332" s="109"/>
      <c r="H332" s="144"/>
      <c r="I332" s="145"/>
    </row>
    <row r="333" spans="1:9" s="62" customFormat="1">
      <c r="A333" s="83"/>
      <c r="B333" s="83"/>
      <c r="C333" s="83"/>
      <c r="D333" s="109"/>
      <c r="H333" s="144"/>
      <c r="I333" s="145"/>
    </row>
    <row r="334" spans="1:9" s="62" customFormat="1">
      <c r="A334" s="83"/>
      <c r="B334" s="83"/>
      <c r="C334" s="83"/>
      <c r="D334" s="109"/>
      <c r="H334" s="144"/>
      <c r="I334" s="145"/>
    </row>
    <row r="335" spans="1:9" s="62" customFormat="1">
      <c r="A335" s="83"/>
      <c r="B335" s="83"/>
      <c r="C335" s="83"/>
      <c r="D335" s="109"/>
      <c r="H335" s="144"/>
      <c r="I335" s="145"/>
    </row>
    <row r="336" spans="1:9" s="62" customFormat="1">
      <c r="A336" s="83"/>
      <c r="B336" s="83"/>
      <c r="C336" s="83"/>
      <c r="D336" s="109"/>
      <c r="H336" s="144"/>
      <c r="I336" s="145"/>
    </row>
    <row r="337" spans="1:9" s="62" customFormat="1">
      <c r="A337" s="83"/>
      <c r="B337" s="83"/>
      <c r="C337" s="83"/>
      <c r="D337" s="109"/>
      <c r="H337" s="144"/>
      <c r="I337" s="145"/>
    </row>
    <row r="338" spans="1:9" s="62" customFormat="1">
      <c r="A338" s="83"/>
      <c r="B338" s="83"/>
      <c r="C338" s="83"/>
      <c r="D338" s="109"/>
      <c r="H338" s="144"/>
      <c r="I338" s="145"/>
    </row>
    <row r="339" spans="1:9" s="62" customFormat="1">
      <c r="A339" s="83"/>
      <c r="B339" s="83"/>
      <c r="C339" s="83"/>
      <c r="D339" s="109"/>
      <c r="H339" s="144"/>
      <c r="I339" s="145"/>
    </row>
    <row r="340" spans="1:9" s="62" customFormat="1">
      <c r="A340" s="83"/>
      <c r="B340" s="83"/>
      <c r="C340" s="83"/>
      <c r="D340" s="109"/>
      <c r="H340" s="144"/>
      <c r="I340" s="145"/>
    </row>
    <row r="341" spans="1:9" s="62" customFormat="1">
      <c r="A341" s="83"/>
      <c r="B341" s="83"/>
      <c r="C341" s="83"/>
      <c r="D341" s="109"/>
      <c r="H341" s="144"/>
      <c r="I341" s="145"/>
    </row>
    <row r="342" spans="1:9" s="62" customFormat="1">
      <c r="A342" s="83"/>
      <c r="B342" s="83"/>
      <c r="C342" s="83"/>
      <c r="D342" s="109"/>
      <c r="H342" s="144"/>
      <c r="I342" s="145"/>
    </row>
    <row r="343" spans="1:9" s="62" customFormat="1">
      <c r="A343" s="83"/>
      <c r="B343" s="83"/>
      <c r="C343" s="83"/>
      <c r="D343" s="109"/>
      <c r="H343" s="144"/>
      <c r="I343" s="145"/>
    </row>
    <row r="344" spans="1:9" s="62" customFormat="1">
      <c r="A344" s="83"/>
      <c r="B344" s="83"/>
      <c r="C344" s="83"/>
      <c r="D344" s="109"/>
      <c r="H344" s="144"/>
      <c r="I344" s="145"/>
    </row>
    <row r="345" spans="1:9" s="62" customFormat="1">
      <c r="A345" s="83"/>
      <c r="B345" s="83"/>
      <c r="C345" s="83"/>
      <c r="D345" s="109"/>
      <c r="H345" s="144"/>
      <c r="I345" s="145"/>
    </row>
    <row r="346" spans="1:9" s="62" customFormat="1">
      <c r="A346" s="83"/>
      <c r="B346" s="83"/>
      <c r="C346" s="83"/>
      <c r="D346" s="109"/>
      <c r="H346" s="144"/>
      <c r="I346" s="145"/>
    </row>
    <row r="347" spans="1:9" s="62" customFormat="1">
      <c r="A347" s="83"/>
      <c r="B347" s="83"/>
      <c r="C347" s="83"/>
      <c r="D347" s="109"/>
      <c r="H347" s="144"/>
      <c r="I347" s="145"/>
    </row>
    <row r="348" spans="1:9" s="62" customFormat="1">
      <c r="A348" s="83"/>
      <c r="B348" s="83"/>
      <c r="C348" s="83"/>
      <c r="D348" s="109"/>
      <c r="H348" s="144"/>
      <c r="I348" s="145"/>
    </row>
    <row r="349" spans="1:9" s="62" customFormat="1">
      <c r="A349" s="83"/>
      <c r="B349" s="83"/>
      <c r="C349" s="83"/>
      <c r="D349" s="109"/>
      <c r="H349" s="144"/>
      <c r="I349" s="145"/>
    </row>
    <row r="350" spans="1:9" s="62" customFormat="1">
      <c r="A350" s="83"/>
      <c r="B350" s="83"/>
      <c r="C350" s="83"/>
      <c r="D350" s="109"/>
      <c r="H350" s="144"/>
      <c r="I350" s="145"/>
    </row>
    <row r="351" spans="1:9" s="62" customFormat="1">
      <c r="A351" s="83"/>
      <c r="B351" s="83"/>
      <c r="C351" s="83"/>
      <c r="D351" s="109"/>
      <c r="H351" s="144"/>
      <c r="I351" s="145"/>
    </row>
    <row r="352" spans="1:9" s="62" customFormat="1">
      <c r="A352" s="83"/>
      <c r="B352" s="83"/>
      <c r="C352" s="83"/>
      <c r="D352" s="109"/>
      <c r="H352" s="144"/>
      <c r="I352" s="145"/>
    </row>
    <row r="353" spans="1:9" s="62" customFormat="1">
      <c r="A353" s="83"/>
      <c r="B353" s="83"/>
      <c r="C353" s="83"/>
      <c r="D353" s="109"/>
      <c r="H353" s="144"/>
      <c r="I353" s="145"/>
    </row>
    <row r="354" spans="1:9" s="62" customFormat="1">
      <c r="A354" s="83"/>
      <c r="B354" s="83"/>
      <c r="C354" s="83"/>
      <c r="D354" s="109"/>
      <c r="H354" s="144"/>
      <c r="I354" s="145"/>
    </row>
    <row r="355" spans="1:9" s="62" customFormat="1">
      <c r="A355" s="83"/>
      <c r="B355" s="83"/>
      <c r="C355" s="83"/>
      <c r="D355" s="109"/>
      <c r="H355" s="144"/>
      <c r="I355" s="145"/>
    </row>
    <row r="356" spans="1:9" s="62" customFormat="1">
      <c r="A356" s="83"/>
      <c r="B356" s="83"/>
      <c r="C356" s="83"/>
      <c r="D356" s="109"/>
      <c r="H356" s="144"/>
      <c r="I356" s="145"/>
    </row>
    <row r="357" spans="1:9" s="62" customFormat="1">
      <c r="A357" s="83"/>
      <c r="B357" s="83"/>
      <c r="C357" s="83"/>
      <c r="D357" s="109"/>
      <c r="H357" s="144"/>
      <c r="I357" s="145"/>
    </row>
    <row r="358" spans="1:9" s="62" customFormat="1">
      <c r="A358" s="83"/>
      <c r="B358" s="83"/>
      <c r="C358" s="83"/>
      <c r="D358" s="109"/>
      <c r="H358" s="144"/>
      <c r="I358" s="145"/>
    </row>
    <row r="359" spans="1:9" s="62" customFormat="1">
      <c r="A359" s="83"/>
      <c r="B359" s="83"/>
      <c r="C359" s="83"/>
      <c r="D359" s="109"/>
      <c r="H359" s="144"/>
      <c r="I359" s="145"/>
    </row>
    <row r="360" spans="1:9" s="62" customFormat="1">
      <c r="A360" s="83"/>
      <c r="B360" s="83"/>
      <c r="C360" s="83"/>
      <c r="D360" s="109"/>
      <c r="H360" s="144"/>
      <c r="I360" s="145"/>
    </row>
    <row r="361" spans="1:9" s="62" customFormat="1">
      <c r="A361" s="83"/>
      <c r="B361" s="83"/>
      <c r="C361" s="83"/>
      <c r="D361" s="109"/>
      <c r="H361" s="144"/>
      <c r="I361" s="145"/>
    </row>
    <row r="362" spans="1:9" s="62" customFormat="1">
      <c r="A362" s="83"/>
      <c r="B362" s="83"/>
      <c r="C362" s="83"/>
      <c r="D362" s="109"/>
      <c r="H362" s="144"/>
      <c r="I362" s="145"/>
    </row>
    <row r="363" spans="1:9" s="62" customFormat="1">
      <c r="A363" s="83"/>
      <c r="B363" s="83"/>
      <c r="C363" s="83"/>
      <c r="D363" s="109"/>
      <c r="H363" s="144"/>
      <c r="I363" s="145"/>
    </row>
    <row r="364" spans="1:9" s="62" customFormat="1">
      <c r="A364" s="83"/>
      <c r="B364" s="83"/>
      <c r="C364" s="83"/>
      <c r="D364" s="109"/>
      <c r="H364" s="144"/>
      <c r="I364" s="145"/>
    </row>
    <row r="365" spans="1:9" s="62" customFormat="1">
      <c r="A365" s="83"/>
      <c r="B365" s="83"/>
      <c r="C365" s="83"/>
      <c r="D365" s="109"/>
      <c r="H365" s="144"/>
      <c r="I365" s="145"/>
    </row>
    <row r="366" spans="1:9" s="62" customFormat="1">
      <c r="A366" s="83"/>
      <c r="B366" s="83"/>
      <c r="C366" s="83"/>
      <c r="D366" s="109"/>
      <c r="H366" s="144"/>
      <c r="I366" s="145"/>
    </row>
    <row r="367" spans="1:9" s="62" customFormat="1">
      <c r="A367" s="83"/>
      <c r="B367" s="83"/>
      <c r="C367" s="83"/>
      <c r="D367" s="109"/>
      <c r="H367" s="144"/>
      <c r="I367" s="145"/>
    </row>
    <row r="368" spans="1:9" s="62" customFormat="1">
      <c r="A368" s="83"/>
      <c r="B368" s="83"/>
      <c r="C368" s="83"/>
      <c r="D368" s="109"/>
      <c r="H368" s="144"/>
      <c r="I368" s="145"/>
    </row>
    <row r="369" spans="1:9" s="62" customFormat="1">
      <c r="A369" s="83"/>
      <c r="B369" s="83"/>
      <c r="C369" s="83"/>
      <c r="D369" s="109"/>
      <c r="H369" s="144"/>
      <c r="I369" s="145"/>
    </row>
    <row r="370" spans="1:9" s="62" customFormat="1">
      <c r="A370" s="83"/>
      <c r="B370" s="83"/>
      <c r="C370" s="83"/>
      <c r="D370" s="109"/>
      <c r="H370" s="144"/>
      <c r="I370" s="145"/>
    </row>
    <row r="371" spans="1:9" s="62" customFormat="1">
      <c r="A371" s="83"/>
      <c r="B371" s="83"/>
      <c r="C371" s="83"/>
      <c r="D371" s="109"/>
      <c r="H371" s="144"/>
      <c r="I371" s="145"/>
    </row>
    <row r="372" spans="1:9" s="62" customFormat="1">
      <c r="A372" s="83"/>
      <c r="B372" s="83"/>
      <c r="C372" s="83"/>
      <c r="D372" s="109"/>
      <c r="H372" s="144"/>
      <c r="I372" s="145"/>
    </row>
    <row r="373" spans="1:9" s="62" customFormat="1">
      <c r="A373" s="83"/>
      <c r="B373" s="83"/>
      <c r="C373" s="83"/>
      <c r="D373" s="109"/>
      <c r="H373" s="144"/>
      <c r="I373" s="145"/>
    </row>
    <row r="374" spans="1:9" s="62" customFormat="1">
      <c r="A374" s="83"/>
      <c r="B374" s="83"/>
      <c r="C374" s="83"/>
      <c r="D374" s="109"/>
      <c r="H374" s="144"/>
      <c r="I374" s="145"/>
    </row>
    <row r="375" spans="1:9" s="62" customFormat="1">
      <c r="A375" s="83"/>
      <c r="B375" s="83"/>
      <c r="C375" s="83"/>
      <c r="D375" s="109"/>
      <c r="H375" s="144"/>
      <c r="I375" s="145"/>
    </row>
    <row r="376" spans="1:9" s="62" customFormat="1">
      <c r="A376" s="83"/>
      <c r="B376" s="83"/>
      <c r="C376" s="83"/>
      <c r="D376" s="109"/>
      <c r="H376" s="144"/>
      <c r="I376" s="145"/>
    </row>
    <row r="377" spans="1:9" s="62" customFormat="1">
      <c r="A377" s="83"/>
      <c r="B377" s="83"/>
      <c r="C377" s="83"/>
      <c r="D377" s="109"/>
      <c r="H377" s="144"/>
      <c r="I377" s="145"/>
    </row>
    <row r="378" spans="1:9" s="62" customFormat="1">
      <c r="A378" s="83"/>
      <c r="B378" s="83"/>
      <c r="C378" s="83"/>
      <c r="D378" s="109"/>
      <c r="H378" s="144"/>
      <c r="I378" s="145"/>
    </row>
    <row r="379" spans="1:9" s="62" customFormat="1">
      <c r="A379" s="83"/>
      <c r="B379" s="83"/>
      <c r="C379" s="83"/>
      <c r="D379" s="109"/>
      <c r="H379" s="144"/>
      <c r="I379" s="145"/>
    </row>
    <row r="380" spans="1:9" s="62" customFormat="1">
      <c r="A380" s="83"/>
      <c r="B380" s="83"/>
      <c r="C380" s="83"/>
      <c r="D380" s="109"/>
      <c r="H380" s="144"/>
      <c r="I380" s="145"/>
    </row>
    <row r="381" spans="1:9" s="62" customFormat="1">
      <c r="A381" s="83"/>
      <c r="B381" s="83"/>
      <c r="C381" s="83"/>
      <c r="D381" s="109"/>
      <c r="H381" s="144"/>
      <c r="I381" s="145"/>
    </row>
    <row r="382" spans="1:9" s="62" customFormat="1">
      <c r="A382" s="83"/>
      <c r="B382" s="83"/>
      <c r="C382" s="83"/>
      <c r="D382" s="109"/>
      <c r="H382" s="144"/>
      <c r="I382" s="145"/>
    </row>
    <row r="383" spans="1:9" s="62" customFormat="1">
      <c r="A383" s="83"/>
      <c r="B383" s="83"/>
      <c r="C383" s="83"/>
      <c r="D383" s="109"/>
      <c r="H383" s="144"/>
      <c r="I383" s="145"/>
    </row>
    <row r="384" spans="1:9" s="62" customFormat="1">
      <c r="A384" s="83"/>
      <c r="B384" s="83"/>
      <c r="C384" s="83"/>
      <c r="D384" s="109"/>
      <c r="H384" s="144"/>
      <c r="I384" s="145"/>
    </row>
    <row r="385" spans="1:9" s="62" customFormat="1">
      <c r="A385" s="83"/>
      <c r="B385" s="83"/>
      <c r="C385" s="83"/>
      <c r="D385" s="109"/>
      <c r="H385" s="144"/>
      <c r="I385" s="145"/>
    </row>
    <row r="386" spans="1:9" s="62" customFormat="1">
      <c r="A386" s="83"/>
      <c r="B386" s="83"/>
      <c r="C386" s="83"/>
      <c r="D386" s="109"/>
      <c r="H386" s="144"/>
      <c r="I386" s="145"/>
    </row>
    <row r="387" spans="1:9" s="62" customFormat="1">
      <c r="A387" s="83"/>
      <c r="B387" s="83"/>
      <c r="C387" s="83"/>
      <c r="D387" s="109"/>
      <c r="H387" s="144"/>
      <c r="I387" s="145"/>
    </row>
    <row r="388" spans="1:9" s="62" customFormat="1">
      <c r="A388" s="83"/>
      <c r="B388" s="83"/>
      <c r="C388" s="83"/>
      <c r="D388" s="109"/>
      <c r="H388" s="144"/>
      <c r="I388" s="145"/>
    </row>
    <row r="389" spans="1:9" s="62" customFormat="1">
      <c r="A389" s="83"/>
      <c r="B389" s="83"/>
      <c r="C389" s="83"/>
      <c r="D389" s="109"/>
      <c r="H389" s="144"/>
      <c r="I389" s="145"/>
    </row>
    <row r="390" spans="1:9" s="62" customFormat="1">
      <c r="A390" s="83"/>
      <c r="B390" s="83"/>
      <c r="C390" s="83"/>
      <c r="D390" s="109"/>
      <c r="H390" s="144"/>
      <c r="I390" s="145"/>
    </row>
    <row r="391" spans="1:9" s="62" customFormat="1">
      <c r="A391" s="83"/>
      <c r="B391" s="83"/>
      <c r="C391" s="83"/>
      <c r="D391" s="109"/>
      <c r="H391" s="144"/>
      <c r="I391" s="145"/>
    </row>
    <row r="392" spans="1:9" s="62" customFormat="1">
      <c r="A392" s="83"/>
      <c r="B392" s="83"/>
      <c r="C392" s="83"/>
      <c r="D392" s="109"/>
      <c r="H392" s="144"/>
      <c r="I392" s="145"/>
    </row>
    <row r="393" spans="1:9" s="62" customFormat="1">
      <c r="A393" s="83"/>
      <c r="B393" s="83"/>
      <c r="C393" s="83"/>
      <c r="D393" s="109"/>
      <c r="H393" s="144"/>
      <c r="I393" s="145"/>
    </row>
    <row r="394" spans="1:9" s="62" customFormat="1">
      <c r="A394" s="83"/>
      <c r="B394" s="83"/>
      <c r="C394" s="83"/>
      <c r="D394" s="109"/>
      <c r="H394" s="144"/>
      <c r="I394" s="145"/>
    </row>
    <row r="395" spans="1:9" s="62" customFormat="1">
      <c r="A395" s="83"/>
      <c r="B395" s="83"/>
      <c r="C395" s="83"/>
      <c r="D395" s="109"/>
      <c r="H395" s="144"/>
      <c r="I395" s="145"/>
    </row>
    <row r="396" spans="1:9" s="62" customFormat="1">
      <c r="A396" s="83"/>
      <c r="B396" s="83"/>
      <c r="C396" s="83"/>
      <c r="D396" s="109"/>
      <c r="H396" s="144"/>
      <c r="I396" s="145"/>
    </row>
    <row r="397" spans="1:9" s="62" customFormat="1">
      <c r="A397" s="83"/>
      <c r="B397" s="83"/>
      <c r="C397" s="83"/>
      <c r="D397" s="109"/>
      <c r="H397" s="144"/>
      <c r="I397" s="145"/>
    </row>
    <row r="398" spans="1:9" s="62" customFormat="1">
      <c r="A398" s="83"/>
      <c r="B398" s="83"/>
      <c r="C398" s="83"/>
      <c r="D398" s="109"/>
      <c r="H398" s="144"/>
      <c r="I398" s="145"/>
    </row>
    <row r="399" spans="1:9" s="62" customFormat="1">
      <c r="A399" s="83"/>
      <c r="B399" s="83"/>
      <c r="C399" s="83"/>
      <c r="D399" s="109"/>
      <c r="H399" s="144"/>
      <c r="I399" s="145"/>
    </row>
    <row r="400" spans="1:9" s="62" customFormat="1">
      <c r="A400" s="83"/>
      <c r="B400" s="83"/>
      <c r="C400" s="83"/>
      <c r="D400" s="109"/>
      <c r="H400" s="144"/>
      <c r="I400" s="145"/>
    </row>
    <row r="401" spans="1:9" s="62" customFormat="1">
      <c r="A401" s="83"/>
      <c r="B401" s="83"/>
      <c r="C401" s="83"/>
      <c r="D401" s="109"/>
      <c r="H401" s="144"/>
      <c r="I401" s="145"/>
    </row>
    <row r="402" spans="1:9" s="62" customFormat="1">
      <c r="A402" s="83"/>
      <c r="B402" s="83"/>
      <c r="C402" s="83"/>
      <c r="D402" s="109"/>
      <c r="H402" s="144"/>
      <c r="I402" s="145"/>
    </row>
    <row r="403" spans="1:9" s="62" customFormat="1">
      <c r="A403" s="83"/>
      <c r="B403" s="83"/>
      <c r="C403" s="83"/>
      <c r="D403" s="109"/>
      <c r="H403" s="144"/>
      <c r="I403" s="145"/>
    </row>
    <row r="404" spans="1:9" s="62" customFormat="1">
      <c r="A404" s="83"/>
      <c r="B404" s="83"/>
      <c r="C404" s="83"/>
      <c r="D404" s="109"/>
      <c r="H404" s="144"/>
      <c r="I404" s="145"/>
    </row>
    <row r="405" spans="1:9" s="62" customFormat="1">
      <c r="A405" s="83"/>
      <c r="B405" s="83"/>
      <c r="C405" s="83"/>
      <c r="D405" s="109"/>
      <c r="H405" s="144"/>
      <c r="I405" s="145"/>
    </row>
    <row r="406" spans="1:9" s="62" customFormat="1">
      <c r="A406" s="83"/>
      <c r="B406" s="83"/>
      <c r="C406" s="83"/>
      <c r="D406" s="109"/>
      <c r="H406" s="144"/>
      <c r="I406" s="145"/>
    </row>
    <row r="407" spans="1:9" s="62" customFormat="1">
      <c r="A407" s="83"/>
      <c r="B407" s="83"/>
      <c r="C407" s="83"/>
      <c r="D407" s="109"/>
      <c r="H407" s="144"/>
      <c r="I407" s="145"/>
    </row>
    <row r="408" spans="1:9" s="62" customFormat="1">
      <c r="A408" s="83"/>
      <c r="B408" s="83"/>
      <c r="C408" s="83"/>
      <c r="D408" s="109"/>
      <c r="H408" s="144"/>
      <c r="I408" s="145"/>
    </row>
    <row r="409" spans="1:9" s="62" customFormat="1">
      <c r="A409" s="83"/>
      <c r="B409" s="83"/>
      <c r="C409" s="83"/>
      <c r="D409" s="109"/>
      <c r="H409" s="144"/>
      <c r="I409" s="145"/>
    </row>
    <row r="410" spans="1:9" s="62" customFormat="1">
      <c r="A410" s="83"/>
      <c r="B410" s="83"/>
      <c r="C410" s="83"/>
      <c r="D410" s="109"/>
      <c r="H410" s="144"/>
      <c r="I410" s="145"/>
    </row>
    <row r="411" spans="1:9" s="62" customFormat="1">
      <c r="A411" s="83"/>
      <c r="B411" s="83"/>
      <c r="C411" s="83"/>
      <c r="D411" s="109"/>
      <c r="H411" s="144"/>
      <c r="I411" s="145"/>
    </row>
    <row r="412" spans="1:9" s="62" customFormat="1">
      <c r="A412" s="83"/>
      <c r="B412" s="83"/>
      <c r="C412" s="83"/>
      <c r="D412" s="109"/>
      <c r="H412" s="144"/>
      <c r="I412" s="145"/>
    </row>
    <row r="413" spans="1:9" s="62" customFormat="1">
      <c r="A413" s="83"/>
      <c r="B413" s="83"/>
      <c r="C413" s="83"/>
      <c r="D413" s="109"/>
      <c r="H413" s="144"/>
      <c r="I413" s="145"/>
    </row>
    <row r="414" spans="1:9" s="62" customFormat="1">
      <c r="A414" s="83"/>
      <c r="B414" s="83"/>
      <c r="C414" s="83"/>
      <c r="D414" s="109"/>
      <c r="H414" s="144"/>
      <c r="I414" s="145"/>
    </row>
    <row r="415" spans="1:9" s="62" customFormat="1">
      <c r="A415" s="83"/>
      <c r="B415" s="83"/>
      <c r="C415" s="83"/>
      <c r="D415" s="109"/>
      <c r="H415" s="144"/>
      <c r="I415" s="145"/>
    </row>
    <row r="416" spans="1:9" s="62" customFormat="1">
      <c r="A416" s="83"/>
      <c r="B416" s="83"/>
      <c r="C416" s="83"/>
      <c r="D416" s="109"/>
      <c r="H416" s="144"/>
      <c r="I416" s="145"/>
    </row>
    <row r="417" spans="1:9" s="62" customFormat="1">
      <c r="A417" s="83"/>
      <c r="B417" s="83"/>
      <c r="C417" s="83"/>
      <c r="D417" s="109"/>
      <c r="H417" s="144"/>
      <c r="I417" s="145"/>
    </row>
    <row r="418" spans="1:9" s="62" customFormat="1">
      <c r="A418" s="83"/>
      <c r="B418" s="83"/>
      <c r="C418" s="83"/>
      <c r="D418" s="109"/>
      <c r="H418" s="144"/>
      <c r="I418" s="145"/>
    </row>
    <row r="419" spans="1:9" s="62" customFormat="1">
      <c r="A419" s="83"/>
      <c r="B419" s="83"/>
      <c r="C419" s="83"/>
      <c r="D419" s="109"/>
      <c r="H419" s="144"/>
      <c r="I419" s="145"/>
    </row>
    <row r="420" spans="1:9" s="62" customFormat="1">
      <c r="A420" s="83"/>
      <c r="B420" s="83"/>
      <c r="C420" s="83"/>
      <c r="D420" s="109"/>
      <c r="H420" s="144"/>
      <c r="I420" s="145"/>
    </row>
    <row r="421" spans="1:9" s="62" customFormat="1">
      <c r="A421" s="83"/>
      <c r="B421" s="83"/>
      <c r="C421" s="83"/>
      <c r="D421" s="109"/>
      <c r="H421" s="144"/>
      <c r="I421" s="145"/>
    </row>
    <row r="422" spans="1:9" s="62" customFormat="1">
      <c r="A422" s="83"/>
      <c r="B422" s="83"/>
      <c r="C422" s="83"/>
      <c r="D422" s="109"/>
      <c r="H422" s="144"/>
      <c r="I422" s="145"/>
    </row>
    <row r="423" spans="1:9" s="62" customFormat="1">
      <c r="A423" s="83"/>
      <c r="B423" s="83"/>
      <c r="C423" s="83"/>
      <c r="D423" s="109"/>
      <c r="H423" s="144"/>
      <c r="I423" s="145"/>
    </row>
    <row r="424" spans="1:9" s="62" customFormat="1">
      <c r="A424" s="83"/>
      <c r="B424" s="83"/>
      <c r="C424" s="83"/>
      <c r="D424" s="109"/>
      <c r="H424" s="144"/>
      <c r="I424" s="145"/>
    </row>
    <row r="425" spans="1:9" s="62" customFormat="1">
      <c r="A425" s="83"/>
      <c r="B425" s="83"/>
      <c r="C425" s="83"/>
      <c r="D425" s="109"/>
      <c r="H425" s="144"/>
      <c r="I425" s="145"/>
    </row>
    <row r="426" spans="1:9" s="62" customFormat="1">
      <c r="A426" s="83"/>
      <c r="B426" s="83"/>
      <c r="C426" s="83"/>
      <c r="D426" s="109"/>
      <c r="H426" s="144"/>
      <c r="I426" s="145"/>
    </row>
    <row r="427" spans="1:9" s="62" customFormat="1">
      <c r="A427" s="83"/>
      <c r="B427" s="83"/>
      <c r="C427" s="83"/>
      <c r="D427" s="109"/>
      <c r="H427" s="144"/>
      <c r="I427" s="145"/>
    </row>
    <row r="428" spans="1:9" s="62" customFormat="1">
      <c r="A428" s="83"/>
      <c r="B428" s="83"/>
      <c r="C428" s="83"/>
      <c r="D428" s="109"/>
      <c r="H428" s="144"/>
      <c r="I428" s="145"/>
    </row>
    <row r="429" spans="1:9" s="62" customFormat="1">
      <c r="A429" s="83"/>
      <c r="B429" s="83"/>
      <c r="C429" s="83"/>
      <c r="D429" s="109"/>
      <c r="H429" s="144"/>
      <c r="I429" s="145"/>
    </row>
    <row r="430" spans="1:9" s="62" customFormat="1">
      <c r="A430" s="83"/>
      <c r="B430" s="83"/>
      <c r="C430" s="83"/>
      <c r="D430" s="109"/>
      <c r="H430" s="144"/>
      <c r="I430" s="145"/>
    </row>
    <row r="431" spans="1:9" s="62" customFormat="1">
      <c r="A431" s="83"/>
      <c r="B431" s="83"/>
      <c r="C431" s="83"/>
      <c r="D431" s="109"/>
      <c r="H431" s="144"/>
      <c r="I431" s="145"/>
    </row>
    <row r="432" spans="1:9" s="62" customFormat="1">
      <c r="A432" s="83"/>
      <c r="B432" s="83"/>
      <c r="C432" s="83"/>
      <c r="D432" s="109"/>
      <c r="H432" s="144"/>
      <c r="I432" s="145"/>
    </row>
    <row r="433" spans="1:9" s="62" customFormat="1">
      <c r="A433" s="83"/>
      <c r="B433" s="83"/>
      <c r="C433" s="83"/>
      <c r="D433" s="109"/>
      <c r="H433" s="144"/>
      <c r="I433" s="145"/>
    </row>
    <row r="434" spans="1:9" s="62" customFormat="1">
      <c r="A434" s="83"/>
      <c r="B434" s="83"/>
      <c r="C434" s="83"/>
      <c r="D434" s="109"/>
      <c r="H434" s="144"/>
      <c r="I434" s="145"/>
    </row>
    <row r="435" spans="1:9" s="62" customFormat="1">
      <c r="A435" s="83"/>
      <c r="B435" s="83"/>
      <c r="C435" s="83"/>
      <c r="D435" s="109"/>
      <c r="H435" s="144"/>
      <c r="I435" s="145"/>
    </row>
    <row r="436" spans="1:9" s="62" customFormat="1">
      <c r="A436" s="83"/>
      <c r="B436" s="83"/>
      <c r="C436" s="83"/>
      <c r="D436" s="109"/>
      <c r="H436" s="144"/>
      <c r="I436" s="145"/>
    </row>
    <row r="437" spans="1:9" s="62" customFormat="1">
      <c r="A437" s="83"/>
      <c r="B437" s="83"/>
      <c r="C437" s="83"/>
      <c r="D437" s="109"/>
      <c r="H437" s="144"/>
      <c r="I437" s="145"/>
    </row>
    <row r="438" spans="1:9" s="62" customFormat="1">
      <c r="A438" s="83"/>
      <c r="B438" s="83"/>
      <c r="C438" s="83"/>
      <c r="D438" s="109"/>
      <c r="H438" s="144"/>
      <c r="I438" s="145"/>
    </row>
    <row r="439" spans="1:9" s="62" customFormat="1">
      <c r="A439" s="83"/>
      <c r="B439" s="83"/>
      <c r="C439" s="83"/>
      <c r="D439" s="109"/>
      <c r="H439" s="144"/>
      <c r="I439" s="145"/>
    </row>
    <row r="440" spans="1:9" s="62" customFormat="1">
      <c r="A440" s="83"/>
      <c r="B440" s="83"/>
      <c r="C440" s="83"/>
      <c r="D440" s="109"/>
      <c r="H440" s="144"/>
      <c r="I440" s="145"/>
    </row>
    <row r="441" spans="1:9" s="62" customFormat="1">
      <c r="A441" s="83"/>
      <c r="B441" s="83"/>
      <c r="C441" s="83"/>
      <c r="D441" s="109"/>
      <c r="H441" s="144"/>
      <c r="I441" s="145"/>
    </row>
    <row r="442" spans="1:9" s="62" customFormat="1">
      <c r="A442" s="83"/>
      <c r="B442" s="83"/>
      <c r="C442" s="83"/>
      <c r="D442" s="109"/>
      <c r="H442" s="144"/>
      <c r="I442" s="145"/>
    </row>
    <row r="443" spans="1:9" s="62" customFormat="1">
      <c r="A443" s="83"/>
      <c r="B443" s="83"/>
      <c r="C443" s="83"/>
      <c r="D443" s="109"/>
      <c r="H443" s="144"/>
      <c r="I443" s="145"/>
    </row>
    <row r="444" spans="1:9" s="62" customFormat="1">
      <c r="A444" s="83"/>
      <c r="B444" s="83"/>
      <c r="C444" s="83"/>
      <c r="D444" s="109"/>
      <c r="H444" s="144"/>
      <c r="I444" s="145"/>
    </row>
    <row r="445" spans="1:9" s="62" customFormat="1">
      <c r="A445" s="83"/>
      <c r="B445" s="83"/>
      <c r="C445" s="83"/>
      <c r="D445" s="109"/>
      <c r="H445" s="144"/>
      <c r="I445" s="145"/>
    </row>
    <row r="446" spans="1:9" s="62" customFormat="1">
      <c r="A446" s="83"/>
      <c r="B446" s="83"/>
      <c r="C446" s="83"/>
      <c r="D446" s="109"/>
      <c r="H446" s="144"/>
      <c r="I446" s="145"/>
    </row>
    <row r="447" spans="1:9" s="62" customFormat="1">
      <c r="A447" s="83"/>
      <c r="B447" s="83"/>
      <c r="C447" s="83"/>
      <c r="D447" s="109"/>
      <c r="H447" s="144"/>
      <c r="I447" s="145"/>
    </row>
    <row r="448" spans="1:9" s="62" customFormat="1">
      <c r="A448" s="83"/>
      <c r="B448" s="83"/>
      <c r="C448" s="83"/>
      <c r="D448" s="109"/>
      <c r="H448" s="144"/>
      <c r="I448" s="145"/>
    </row>
    <row r="449" spans="1:9" s="62" customFormat="1">
      <c r="A449" s="83"/>
      <c r="B449" s="83"/>
      <c r="C449" s="83"/>
      <c r="D449" s="109"/>
      <c r="H449" s="144"/>
      <c r="I449" s="145"/>
    </row>
    <row r="450" spans="1:9" s="62" customFormat="1">
      <c r="A450" s="83"/>
      <c r="B450" s="83"/>
      <c r="C450" s="83"/>
      <c r="D450" s="109"/>
      <c r="H450" s="144"/>
      <c r="I450" s="145"/>
    </row>
    <row r="451" spans="1:9" s="62" customFormat="1">
      <c r="A451" s="83"/>
      <c r="B451" s="83"/>
      <c r="C451" s="83"/>
      <c r="D451" s="109"/>
      <c r="H451" s="144"/>
      <c r="I451" s="145"/>
    </row>
    <row r="452" spans="1:9" s="62" customFormat="1">
      <c r="A452" s="83"/>
      <c r="B452" s="83"/>
      <c r="C452" s="83"/>
      <c r="D452" s="109"/>
      <c r="H452" s="144"/>
      <c r="I452" s="145"/>
    </row>
    <row r="453" spans="1:9" s="62" customFormat="1">
      <c r="A453" s="83"/>
      <c r="B453" s="83"/>
      <c r="C453" s="83"/>
      <c r="D453" s="109"/>
      <c r="H453" s="144"/>
      <c r="I453" s="145"/>
    </row>
    <row r="454" spans="1:9" s="62" customFormat="1">
      <c r="A454" s="83"/>
      <c r="B454" s="83"/>
      <c r="C454" s="83"/>
      <c r="D454" s="109"/>
      <c r="H454" s="144"/>
      <c r="I454" s="145"/>
    </row>
    <row r="455" spans="1:9" s="62" customFormat="1">
      <c r="A455" s="83"/>
      <c r="B455" s="83"/>
      <c r="C455" s="83"/>
      <c r="D455" s="109"/>
      <c r="H455" s="144"/>
      <c r="I455" s="145"/>
    </row>
    <row r="456" spans="1:9" s="62" customFormat="1">
      <c r="A456" s="83"/>
      <c r="B456" s="83"/>
      <c r="C456" s="83"/>
      <c r="D456" s="109"/>
      <c r="H456" s="144"/>
      <c r="I456" s="145"/>
    </row>
    <row r="457" spans="1:9" s="62" customFormat="1">
      <c r="A457" s="83"/>
      <c r="B457" s="83"/>
      <c r="C457" s="83"/>
      <c r="D457" s="109"/>
      <c r="H457" s="144"/>
      <c r="I457" s="145"/>
    </row>
    <row r="458" spans="1:9" s="62" customFormat="1">
      <c r="A458" s="83"/>
      <c r="B458" s="83"/>
      <c r="C458" s="83"/>
      <c r="D458" s="109"/>
      <c r="H458" s="144"/>
      <c r="I458" s="145"/>
    </row>
    <row r="459" spans="1:9" s="62" customFormat="1">
      <c r="A459" s="83"/>
      <c r="B459" s="83"/>
      <c r="C459" s="83"/>
      <c r="D459" s="109"/>
      <c r="H459" s="144"/>
      <c r="I459" s="145"/>
    </row>
    <row r="460" spans="1:9" s="62" customFormat="1">
      <c r="A460" s="83"/>
      <c r="B460" s="83"/>
      <c r="C460" s="83"/>
      <c r="D460" s="109"/>
      <c r="H460" s="144"/>
      <c r="I460" s="145"/>
    </row>
    <row r="461" spans="1:9" s="62" customFormat="1">
      <c r="A461" s="83"/>
      <c r="B461" s="83"/>
      <c r="C461" s="83"/>
      <c r="D461" s="109"/>
      <c r="H461" s="144"/>
      <c r="I461" s="145"/>
    </row>
    <row r="462" spans="1:9" s="62" customFormat="1">
      <c r="A462" s="83"/>
      <c r="B462" s="83"/>
      <c r="C462" s="83"/>
      <c r="D462" s="109"/>
      <c r="H462" s="144"/>
      <c r="I462" s="145"/>
    </row>
    <row r="463" spans="1:9" s="62" customFormat="1">
      <c r="A463" s="83"/>
      <c r="B463" s="83"/>
      <c r="C463" s="83"/>
      <c r="D463" s="109"/>
      <c r="H463" s="144"/>
      <c r="I463" s="145"/>
    </row>
    <row r="464" spans="1:9" s="62" customFormat="1">
      <c r="A464" s="83"/>
      <c r="B464" s="83"/>
      <c r="C464" s="83"/>
      <c r="D464" s="109"/>
      <c r="H464" s="144"/>
      <c r="I464" s="145"/>
    </row>
    <row r="465" spans="1:9" s="62" customFormat="1">
      <c r="A465" s="83"/>
      <c r="B465" s="83"/>
      <c r="C465" s="83"/>
      <c r="D465" s="109"/>
      <c r="H465" s="144"/>
      <c r="I465" s="145"/>
    </row>
    <row r="466" spans="1:9" s="62" customFormat="1">
      <c r="A466" s="83"/>
      <c r="B466" s="83"/>
      <c r="C466" s="83"/>
      <c r="D466" s="109"/>
      <c r="H466" s="144"/>
      <c r="I466" s="145"/>
    </row>
    <row r="467" spans="1:9" s="62" customFormat="1">
      <c r="A467" s="83"/>
      <c r="B467" s="83"/>
      <c r="C467" s="83"/>
      <c r="D467" s="109"/>
      <c r="H467" s="144"/>
      <c r="I467" s="145"/>
    </row>
    <row r="468" spans="1:9" s="62" customFormat="1">
      <c r="A468" s="83"/>
      <c r="B468" s="83"/>
      <c r="C468" s="83"/>
      <c r="D468" s="109"/>
      <c r="H468" s="144"/>
      <c r="I468" s="145"/>
    </row>
    <row r="469" spans="1:9" s="62" customFormat="1">
      <c r="A469" s="83"/>
      <c r="B469" s="83"/>
      <c r="C469" s="83"/>
      <c r="D469" s="109"/>
      <c r="H469" s="144"/>
      <c r="I469" s="145"/>
    </row>
    <row r="470" spans="1:9" s="62" customFormat="1">
      <c r="A470" s="83"/>
      <c r="B470" s="83"/>
      <c r="C470" s="83"/>
      <c r="D470" s="109"/>
      <c r="H470" s="144"/>
      <c r="I470" s="145"/>
    </row>
    <row r="471" spans="1:9" s="62" customFormat="1">
      <c r="A471" s="83"/>
      <c r="B471" s="83"/>
      <c r="C471" s="83"/>
      <c r="D471" s="109"/>
      <c r="H471" s="144"/>
      <c r="I471" s="145"/>
    </row>
    <row r="472" spans="1:9" s="62" customFormat="1">
      <c r="A472" s="83"/>
      <c r="B472" s="83"/>
      <c r="C472" s="83"/>
      <c r="D472" s="109"/>
      <c r="H472" s="144"/>
      <c r="I472" s="145"/>
    </row>
    <row r="473" spans="1:9" s="62" customFormat="1">
      <c r="A473" s="83"/>
      <c r="B473" s="83"/>
      <c r="C473" s="83"/>
      <c r="D473" s="109"/>
      <c r="H473" s="144"/>
      <c r="I473" s="145"/>
    </row>
    <row r="474" spans="1:9" s="62" customFormat="1">
      <c r="A474" s="83"/>
      <c r="B474" s="83"/>
      <c r="C474" s="83"/>
      <c r="D474" s="109"/>
      <c r="H474" s="144"/>
      <c r="I474" s="145"/>
    </row>
    <row r="475" spans="1:9" s="62" customFormat="1">
      <c r="A475" s="83"/>
      <c r="B475" s="83"/>
      <c r="C475" s="83"/>
      <c r="D475" s="109"/>
      <c r="H475" s="144"/>
      <c r="I475" s="145"/>
    </row>
    <row r="476" spans="1:9" s="62" customFormat="1">
      <c r="A476" s="83"/>
      <c r="B476" s="83"/>
      <c r="C476" s="83"/>
      <c r="D476" s="109"/>
      <c r="H476" s="144"/>
      <c r="I476" s="145"/>
    </row>
    <row r="477" spans="1:9" s="62" customFormat="1">
      <c r="A477" s="83"/>
      <c r="B477" s="83"/>
      <c r="C477" s="83"/>
      <c r="D477" s="109"/>
      <c r="H477" s="144"/>
      <c r="I477" s="145"/>
    </row>
    <row r="478" spans="1:9" s="62" customFormat="1">
      <c r="A478" s="83"/>
      <c r="B478" s="83"/>
      <c r="C478" s="83"/>
      <c r="D478" s="109"/>
      <c r="H478" s="144"/>
      <c r="I478" s="145"/>
    </row>
    <row r="479" spans="1:9" s="62" customFormat="1">
      <c r="A479" s="83"/>
      <c r="B479" s="83"/>
      <c r="C479" s="83"/>
      <c r="D479" s="109"/>
      <c r="H479" s="144"/>
      <c r="I479" s="145"/>
    </row>
    <row r="480" spans="1:9" s="62" customFormat="1">
      <c r="A480" s="83"/>
      <c r="B480" s="83"/>
      <c r="C480" s="83"/>
      <c r="D480" s="109"/>
      <c r="H480" s="144"/>
      <c r="I480" s="145"/>
    </row>
    <row r="481" spans="1:9" s="62" customFormat="1">
      <c r="A481" s="83"/>
      <c r="B481" s="83"/>
      <c r="C481" s="83"/>
      <c r="D481" s="109"/>
      <c r="H481" s="144"/>
      <c r="I481" s="145"/>
    </row>
    <row r="482" spans="1:9" s="62" customFormat="1">
      <c r="A482" s="83"/>
      <c r="B482" s="83"/>
      <c r="C482" s="83"/>
      <c r="D482" s="109"/>
      <c r="H482" s="144"/>
      <c r="I482" s="145"/>
    </row>
    <row r="483" spans="1:9" s="62" customFormat="1">
      <c r="A483" s="83"/>
      <c r="B483" s="83"/>
      <c r="C483" s="83"/>
      <c r="D483" s="109"/>
      <c r="H483" s="144"/>
      <c r="I483" s="145"/>
    </row>
    <row r="484" spans="1:9" s="62" customFormat="1">
      <c r="A484" s="83"/>
      <c r="B484" s="83"/>
      <c r="C484" s="83"/>
      <c r="D484" s="109"/>
      <c r="H484" s="144"/>
      <c r="I484" s="145"/>
    </row>
    <row r="485" spans="1:9" s="62" customFormat="1">
      <c r="A485" s="83"/>
      <c r="B485" s="83"/>
      <c r="C485" s="83"/>
      <c r="D485" s="109"/>
      <c r="H485" s="144"/>
      <c r="I485" s="145"/>
    </row>
    <row r="486" spans="1:9" s="62" customFormat="1">
      <c r="A486" s="83"/>
      <c r="B486" s="83"/>
      <c r="C486" s="83"/>
      <c r="D486" s="109"/>
      <c r="H486" s="144"/>
      <c r="I486" s="145"/>
    </row>
    <row r="487" spans="1:9" s="62" customFormat="1">
      <c r="A487" s="83"/>
      <c r="B487" s="83"/>
      <c r="C487" s="83"/>
      <c r="D487" s="109"/>
      <c r="H487" s="144"/>
      <c r="I487" s="145"/>
    </row>
    <row r="488" spans="1:9" s="62" customFormat="1">
      <c r="A488" s="83"/>
      <c r="B488" s="83"/>
      <c r="C488" s="83"/>
      <c r="D488" s="109"/>
      <c r="H488" s="144"/>
      <c r="I488" s="145"/>
    </row>
    <row r="489" spans="1:9" s="62" customFormat="1">
      <c r="A489" s="83"/>
      <c r="B489" s="83"/>
      <c r="C489" s="83"/>
      <c r="D489" s="109"/>
      <c r="H489" s="144"/>
      <c r="I489" s="145"/>
    </row>
    <row r="490" spans="1:9" s="62" customFormat="1">
      <c r="A490" s="83"/>
      <c r="B490" s="83"/>
      <c r="C490" s="83"/>
      <c r="D490" s="109"/>
      <c r="H490" s="144"/>
      <c r="I490" s="145"/>
    </row>
    <row r="491" spans="1:9" s="62" customFormat="1">
      <c r="A491" s="83"/>
      <c r="B491" s="83"/>
      <c r="C491" s="83"/>
      <c r="D491" s="109"/>
      <c r="H491" s="144"/>
      <c r="I491" s="145"/>
    </row>
    <row r="492" spans="1:9" s="62" customFormat="1">
      <c r="A492" s="83"/>
      <c r="B492" s="83"/>
      <c r="C492" s="83"/>
      <c r="D492" s="109"/>
      <c r="H492" s="144"/>
      <c r="I492" s="145"/>
    </row>
    <row r="493" spans="1:9" s="62" customFormat="1">
      <c r="A493" s="83"/>
      <c r="B493" s="83"/>
      <c r="C493" s="83"/>
      <c r="D493" s="109"/>
      <c r="H493" s="144"/>
      <c r="I493" s="145"/>
    </row>
    <row r="494" spans="1:9" s="62" customFormat="1">
      <c r="A494" s="83"/>
      <c r="B494" s="83"/>
      <c r="C494" s="83"/>
      <c r="D494" s="109"/>
      <c r="H494" s="144"/>
      <c r="I494" s="145"/>
    </row>
    <row r="495" spans="1:9" s="62" customFormat="1">
      <c r="A495" s="83"/>
      <c r="B495" s="83"/>
      <c r="C495" s="83"/>
      <c r="D495" s="109"/>
      <c r="H495" s="144"/>
      <c r="I495" s="145"/>
    </row>
    <row r="496" spans="1:9" s="62" customFormat="1">
      <c r="A496" s="83"/>
      <c r="B496" s="83"/>
      <c r="C496" s="83"/>
      <c r="D496" s="109"/>
      <c r="H496" s="144"/>
      <c r="I496" s="145"/>
    </row>
    <row r="497" spans="1:9" s="62" customFormat="1">
      <c r="A497" s="83"/>
      <c r="B497" s="83"/>
      <c r="C497" s="83"/>
      <c r="D497" s="109"/>
      <c r="H497" s="144"/>
      <c r="I497" s="145"/>
    </row>
    <row r="498" spans="1:9" s="62" customFormat="1">
      <c r="A498" s="83"/>
      <c r="B498" s="83"/>
      <c r="C498" s="83"/>
      <c r="D498" s="109"/>
      <c r="H498" s="144"/>
      <c r="I498" s="145"/>
    </row>
    <row r="499" spans="1:9" s="62" customFormat="1">
      <c r="A499" s="83"/>
      <c r="B499" s="83"/>
      <c r="C499" s="83"/>
      <c r="D499" s="109"/>
      <c r="H499" s="144"/>
      <c r="I499" s="145"/>
    </row>
    <row r="500" spans="1:9" s="62" customFormat="1">
      <c r="A500" s="83"/>
      <c r="B500" s="83"/>
      <c r="C500" s="83"/>
      <c r="D500" s="109"/>
      <c r="H500" s="144"/>
      <c r="I500" s="145"/>
    </row>
    <row r="501" spans="1:9" s="62" customFormat="1">
      <c r="A501" s="83"/>
      <c r="B501" s="83"/>
      <c r="C501" s="83"/>
      <c r="D501" s="109"/>
      <c r="H501" s="144"/>
      <c r="I501" s="145"/>
    </row>
    <row r="502" spans="1:9" s="62" customFormat="1">
      <c r="A502" s="83"/>
      <c r="B502" s="83"/>
      <c r="C502" s="83"/>
      <c r="D502" s="109"/>
      <c r="H502" s="144"/>
      <c r="I502" s="145"/>
    </row>
    <row r="503" spans="1:9" s="62" customFormat="1">
      <c r="A503" s="83"/>
      <c r="B503" s="83"/>
      <c r="C503" s="83"/>
      <c r="D503" s="109"/>
      <c r="H503" s="144"/>
      <c r="I503" s="145"/>
    </row>
    <row r="504" spans="1:9" s="62" customFormat="1">
      <c r="A504" s="83"/>
      <c r="B504" s="83"/>
      <c r="C504" s="83"/>
      <c r="D504" s="109"/>
      <c r="H504" s="144"/>
      <c r="I504" s="145"/>
    </row>
    <row r="505" spans="1:9" s="62" customFormat="1">
      <c r="A505" s="83"/>
      <c r="B505" s="83"/>
      <c r="C505" s="83"/>
      <c r="D505" s="109"/>
      <c r="H505" s="144"/>
      <c r="I505" s="145"/>
    </row>
    <row r="506" spans="1:9" s="62" customFormat="1">
      <c r="A506" s="83"/>
      <c r="B506" s="83"/>
      <c r="C506" s="83"/>
      <c r="D506" s="109"/>
      <c r="H506" s="144"/>
      <c r="I506" s="145"/>
    </row>
    <row r="507" spans="1:9" s="62" customFormat="1">
      <c r="A507" s="83"/>
      <c r="B507" s="83"/>
      <c r="C507" s="83"/>
      <c r="D507" s="109"/>
      <c r="H507" s="144"/>
      <c r="I507" s="145"/>
    </row>
    <row r="508" spans="1:9" s="62" customFormat="1">
      <c r="A508" s="83"/>
      <c r="B508" s="83"/>
      <c r="C508" s="83"/>
      <c r="D508" s="109"/>
      <c r="H508" s="144"/>
      <c r="I508" s="145"/>
    </row>
    <row r="509" spans="1:9" s="62" customFormat="1">
      <c r="A509" s="83"/>
      <c r="B509" s="83"/>
      <c r="C509" s="83"/>
      <c r="D509" s="109"/>
      <c r="H509" s="144"/>
      <c r="I509" s="145"/>
    </row>
    <row r="510" spans="1:9" s="62" customFormat="1">
      <c r="A510" s="83"/>
      <c r="B510" s="83"/>
      <c r="C510" s="83"/>
      <c r="D510" s="109"/>
      <c r="H510" s="144"/>
      <c r="I510" s="145"/>
    </row>
    <row r="511" spans="1:9" s="62" customFormat="1">
      <c r="A511" s="83"/>
      <c r="B511" s="83"/>
      <c r="C511" s="83"/>
      <c r="D511" s="109"/>
      <c r="H511" s="144"/>
      <c r="I511" s="145"/>
    </row>
    <row r="512" spans="1:9" s="62" customFormat="1">
      <c r="A512" s="83"/>
      <c r="B512" s="83"/>
      <c r="C512" s="83"/>
      <c r="D512" s="109"/>
      <c r="H512" s="144"/>
      <c r="I512" s="145"/>
    </row>
    <row r="513" spans="1:9" s="62" customFormat="1">
      <c r="A513" s="83"/>
      <c r="B513" s="83"/>
      <c r="C513" s="83"/>
      <c r="D513" s="109"/>
      <c r="H513" s="144"/>
      <c r="I513" s="145"/>
    </row>
    <row r="514" spans="1:9" s="62" customFormat="1">
      <c r="A514" s="83"/>
      <c r="B514" s="83"/>
      <c r="C514" s="83"/>
      <c r="D514" s="109"/>
      <c r="H514" s="144"/>
      <c r="I514" s="145"/>
    </row>
    <row r="515" spans="1:9" s="62" customFormat="1">
      <c r="A515" s="83"/>
      <c r="B515" s="83"/>
      <c r="C515" s="83"/>
      <c r="D515" s="109"/>
      <c r="H515" s="144"/>
      <c r="I515" s="145"/>
    </row>
    <row r="516" spans="1:9" s="62" customFormat="1">
      <c r="A516" s="83"/>
      <c r="B516" s="83"/>
      <c r="C516" s="83"/>
      <c r="D516" s="109"/>
      <c r="H516" s="144"/>
      <c r="I516" s="145"/>
    </row>
    <row r="517" spans="1:9" s="62" customFormat="1">
      <c r="A517" s="83"/>
      <c r="B517" s="83"/>
      <c r="C517" s="83"/>
      <c r="D517" s="109"/>
      <c r="H517" s="144"/>
      <c r="I517" s="145"/>
    </row>
    <row r="518" spans="1:9" s="62" customFormat="1">
      <c r="A518" s="83"/>
      <c r="B518" s="83"/>
      <c r="C518" s="83"/>
      <c r="D518" s="109"/>
      <c r="H518" s="144"/>
      <c r="I518" s="145"/>
    </row>
    <row r="519" spans="1:9" s="62" customFormat="1">
      <c r="A519" s="83"/>
      <c r="B519" s="83"/>
      <c r="C519" s="83"/>
      <c r="D519" s="109"/>
      <c r="H519" s="144"/>
      <c r="I519" s="145"/>
    </row>
    <row r="520" spans="1:9" s="62" customFormat="1">
      <c r="A520" s="83"/>
      <c r="B520" s="83"/>
      <c r="C520" s="83"/>
      <c r="D520" s="109"/>
      <c r="H520" s="144"/>
      <c r="I520" s="145"/>
    </row>
    <row r="521" spans="1:9" s="62" customFormat="1">
      <c r="A521" s="83"/>
      <c r="B521" s="83"/>
      <c r="C521" s="83"/>
      <c r="D521" s="109"/>
      <c r="H521" s="144"/>
      <c r="I521" s="145"/>
    </row>
    <row r="522" spans="1:9" s="62" customFormat="1">
      <c r="A522" s="83"/>
      <c r="B522" s="83"/>
      <c r="C522" s="83"/>
      <c r="D522" s="109"/>
      <c r="H522" s="144"/>
      <c r="I522" s="145"/>
    </row>
    <row r="523" spans="1:9" s="62" customFormat="1">
      <c r="A523" s="83"/>
      <c r="B523" s="83"/>
      <c r="C523" s="83"/>
      <c r="D523" s="109"/>
      <c r="H523" s="144"/>
      <c r="I523" s="145"/>
    </row>
    <row r="524" spans="1:9" s="62" customFormat="1">
      <c r="A524" s="83"/>
      <c r="B524" s="83"/>
      <c r="C524" s="83"/>
      <c r="D524" s="109"/>
      <c r="H524" s="144"/>
      <c r="I524" s="145"/>
    </row>
    <row r="525" spans="1:9" s="62" customFormat="1">
      <c r="A525" s="83"/>
      <c r="B525" s="83"/>
      <c r="C525" s="83"/>
      <c r="D525" s="109"/>
      <c r="H525" s="144"/>
      <c r="I525" s="145"/>
    </row>
    <row r="526" spans="1:9" s="62" customFormat="1">
      <c r="A526" s="83"/>
      <c r="B526" s="83"/>
      <c r="C526" s="83"/>
      <c r="D526" s="109"/>
      <c r="H526" s="144"/>
      <c r="I526" s="145"/>
    </row>
    <row r="527" spans="1:9" s="62" customFormat="1">
      <c r="A527" s="83"/>
      <c r="B527" s="83"/>
      <c r="C527" s="83"/>
      <c r="D527" s="109"/>
      <c r="H527" s="144"/>
      <c r="I527" s="145"/>
    </row>
    <row r="528" spans="1:9" s="62" customFormat="1">
      <c r="A528" s="83"/>
      <c r="B528" s="83"/>
      <c r="C528" s="83"/>
      <c r="D528" s="109"/>
      <c r="H528" s="144"/>
      <c r="I528" s="145"/>
    </row>
    <row r="529" spans="1:9" s="62" customFormat="1">
      <c r="A529" s="83"/>
      <c r="B529" s="83"/>
      <c r="C529" s="83"/>
      <c r="D529" s="109"/>
      <c r="H529" s="144"/>
      <c r="I529" s="145"/>
    </row>
    <row r="530" spans="1:9" s="62" customFormat="1">
      <c r="A530" s="83"/>
      <c r="B530" s="83"/>
      <c r="C530" s="83"/>
      <c r="D530" s="109"/>
      <c r="H530" s="144"/>
      <c r="I530" s="145"/>
    </row>
    <row r="531" spans="1:9" s="62" customFormat="1">
      <c r="A531" s="83"/>
      <c r="B531" s="83"/>
      <c r="C531" s="83"/>
      <c r="D531" s="109"/>
      <c r="H531" s="144"/>
      <c r="I531" s="145"/>
    </row>
    <row r="532" spans="1:9" s="62" customFormat="1">
      <c r="A532" s="83"/>
      <c r="B532" s="83"/>
      <c r="C532" s="83"/>
      <c r="D532" s="109"/>
      <c r="H532" s="144"/>
      <c r="I532" s="145"/>
    </row>
    <row r="533" spans="1:9" s="62" customFormat="1">
      <c r="A533" s="83"/>
      <c r="B533" s="83"/>
      <c r="C533" s="83"/>
      <c r="D533" s="109"/>
      <c r="H533" s="144"/>
      <c r="I533" s="145"/>
    </row>
    <row r="534" spans="1:9" s="62" customFormat="1">
      <c r="A534" s="83"/>
      <c r="B534" s="83"/>
      <c r="C534" s="83"/>
      <c r="D534" s="109"/>
      <c r="H534" s="144"/>
      <c r="I534" s="145"/>
    </row>
    <row r="535" spans="1:9" s="62" customFormat="1">
      <c r="A535" s="83"/>
      <c r="B535" s="83"/>
      <c r="C535" s="83"/>
      <c r="D535" s="109"/>
      <c r="H535" s="144"/>
      <c r="I535" s="145"/>
    </row>
    <row r="536" spans="1:9" s="62" customFormat="1">
      <c r="A536" s="83"/>
      <c r="B536" s="83"/>
      <c r="C536" s="83"/>
      <c r="D536" s="109"/>
      <c r="H536" s="144"/>
      <c r="I536" s="145"/>
    </row>
    <row r="537" spans="1:9" s="62" customFormat="1">
      <c r="A537" s="83"/>
      <c r="B537" s="83"/>
      <c r="C537" s="83"/>
      <c r="D537" s="109"/>
      <c r="H537" s="144"/>
      <c r="I537" s="145"/>
    </row>
    <row r="538" spans="1:9" s="62" customFormat="1">
      <c r="A538" s="83"/>
      <c r="B538" s="83"/>
      <c r="C538" s="83"/>
      <c r="D538" s="109"/>
      <c r="H538" s="144"/>
      <c r="I538" s="145"/>
    </row>
    <row r="539" spans="1:9" s="62" customFormat="1">
      <c r="A539" s="83"/>
      <c r="B539" s="83"/>
      <c r="C539" s="83"/>
      <c r="D539" s="109"/>
      <c r="H539" s="144"/>
      <c r="I539" s="145"/>
    </row>
    <row r="540" spans="1:9" s="62" customFormat="1">
      <c r="A540" s="83"/>
      <c r="B540" s="83"/>
      <c r="C540" s="83"/>
      <c r="D540" s="109"/>
      <c r="H540" s="144"/>
      <c r="I540" s="145"/>
    </row>
    <row r="541" spans="1:9" s="62" customFormat="1">
      <c r="A541" s="83"/>
      <c r="B541" s="83"/>
      <c r="C541" s="83"/>
      <c r="D541" s="109"/>
      <c r="H541" s="144"/>
      <c r="I541" s="145"/>
    </row>
    <row r="542" spans="1:9" s="62" customFormat="1">
      <c r="A542" s="83"/>
      <c r="B542" s="83"/>
      <c r="C542" s="83"/>
      <c r="D542" s="109"/>
      <c r="H542" s="144"/>
      <c r="I542" s="145"/>
    </row>
    <row r="543" spans="1:9" s="62" customFormat="1">
      <c r="A543" s="83"/>
      <c r="B543" s="83"/>
      <c r="C543" s="83"/>
      <c r="D543" s="109"/>
      <c r="H543" s="144"/>
      <c r="I543" s="145"/>
    </row>
    <row r="544" spans="1:9" s="62" customFormat="1">
      <c r="A544" s="83"/>
      <c r="B544" s="83"/>
      <c r="C544" s="83"/>
      <c r="D544" s="109"/>
      <c r="H544" s="144"/>
      <c r="I544" s="145"/>
    </row>
    <row r="545" spans="1:120" s="62" customFormat="1">
      <c r="A545" s="83"/>
      <c r="B545" s="83"/>
      <c r="C545" s="83"/>
      <c r="D545" s="109"/>
      <c r="H545" s="144"/>
      <c r="I545" s="145"/>
    </row>
    <row r="546" spans="1:120" s="62" customFormat="1">
      <c r="A546" s="83"/>
      <c r="B546" s="83"/>
      <c r="C546" s="83"/>
      <c r="D546" s="109"/>
      <c r="H546" s="144"/>
      <c r="I546" s="145"/>
    </row>
    <row r="547" spans="1:120" s="62" customFormat="1">
      <c r="A547" s="83"/>
      <c r="B547" s="83"/>
      <c r="C547" s="83"/>
      <c r="D547" s="109"/>
      <c r="H547" s="144"/>
      <c r="I547" s="145"/>
    </row>
    <row r="548" spans="1:120" s="62" customFormat="1">
      <c r="A548" s="83"/>
      <c r="B548" s="83"/>
      <c r="C548" s="83"/>
      <c r="D548" s="109"/>
      <c r="H548" s="144"/>
      <c r="I548" s="145"/>
    </row>
    <row r="549" spans="1:120" s="62" customFormat="1">
      <c r="A549" s="83"/>
      <c r="B549" s="83"/>
      <c r="C549" s="83"/>
      <c r="D549" s="109"/>
      <c r="H549" s="144"/>
      <c r="I549" s="145"/>
    </row>
    <row r="550" spans="1:120" s="62" customFormat="1">
      <c r="A550" s="83"/>
      <c r="B550" s="83"/>
      <c r="C550" s="83"/>
      <c r="D550" s="109"/>
      <c r="H550" s="144"/>
      <c r="I550" s="145"/>
    </row>
    <row r="551" spans="1:120" s="62" customFormat="1">
      <c r="A551" s="83"/>
      <c r="B551" s="83"/>
      <c r="C551" s="83"/>
      <c r="D551" s="109"/>
      <c r="H551" s="144"/>
      <c r="I551" s="145"/>
    </row>
    <row r="552" spans="1:120" s="62" customFormat="1">
      <c r="A552" s="83"/>
      <c r="B552" s="83"/>
      <c r="C552" s="83"/>
      <c r="D552" s="109"/>
      <c r="H552" s="144"/>
      <c r="I552" s="145"/>
    </row>
    <row r="553" spans="1:120" s="62" customFormat="1">
      <c r="A553" s="83"/>
      <c r="B553" s="83"/>
      <c r="C553" s="83"/>
      <c r="D553" s="109"/>
      <c r="H553" s="144"/>
      <c r="I553" s="145"/>
    </row>
    <row r="554" spans="1:120" s="62" customFormat="1">
      <c r="A554" s="83"/>
      <c r="B554" s="83"/>
      <c r="C554" s="83"/>
      <c r="D554" s="109"/>
      <c r="H554" s="144"/>
      <c r="I554" s="145"/>
    </row>
    <row r="555" spans="1:120" s="62" customFormat="1">
      <c r="A555" s="83"/>
      <c r="B555" s="83"/>
      <c r="C555" s="83"/>
      <c r="D555" s="109"/>
      <c r="H555" s="144"/>
      <c r="I555" s="145"/>
    </row>
    <row r="556" spans="1:120" s="62" customFormat="1">
      <c r="A556" s="83"/>
      <c r="B556" s="83"/>
      <c r="C556" s="83"/>
      <c r="D556" s="109"/>
      <c r="H556" s="144"/>
      <c r="I556" s="145"/>
      <c r="AZ556" s="146" t="s">
        <v>54</v>
      </c>
      <c r="BA556" s="146" t="s">
        <v>25</v>
      </c>
      <c r="BB556" s="146" t="s">
        <v>59</v>
      </c>
      <c r="BC556" s="146" t="s">
        <v>60</v>
      </c>
      <c r="BD556" s="146" t="s">
        <v>16</v>
      </c>
      <c r="BE556" s="146" t="s">
        <v>61</v>
      </c>
      <c r="BF556" s="146" t="s">
        <v>62</v>
      </c>
      <c r="BG556" s="146" t="s">
        <v>63</v>
      </c>
      <c r="BH556" s="147"/>
      <c r="BI556" s="147" t="s">
        <v>64</v>
      </c>
      <c r="BJ556" s="147" t="s">
        <v>24</v>
      </c>
      <c r="BK556" s="147" t="s">
        <v>27</v>
      </c>
      <c r="BL556" s="147" t="s">
        <v>65</v>
      </c>
      <c r="BM556" s="147" t="s">
        <v>66</v>
      </c>
      <c r="BN556" s="147" t="s">
        <v>67</v>
      </c>
      <c r="BO556" s="147" t="s">
        <v>68</v>
      </c>
      <c r="BP556" s="147"/>
      <c r="BQ556" s="147" t="s">
        <v>64</v>
      </c>
      <c r="BR556" s="147" t="s">
        <v>24</v>
      </c>
      <c r="BS556" s="147" t="s">
        <v>27</v>
      </c>
      <c r="BT556" s="147" t="s">
        <v>65</v>
      </c>
      <c r="BU556" s="147" t="s">
        <v>66</v>
      </c>
      <c r="BV556" s="147" t="s">
        <v>67</v>
      </c>
      <c r="BW556" s="147" t="s">
        <v>68</v>
      </c>
      <c r="BX556" s="147"/>
      <c r="BY556" s="147" t="s">
        <v>69</v>
      </c>
      <c r="BZ556" s="147" t="s">
        <v>70</v>
      </c>
      <c r="CA556" s="147" t="s">
        <v>15</v>
      </c>
      <c r="CB556" s="147" t="s">
        <v>23</v>
      </c>
      <c r="CC556" s="147" t="s">
        <v>17</v>
      </c>
      <c r="CD556" s="147" t="s">
        <v>71</v>
      </c>
      <c r="CE556" s="147" t="s">
        <v>72</v>
      </c>
      <c r="CF556" s="147"/>
      <c r="CG556" s="147" t="s">
        <v>73</v>
      </c>
      <c r="CH556" s="147" t="s">
        <v>74</v>
      </c>
      <c r="CI556" s="147" t="s">
        <v>20</v>
      </c>
      <c r="CJ556" s="147" t="s">
        <v>19</v>
      </c>
      <c r="CK556" s="147" t="s">
        <v>22</v>
      </c>
      <c r="CL556" s="147" t="s">
        <v>21</v>
      </c>
      <c r="CM556" s="147" t="s">
        <v>18</v>
      </c>
      <c r="CN556" s="147" t="s">
        <v>75</v>
      </c>
      <c r="CO556" s="147"/>
      <c r="CP556" s="147" t="s">
        <v>76</v>
      </c>
      <c r="CQ556" s="147" t="s">
        <v>26</v>
      </c>
      <c r="CR556" s="147" t="s">
        <v>9</v>
      </c>
      <c r="CS556" s="147" t="s">
        <v>11</v>
      </c>
      <c r="CT556" s="147" t="s">
        <v>5</v>
      </c>
      <c r="CU556" s="147" t="s">
        <v>13</v>
      </c>
      <c r="CV556" s="147" t="s">
        <v>77</v>
      </c>
      <c r="CW556" s="147" t="s">
        <v>78</v>
      </c>
      <c r="CX556" s="147"/>
      <c r="CY556" s="147" t="s">
        <v>76</v>
      </c>
      <c r="CZ556" s="147" t="s">
        <v>26</v>
      </c>
      <c r="DA556" s="147" t="s">
        <v>9</v>
      </c>
      <c r="DB556" s="147" t="s">
        <v>11</v>
      </c>
      <c r="DC556" s="147" t="s">
        <v>5</v>
      </c>
      <c r="DD556" s="147" t="s">
        <v>13</v>
      </c>
      <c r="DE556" s="147" t="s">
        <v>77</v>
      </c>
      <c r="DF556" s="147" t="s">
        <v>78</v>
      </c>
      <c r="DG556" s="147"/>
      <c r="DH556" s="147" t="s">
        <v>79</v>
      </c>
      <c r="DI556" s="147" t="s">
        <v>12</v>
      </c>
      <c r="DJ556" s="147" t="s">
        <v>1</v>
      </c>
      <c r="DK556" s="147" t="s">
        <v>6</v>
      </c>
      <c r="DL556" s="147" t="s">
        <v>2</v>
      </c>
      <c r="DM556" s="147" t="s">
        <v>8</v>
      </c>
      <c r="DN556" s="147" t="s">
        <v>7</v>
      </c>
      <c r="DO556" s="147" t="s">
        <v>3</v>
      </c>
      <c r="DP556" s="147"/>
    </row>
    <row r="557" spans="1:120" s="62" customFormat="1">
      <c r="A557" s="83"/>
      <c r="B557" s="83"/>
      <c r="C557" s="83"/>
      <c r="D557" s="109"/>
      <c r="H557" s="144"/>
      <c r="I557" s="145"/>
      <c r="AC557" s="147" t="s">
        <v>80</v>
      </c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  <c r="AQ557" s="147"/>
      <c r="AR557" s="147"/>
      <c r="AS557" s="147"/>
      <c r="AT557" s="147"/>
      <c r="AU557" s="147"/>
      <c r="AV557" s="147"/>
      <c r="AW557" s="147"/>
      <c r="AX557" s="147"/>
      <c r="AY557" s="147"/>
      <c r="AZ557" s="148" t="s">
        <v>54</v>
      </c>
      <c r="BA557" s="148">
        <v>45</v>
      </c>
      <c r="BB557" s="148">
        <v>50</v>
      </c>
      <c r="BC557" s="148">
        <v>55</v>
      </c>
      <c r="BD557" s="148">
        <v>60</v>
      </c>
      <c r="BE557" s="148">
        <v>65</v>
      </c>
      <c r="BF557" s="148">
        <v>70</v>
      </c>
      <c r="BG557" s="148">
        <v>80</v>
      </c>
      <c r="BH557" s="149"/>
      <c r="BI557" s="149">
        <v>55</v>
      </c>
      <c r="BJ557" s="149">
        <v>62</v>
      </c>
      <c r="BK557" s="149">
        <v>70</v>
      </c>
      <c r="BL557" s="149">
        <v>75</v>
      </c>
      <c r="BM557" s="149">
        <v>80</v>
      </c>
      <c r="BN557" s="149">
        <v>90</v>
      </c>
      <c r="BO557" s="149">
        <v>100</v>
      </c>
      <c r="BP557" s="149"/>
      <c r="BQ557" s="149">
        <v>55</v>
      </c>
      <c r="BR557" s="149">
        <v>62</v>
      </c>
      <c r="BS557" s="149">
        <v>70</v>
      </c>
      <c r="BT557" s="149">
        <v>75</v>
      </c>
      <c r="BU557" s="149">
        <v>80</v>
      </c>
      <c r="BV557" s="149">
        <v>90</v>
      </c>
      <c r="BW557" s="149">
        <v>100</v>
      </c>
      <c r="BX557" s="149"/>
      <c r="BY557" s="149">
        <v>65</v>
      </c>
      <c r="BZ557" s="149">
        <v>72</v>
      </c>
      <c r="CA557" s="149">
        <v>80</v>
      </c>
      <c r="CB557" s="149">
        <v>85</v>
      </c>
      <c r="CC557" s="149">
        <v>95</v>
      </c>
      <c r="CD557" s="149">
        <v>105</v>
      </c>
      <c r="CE557" s="149">
        <v>115</v>
      </c>
      <c r="CF557" s="149"/>
      <c r="CG557" s="149">
        <v>70</v>
      </c>
      <c r="CH557" s="149">
        <v>85</v>
      </c>
      <c r="CI557" s="149">
        <v>100</v>
      </c>
      <c r="CJ557" s="149">
        <v>110</v>
      </c>
      <c r="CK557" s="149">
        <v>120</v>
      </c>
      <c r="CL557" s="149">
        <v>125</v>
      </c>
      <c r="CM557" s="149">
        <v>135</v>
      </c>
      <c r="CN557" s="149">
        <v>160</v>
      </c>
      <c r="CO557" s="149"/>
      <c r="CP557" s="149">
        <v>100</v>
      </c>
      <c r="CQ557" s="149">
        <v>115</v>
      </c>
      <c r="CR557" s="149">
        <v>130</v>
      </c>
      <c r="CS557" s="149">
        <v>145</v>
      </c>
      <c r="CT557" s="149">
        <v>160</v>
      </c>
      <c r="CU557" s="149">
        <v>170</v>
      </c>
      <c r="CV557" s="149">
        <v>180</v>
      </c>
      <c r="CW557" s="149">
        <v>190</v>
      </c>
      <c r="CX557" s="149"/>
      <c r="CY557" s="149">
        <v>100</v>
      </c>
      <c r="CZ557" s="149">
        <v>115</v>
      </c>
      <c r="DA557" s="149">
        <v>130</v>
      </c>
      <c r="DB557" s="149">
        <v>145</v>
      </c>
      <c r="DC557" s="149">
        <v>160</v>
      </c>
      <c r="DD557" s="149">
        <v>170</v>
      </c>
      <c r="DE557" s="149">
        <v>180</v>
      </c>
      <c r="DF557" s="149">
        <v>190</v>
      </c>
      <c r="DG557" s="149"/>
      <c r="DH557" s="149">
        <v>115</v>
      </c>
      <c r="DI557" s="149">
        <v>135</v>
      </c>
      <c r="DJ557" s="149">
        <v>150</v>
      </c>
      <c r="DK557" s="149">
        <v>165</v>
      </c>
      <c r="DL557" s="149">
        <v>180</v>
      </c>
      <c r="DM557" s="149">
        <v>190</v>
      </c>
      <c r="DN557" s="149">
        <v>200</v>
      </c>
      <c r="DO557" s="149">
        <v>210</v>
      </c>
      <c r="DP557" s="149"/>
    </row>
    <row r="558" spans="1:120" s="62" customFormat="1">
      <c r="A558" s="83"/>
      <c r="B558" s="83"/>
      <c r="C558" s="83"/>
      <c r="D558" s="109"/>
      <c r="H558" s="144"/>
      <c r="I558" s="145"/>
      <c r="AC558" s="147" t="s">
        <v>81</v>
      </c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  <c r="AQ558" s="147"/>
      <c r="AR558" s="147"/>
      <c r="AS558" s="147"/>
      <c r="AT558" s="147"/>
      <c r="AU558" s="147"/>
      <c r="AV558" s="147"/>
      <c r="AW558" s="147"/>
      <c r="AX558" s="147"/>
      <c r="AY558" s="147"/>
      <c r="AZ558" s="148" t="s">
        <v>54</v>
      </c>
      <c r="BA558" s="148">
        <v>50</v>
      </c>
      <c r="BB558" s="148">
        <v>55</v>
      </c>
      <c r="BC558" s="148">
        <v>62</v>
      </c>
      <c r="BD558" s="148">
        <v>70</v>
      </c>
      <c r="BE558" s="148">
        <v>75</v>
      </c>
      <c r="BF558" s="148">
        <v>80</v>
      </c>
      <c r="BG558" s="148">
        <v>90</v>
      </c>
      <c r="BH558" s="149"/>
      <c r="BI558" s="149">
        <v>65</v>
      </c>
      <c r="BJ558" s="149">
        <v>72</v>
      </c>
      <c r="BK558" s="149">
        <v>80</v>
      </c>
      <c r="BL558" s="149">
        <v>85</v>
      </c>
      <c r="BM558" s="149">
        <v>95</v>
      </c>
      <c r="BN558" s="149">
        <v>105</v>
      </c>
      <c r="BO558" s="149">
        <v>115</v>
      </c>
      <c r="BP558" s="149"/>
      <c r="BQ558" s="149">
        <v>65</v>
      </c>
      <c r="BR558" s="149">
        <v>72</v>
      </c>
      <c r="BS558" s="149">
        <v>80</v>
      </c>
      <c r="BT558" s="149">
        <v>85</v>
      </c>
      <c r="BU558" s="149">
        <v>95</v>
      </c>
      <c r="BV558" s="149">
        <v>105</v>
      </c>
      <c r="BW558" s="149">
        <v>115</v>
      </c>
      <c r="BX558" s="149"/>
      <c r="BY558" s="149">
        <v>75</v>
      </c>
      <c r="BZ558" s="149">
        <v>85</v>
      </c>
      <c r="CA558" s="149">
        <v>92</v>
      </c>
      <c r="CB558" s="149">
        <v>102</v>
      </c>
      <c r="CC558" s="149">
        <v>112</v>
      </c>
      <c r="CD558" s="149">
        <v>122</v>
      </c>
      <c r="CE558" s="149">
        <v>132</v>
      </c>
      <c r="CF558" s="149"/>
      <c r="CG558" s="149">
        <v>85</v>
      </c>
      <c r="CH558" s="149">
        <v>100</v>
      </c>
      <c r="CI558" s="149">
        <v>115</v>
      </c>
      <c r="CJ558" s="149">
        <v>130</v>
      </c>
      <c r="CK558" s="149">
        <v>145</v>
      </c>
      <c r="CL558" s="149">
        <v>160</v>
      </c>
      <c r="CM558" s="149">
        <v>170</v>
      </c>
      <c r="CN558" s="149">
        <v>180</v>
      </c>
      <c r="CO558" s="149"/>
      <c r="CP558" s="149">
        <v>115</v>
      </c>
      <c r="CQ558" s="149">
        <v>135</v>
      </c>
      <c r="CR558" s="149">
        <v>150</v>
      </c>
      <c r="CS558" s="149">
        <v>165</v>
      </c>
      <c r="CT558" s="149">
        <v>180</v>
      </c>
      <c r="CU558" s="149">
        <v>190</v>
      </c>
      <c r="CV558" s="149">
        <v>200</v>
      </c>
      <c r="CW558" s="149">
        <v>210</v>
      </c>
      <c r="CX558" s="149"/>
      <c r="CY558" s="149">
        <v>115</v>
      </c>
      <c r="CZ558" s="149">
        <v>135</v>
      </c>
      <c r="DA558" s="149">
        <v>150</v>
      </c>
      <c r="DB558" s="149">
        <v>165</v>
      </c>
      <c r="DC558" s="149">
        <v>180</v>
      </c>
      <c r="DD558" s="149">
        <v>190</v>
      </c>
      <c r="DE558" s="149">
        <v>200</v>
      </c>
      <c r="DF558" s="149">
        <v>210</v>
      </c>
      <c r="DG558" s="149"/>
      <c r="DH558" s="149">
        <v>130</v>
      </c>
      <c r="DI558" s="149">
        <v>150</v>
      </c>
      <c r="DJ558" s="149">
        <v>165</v>
      </c>
      <c r="DK558" s="149">
        <v>185</v>
      </c>
      <c r="DL558" s="149">
        <v>200</v>
      </c>
      <c r="DM558" s="149">
        <v>210</v>
      </c>
      <c r="DN558" s="149">
        <v>220</v>
      </c>
      <c r="DO558" s="149">
        <v>230</v>
      </c>
      <c r="DP558" s="149"/>
    </row>
    <row r="559" spans="1:120" s="62" customFormat="1">
      <c r="A559" s="83"/>
      <c r="B559" s="83"/>
      <c r="C559" s="83"/>
      <c r="D559" s="109"/>
      <c r="H559" s="144"/>
      <c r="I559" s="145"/>
      <c r="AC559" s="147" t="s">
        <v>82</v>
      </c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  <c r="AQ559" s="147"/>
      <c r="AR559" s="147"/>
      <c r="AS559" s="147"/>
      <c r="AT559" s="147"/>
      <c r="AU559" s="147"/>
      <c r="AV559" s="147"/>
      <c r="AW559" s="147"/>
      <c r="AX559" s="147"/>
      <c r="AY559" s="147"/>
      <c r="AZ559" s="148" t="s">
        <v>54</v>
      </c>
      <c r="BA559" s="148">
        <v>60</v>
      </c>
      <c r="BB559" s="148">
        <v>65</v>
      </c>
      <c r="BC559" s="148">
        <v>72</v>
      </c>
      <c r="BD559" s="148">
        <v>80</v>
      </c>
      <c r="BE559" s="148">
        <v>85</v>
      </c>
      <c r="BF559" s="148">
        <v>95</v>
      </c>
      <c r="BG559" s="148">
        <v>105</v>
      </c>
      <c r="BH559" s="149"/>
      <c r="BI559" s="149">
        <v>75</v>
      </c>
      <c r="BJ559" s="149">
        <v>85</v>
      </c>
      <c r="BK559" s="149">
        <v>92</v>
      </c>
      <c r="BL559" s="149">
        <v>102</v>
      </c>
      <c r="BM559" s="149">
        <v>112</v>
      </c>
      <c r="BN559" s="149">
        <v>122</v>
      </c>
      <c r="BO559" s="149">
        <v>132</v>
      </c>
      <c r="BP559" s="149"/>
      <c r="BQ559" s="149">
        <v>75</v>
      </c>
      <c r="BR559" s="149">
        <v>85</v>
      </c>
      <c r="BS559" s="149">
        <v>92</v>
      </c>
      <c r="BT559" s="149">
        <v>102</v>
      </c>
      <c r="BU559" s="149">
        <v>112</v>
      </c>
      <c r="BV559" s="149">
        <v>122</v>
      </c>
      <c r="BW559" s="149">
        <v>132</v>
      </c>
      <c r="BX559" s="149"/>
      <c r="BY559" s="149">
        <v>87</v>
      </c>
      <c r="BZ559" s="149">
        <v>97</v>
      </c>
      <c r="CA559" s="149">
        <v>102</v>
      </c>
      <c r="CB559" s="149">
        <v>112</v>
      </c>
      <c r="CC559" s="149">
        <v>122</v>
      </c>
      <c r="CD559" s="149">
        <v>132</v>
      </c>
      <c r="CE559" s="149">
        <v>1422</v>
      </c>
      <c r="CF559" s="149"/>
      <c r="CG559" s="149">
        <v>100</v>
      </c>
      <c r="CH559" s="149">
        <v>115</v>
      </c>
      <c r="CI559" s="149">
        <v>135</v>
      </c>
      <c r="CJ559" s="149">
        <v>150</v>
      </c>
      <c r="CK559" s="149">
        <v>165</v>
      </c>
      <c r="CL559" s="149">
        <v>180</v>
      </c>
      <c r="CM559" s="149">
        <v>190</v>
      </c>
      <c r="CN559" s="149">
        <v>200</v>
      </c>
      <c r="CO559" s="149"/>
      <c r="CP559" s="149">
        <v>130</v>
      </c>
      <c r="CQ559" s="149">
        <v>150</v>
      </c>
      <c r="CR559" s="149">
        <v>165</v>
      </c>
      <c r="CS559" s="149">
        <v>185</v>
      </c>
      <c r="CT559" s="149">
        <v>200</v>
      </c>
      <c r="CU559" s="149">
        <v>210</v>
      </c>
      <c r="CV559" s="149">
        <v>220</v>
      </c>
      <c r="CW559" s="149">
        <v>230</v>
      </c>
      <c r="CX559" s="149"/>
      <c r="CY559" s="149">
        <v>130</v>
      </c>
      <c r="CZ559" s="149">
        <v>150</v>
      </c>
      <c r="DA559" s="149">
        <v>165</v>
      </c>
      <c r="DB559" s="149">
        <v>185</v>
      </c>
      <c r="DC559" s="149">
        <v>200</v>
      </c>
      <c r="DD559" s="149">
        <v>210</v>
      </c>
      <c r="DE559" s="149">
        <v>220</v>
      </c>
      <c r="DF559" s="149">
        <v>230</v>
      </c>
      <c r="DG559" s="149"/>
      <c r="DH559" s="149">
        <v>145</v>
      </c>
      <c r="DI559" s="149">
        <v>165</v>
      </c>
      <c r="DJ559" s="149">
        <v>180</v>
      </c>
      <c r="DK559" s="149">
        <v>200</v>
      </c>
      <c r="DL559" s="149">
        <v>220</v>
      </c>
      <c r="DM559" s="149">
        <v>230</v>
      </c>
      <c r="DN559" s="149">
        <v>240</v>
      </c>
      <c r="DO559" s="149">
        <v>250</v>
      </c>
      <c r="DP559" s="149"/>
    </row>
    <row r="560" spans="1:120" s="62" customFormat="1">
      <c r="A560" s="83"/>
      <c r="B560" s="83"/>
      <c r="C560" s="83"/>
      <c r="D560" s="109"/>
      <c r="H560" s="144"/>
      <c r="I560" s="145"/>
      <c r="AC560" s="147" t="s">
        <v>83</v>
      </c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  <c r="AQ560" s="147"/>
      <c r="AR560" s="147"/>
      <c r="AS560" s="147"/>
      <c r="AT560" s="147"/>
      <c r="AU560" s="147"/>
      <c r="AV560" s="147"/>
      <c r="AW560" s="147"/>
      <c r="AX560" s="147"/>
      <c r="AY560" s="147"/>
      <c r="AZ560" s="148" t="s">
        <v>54</v>
      </c>
      <c r="BA560" s="148">
        <v>70</v>
      </c>
      <c r="BB560" s="148">
        <v>75</v>
      </c>
      <c r="BC560" s="148">
        <v>85</v>
      </c>
      <c r="BD560" s="148">
        <v>92</v>
      </c>
      <c r="BE560" s="148">
        <v>102</v>
      </c>
      <c r="BF560" s="148">
        <v>112</v>
      </c>
      <c r="BG560" s="148">
        <v>122</v>
      </c>
      <c r="BH560" s="149"/>
      <c r="BI560" s="149">
        <v>87</v>
      </c>
      <c r="BJ560" s="149">
        <v>97</v>
      </c>
      <c r="BK560" s="149">
        <v>102</v>
      </c>
      <c r="BL560" s="149">
        <v>112</v>
      </c>
      <c r="BM560" s="149">
        <v>122</v>
      </c>
      <c r="BN560" s="149">
        <v>132</v>
      </c>
      <c r="BO560" s="149">
        <v>142</v>
      </c>
      <c r="BP560" s="149"/>
      <c r="BQ560" s="149">
        <v>87</v>
      </c>
      <c r="BR560" s="149">
        <v>97</v>
      </c>
      <c r="BS560" s="149">
        <v>102</v>
      </c>
      <c r="BT560" s="149">
        <v>112</v>
      </c>
      <c r="BU560" s="149">
        <v>122</v>
      </c>
      <c r="BV560" s="149">
        <v>132</v>
      </c>
      <c r="BW560" s="149">
        <v>142</v>
      </c>
      <c r="BX560" s="149"/>
      <c r="BY560" s="149">
        <v>100</v>
      </c>
      <c r="BZ560" s="149">
        <v>110</v>
      </c>
      <c r="CA560" s="149">
        <v>120</v>
      </c>
      <c r="CB560" s="149">
        <v>130</v>
      </c>
      <c r="CC560" s="149">
        <v>140</v>
      </c>
      <c r="CD560" s="149">
        <v>150</v>
      </c>
      <c r="CE560" s="149">
        <v>160</v>
      </c>
      <c r="CF560" s="149"/>
      <c r="CG560" s="149">
        <v>115</v>
      </c>
      <c r="CH560" s="149">
        <v>130</v>
      </c>
      <c r="CI560" s="149">
        <v>150</v>
      </c>
      <c r="CJ560" s="149">
        <v>165</v>
      </c>
      <c r="CK560" s="149">
        <v>185</v>
      </c>
      <c r="CL560" s="149">
        <v>200</v>
      </c>
      <c r="CM560" s="149">
        <v>210</v>
      </c>
      <c r="CN560" s="149">
        <v>220</v>
      </c>
      <c r="CO560" s="149"/>
      <c r="CP560" s="149">
        <v>145</v>
      </c>
      <c r="CQ560" s="149">
        <v>165</v>
      </c>
      <c r="CR560" s="149">
        <v>180</v>
      </c>
      <c r="CS560" s="149">
        <v>200</v>
      </c>
      <c r="CT560" s="149">
        <v>220</v>
      </c>
      <c r="CU560" s="149">
        <v>230</v>
      </c>
      <c r="CV560" s="149">
        <v>240</v>
      </c>
      <c r="CW560" s="149">
        <v>250</v>
      </c>
      <c r="CX560" s="149"/>
      <c r="CY560" s="149">
        <v>145</v>
      </c>
      <c r="CZ560" s="149">
        <v>165</v>
      </c>
      <c r="DA560" s="149">
        <v>180</v>
      </c>
      <c r="DB560" s="149">
        <v>200</v>
      </c>
      <c r="DC560" s="149">
        <v>220</v>
      </c>
      <c r="DD560" s="149">
        <v>230</v>
      </c>
      <c r="DE560" s="149">
        <v>240</v>
      </c>
      <c r="DF560" s="149">
        <v>250</v>
      </c>
      <c r="DG560" s="149"/>
      <c r="DH560" s="149">
        <v>175</v>
      </c>
      <c r="DI560" s="149">
        <v>195</v>
      </c>
      <c r="DJ560" s="149">
        <v>215</v>
      </c>
      <c r="DK560" s="149">
        <v>235</v>
      </c>
      <c r="DL560" s="149">
        <v>250</v>
      </c>
      <c r="DM560" s="149">
        <v>260</v>
      </c>
      <c r="DN560" s="149">
        <v>275</v>
      </c>
      <c r="DO560" s="149">
        <v>280</v>
      </c>
      <c r="DP560" s="149"/>
    </row>
    <row r="561" spans="1:120" s="62" customFormat="1">
      <c r="A561" s="83"/>
      <c r="B561" s="83"/>
      <c r="C561" s="83"/>
      <c r="D561" s="109"/>
      <c r="H561" s="144"/>
      <c r="I561" s="145"/>
      <c r="AC561" s="147" t="s">
        <v>84</v>
      </c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  <c r="AQ561" s="147"/>
      <c r="AR561" s="147"/>
      <c r="AS561" s="147"/>
      <c r="AT561" s="147"/>
      <c r="AU561" s="147"/>
      <c r="AV561" s="147"/>
      <c r="AW561" s="147"/>
      <c r="AX561" s="147"/>
      <c r="AY561" s="147"/>
      <c r="AZ561" s="148" t="s">
        <v>54</v>
      </c>
      <c r="BA561" s="148">
        <v>80</v>
      </c>
      <c r="BB561" s="148">
        <v>87</v>
      </c>
      <c r="BC561" s="148">
        <v>97</v>
      </c>
      <c r="BD561" s="148">
        <v>102</v>
      </c>
      <c r="BE561" s="148">
        <v>112</v>
      </c>
      <c r="BF561" s="148">
        <v>122</v>
      </c>
      <c r="BG561" s="148">
        <v>132</v>
      </c>
      <c r="BH561" s="149"/>
      <c r="BI561" s="149">
        <v>100</v>
      </c>
      <c r="BJ561" s="149">
        <v>110</v>
      </c>
      <c r="BK561" s="149">
        <v>120</v>
      </c>
      <c r="BL561" s="149">
        <v>130</v>
      </c>
      <c r="BM561" s="149">
        <v>140</v>
      </c>
      <c r="BN561" s="149">
        <v>150</v>
      </c>
      <c r="BO561" s="149">
        <v>160</v>
      </c>
      <c r="BP561" s="149"/>
      <c r="BQ561" s="149">
        <v>100</v>
      </c>
      <c r="BR561" s="149">
        <v>110</v>
      </c>
      <c r="BS561" s="149">
        <v>120</v>
      </c>
      <c r="BT561" s="149">
        <v>130</v>
      </c>
      <c r="BU561" s="149">
        <v>140</v>
      </c>
      <c r="BV561" s="149">
        <v>150</v>
      </c>
      <c r="BW561" s="149">
        <v>160</v>
      </c>
      <c r="BX561" s="149"/>
      <c r="BY561" s="149">
        <v>115</v>
      </c>
      <c r="BZ561" s="149">
        <v>125</v>
      </c>
      <c r="CA561" s="149">
        <v>135</v>
      </c>
      <c r="CB561" s="149">
        <v>145</v>
      </c>
      <c r="CC561" s="149">
        <v>155</v>
      </c>
      <c r="CD561" s="149">
        <v>165</v>
      </c>
      <c r="CE561" s="149">
        <v>175</v>
      </c>
      <c r="CF561" s="149"/>
      <c r="CG561" s="149">
        <v>125</v>
      </c>
      <c r="CH561" s="149">
        <v>145</v>
      </c>
      <c r="CI561" s="149">
        <v>165</v>
      </c>
      <c r="CJ561" s="149">
        <v>180</v>
      </c>
      <c r="CK561" s="149">
        <v>200</v>
      </c>
      <c r="CL561" s="149">
        <v>220</v>
      </c>
      <c r="CM561" s="149">
        <v>230</v>
      </c>
      <c r="CN561" s="149">
        <v>240</v>
      </c>
      <c r="CO561" s="149"/>
      <c r="CP561" s="149">
        <v>175</v>
      </c>
      <c r="CQ561" s="149">
        <v>195</v>
      </c>
      <c r="CR561" s="149">
        <v>215</v>
      </c>
      <c r="CS561" s="149">
        <v>235</v>
      </c>
      <c r="CT561" s="149">
        <v>250</v>
      </c>
      <c r="CU561" s="149">
        <v>260</v>
      </c>
      <c r="CV561" s="149">
        <v>275</v>
      </c>
      <c r="CW561" s="149">
        <v>280</v>
      </c>
      <c r="CX561" s="149"/>
      <c r="CY561" s="149">
        <v>175</v>
      </c>
      <c r="CZ561" s="149">
        <v>195</v>
      </c>
      <c r="DA561" s="149">
        <v>215</v>
      </c>
      <c r="DB561" s="149">
        <v>235</v>
      </c>
      <c r="DC561" s="149">
        <v>250</v>
      </c>
      <c r="DD561" s="149">
        <v>260</v>
      </c>
      <c r="DE561" s="149">
        <v>275</v>
      </c>
      <c r="DF561" s="149">
        <v>280</v>
      </c>
      <c r="DG561" s="149"/>
      <c r="DH561" s="149">
        <v>210</v>
      </c>
      <c r="DI561" s="149">
        <v>230</v>
      </c>
      <c r="DJ561" s="149">
        <v>250</v>
      </c>
      <c r="DK561" s="149">
        <v>270</v>
      </c>
      <c r="DL561" s="149">
        <v>290</v>
      </c>
      <c r="DM561" s="149">
        <v>300</v>
      </c>
      <c r="DN561" s="149">
        <v>310</v>
      </c>
      <c r="DO561" s="149">
        <v>325</v>
      </c>
      <c r="DP561" s="149"/>
    </row>
    <row r="562" spans="1:120" s="62" customFormat="1">
      <c r="A562" s="83"/>
      <c r="B562" s="83"/>
      <c r="C562" s="83"/>
      <c r="D562" s="109"/>
      <c r="H562" s="144"/>
      <c r="I562" s="145"/>
      <c r="AC562" s="147" t="s">
        <v>85</v>
      </c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  <c r="AQ562" s="147"/>
      <c r="AR562" s="147"/>
      <c r="AS562" s="147"/>
      <c r="AT562" s="147"/>
      <c r="AU562" s="147"/>
      <c r="AV562" s="147"/>
      <c r="AW562" s="147"/>
      <c r="AX562" s="147"/>
      <c r="AY562" s="147"/>
      <c r="AZ562" s="148" t="s">
        <v>54</v>
      </c>
      <c r="BA562" s="148">
        <v>95</v>
      </c>
      <c r="BB562" s="148">
        <v>100</v>
      </c>
      <c r="BC562" s="148">
        <v>110</v>
      </c>
      <c r="BD562" s="148">
        <v>120</v>
      </c>
      <c r="BE562" s="148">
        <v>130</v>
      </c>
      <c r="BF562" s="148">
        <v>140</v>
      </c>
      <c r="BG562" s="148">
        <v>150</v>
      </c>
      <c r="BH562" s="149"/>
      <c r="BI562" s="149">
        <v>115</v>
      </c>
      <c r="BJ562" s="149">
        <v>125</v>
      </c>
      <c r="BK562" s="149">
        <v>135</v>
      </c>
      <c r="BL562" s="149">
        <v>145</v>
      </c>
      <c r="BM562" s="149">
        <v>155</v>
      </c>
      <c r="BN562" s="149">
        <v>165</v>
      </c>
      <c r="BO562" s="149">
        <v>175</v>
      </c>
      <c r="BP562" s="149"/>
      <c r="BQ562" s="149">
        <v>115</v>
      </c>
      <c r="BR562" s="149">
        <v>125</v>
      </c>
      <c r="BS562" s="149">
        <v>135</v>
      </c>
      <c r="BT562" s="149">
        <v>145</v>
      </c>
      <c r="BU562" s="149">
        <v>155</v>
      </c>
      <c r="BV562" s="149">
        <v>165</v>
      </c>
      <c r="BW562" s="149">
        <v>175</v>
      </c>
      <c r="BX562" s="149"/>
      <c r="BY562" s="149">
        <v>135</v>
      </c>
      <c r="BZ562" s="149">
        <v>145</v>
      </c>
      <c r="CA562" s="149">
        <v>155</v>
      </c>
      <c r="CB562" s="149">
        <v>165</v>
      </c>
      <c r="CC562" s="149">
        <v>175</v>
      </c>
      <c r="CD562" s="149">
        <v>185</v>
      </c>
      <c r="CE562" s="149">
        <v>195</v>
      </c>
      <c r="CF562" s="149"/>
      <c r="CG562" s="149">
        <v>150</v>
      </c>
      <c r="CH562" s="149">
        <v>175</v>
      </c>
      <c r="CI562" s="149">
        <v>195</v>
      </c>
      <c r="CJ562" s="149">
        <v>215</v>
      </c>
      <c r="CK562" s="149">
        <v>235</v>
      </c>
      <c r="CL562" s="149">
        <v>250</v>
      </c>
      <c r="CM562" s="149">
        <v>260</v>
      </c>
      <c r="CN562" s="149">
        <v>275</v>
      </c>
      <c r="CO562" s="149"/>
      <c r="CP562" s="149">
        <v>210</v>
      </c>
      <c r="CQ562" s="149">
        <v>230</v>
      </c>
      <c r="CR562" s="149">
        <v>250</v>
      </c>
      <c r="CS562" s="149">
        <v>270</v>
      </c>
      <c r="CT562" s="149">
        <v>290</v>
      </c>
      <c r="CU562" s="149">
        <v>300</v>
      </c>
      <c r="CV562" s="149">
        <v>310</v>
      </c>
      <c r="CW562" s="149">
        <v>325</v>
      </c>
      <c r="CX562" s="149"/>
      <c r="CY562" s="149">
        <v>210</v>
      </c>
      <c r="CZ562" s="149">
        <v>230</v>
      </c>
      <c r="DA562" s="149">
        <v>250</v>
      </c>
      <c r="DB562" s="149">
        <v>270</v>
      </c>
      <c r="DC562" s="149">
        <v>290</v>
      </c>
      <c r="DD562" s="149">
        <v>300</v>
      </c>
      <c r="DE562" s="149">
        <v>310</v>
      </c>
      <c r="DF562" s="149">
        <v>325</v>
      </c>
      <c r="DG562" s="149"/>
      <c r="DH562" s="149">
        <v>230</v>
      </c>
      <c r="DI562" s="149">
        <v>255</v>
      </c>
      <c r="DJ562" s="149">
        <v>275</v>
      </c>
      <c r="DK562" s="149">
        <v>300</v>
      </c>
      <c r="DL562" s="149">
        <v>315</v>
      </c>
      <c r="DM562" s="149">
        <v>335</v>
      </c>
      <c r="DN562" s="149">
        <v>345</v>
      </c>
      <c r="DO562" s="149">
        <v>355</v>
      </c>
      <c r="DP562" s="149"/>
    </row>
    <row r="563" spans="1:120" s="62" customFormat="1">
      <c r="A563" s="83"/>
      <c r="B563" s="83"/>
      <c r="C563" s="83"/>
      <c r="D563" s="109"/>
      <c r="H563" s="144"/>
      <c r="I563" s="145"/>
      <c r="AC563" s="147" t="s">
        <v>86</v>
      </c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  <c r="AQ563" s="147"/>
      <c r="AR563" s="147"/>
      <c r="AS563" s="147"/>
      <c r="AT563" s="147"/>
      <c r="AU563" s="147"/>
      <c r="AV563" s="147"/>
      <c r="AW563" s="147"/>
      <c r="AX563" s="147"/>
      <c r="AY563" s="147"/>
      <c r="AZ563" s="148" t="s">
        <v>54</v>
      </c>
      <c r="BA563" s="148">
        <v>150</v>
      </c>
      <c r="BB563" s="148">
        <v>150</v>
      </c>
      <c r="BC563" s="148">
        <v>160</v>
      </c>
      <c r="BD563" s="148">
        <v>170</v>
      </c>
      <c r="BE563" s="148">
        <v>180</v>
      </c>
      <c r="BF563" s="148">
        <v>190</v>
      </c>
      <c r="BG563" s="148">
        <v>200</v>
      </c>
      <c r="BH563" s="149"/>
      <c r="BI563" s="149">
        <v>150</v>
      </c>
      <c r="BJ563" s="149">
        <v>160</v>
      </c>
      <c r="BK563" s="149">
        <v>170</v>
      </c>
      <c r="BL563" s="149">
        <v>180</v>
      </c>
      <c r="BM563" s="149">
        <v>190</v>
      </c>
      <c r="BN563" s="149">
        <v>200</v>
      </c>
      <c r="BO563" s="149">
        <v>210</v>
      </c>
      <c r="BP563" s="149"/>
      <c r="BQ563" s="149">
        <v>150</v>
      </c>
      <c r="BR563" s="149">
        <v>160</v>
      </c>
      <c r="BS563" s="149">
        <v>170</v>
      </c>
      <c r="BT563" s="149">
        <v>180</v>
      </c>
      <c r="BU563" s="149">
        <v>190</v>
      </c>
      <c r="BV563" s="149">
        <v>200</v>
      </c>
      <c r="BW563" s="149">
        <v>210</v>
      </c>
      <c r="BX563" s="149"/>
      <c r="BY563" s="149">
        <v>150</v>
      </c>
      <c r="BZ563" s="149">
        <v>160</v>
      </c>
      <c r="CA563" s="149">
        <v>170</v>
      </c>
      <c r="CB563" s="149">
        <v>180</v>
      </c>
      <c r="CC563" s="149">
        <v>190</v>
      </c>
      <c r="CD563" s="149">
        <v>200</v>
      </c>
      <c r="CE563" s="149">
        <v>210</v>
      </c>
      <c r="CF563" s="149"/>
      <c r="CG563" s="149">
        <v>245</v>
      </c>
      <c r="CH563" s="149">
        <v>245</v>
      </c>
      <c r="CI563" s="149">
        <v>270</v>
      </c>
      <c r="CJ563" s="149">
        <v>295</v>
      </c>
      <c r="CK563" s="149">
        <v>320</v>
      </c>
      <c r="CL563" s="149">
        <v>335</v>
      </c>
      <c r="CM563" s="149">
        <v>355</v>
      </c>
      <c r="CN563" s="149">
        <v>370</v>
      </c>
      <c r="CO563" s="149"/>
      <c r="CP563" s="149">
        <v>245</v>
      </c>
      <c r="CQ563" s="149">
        <v>270</v>
      </c>
      <c r="CR563" s="149">
        <v>295</v>
      </c>
      <c r="CS563" s="149">
        <v>320</v>
      </c>
      <c r="CT563" s="149">
        <v>335</v>
      </c>
      <c r="CU563" s="149">
        <v>355</v>
      </c>
      <c r="CV563" s="149">
        <v>370</v>
      </c>
      <c r="CW563" s="149">
        <v>380</v>
      </c>
      <c r="CX563" s="149"/>
      <c r="CY563" s="149">
        <v>245</v>
      </c>
      <c r="CZ563" s="149">
        <v>270</v>
      </c>
      <c r="DA563" s="149">
        <v>295</v>
      </c>
      <c r="DB563" s="149">
        <v>320</v>
      </c>
      <c r="DC563" s="149">
        <v>335</v>
      </c>
      <c r="DD563" s="149">
        <v>355</v>
      </c>
      <c r="DE563" s="149">
        <v>370</v>
      </c>
      <c r="DF563" s="149">
        <v>380</v>
      </c>
      <c r="DG563" s="149"/>
      <c r="DH563" s="149">
        <v>245</v>
      </c>
      <c r="DI563" s="149">
        <v>270</v>
      </c>
      <c r="DJ563" s="149">
        <v>295</v>
      </c>
      <c r="DK563" s="149">
        <v>320</v>
      </c>
      <c r="DL563" s="149">
        <v>335</v>
      </c>
      <c r="DM563" s="149">
        <v>355</v>
      </c>
      <c r="DN563" s="149">
        <v>370</v>
      </c>
      <c r="DO563" s="149">
        <v>380</v>
      </c>
      <c r="DP563" s="149"/>
    </row>
    <row r="564" spans="1:120" s="62" customFormat="1">
      <c r="A564" s="83"/>
      <c r="B564" s="83"/>
      <c r="C564" s="83"/>
      <c r="D564" s="109"/>
      <c r="H564" s="144"/>
      <c r="I564" s="145"/>
    </row>
    <row r="565" spans="1:120" s="62" customFormat="1">
      <c r="A565" s="83"/>
      <c r="B565" s="83"/>
      <c r="C565" s="83"/>
      <c r="D565" s="109"/>
      <c r="H565" s="144"/>
      <c r="I565" s="145"/>
    </row>
    <row r="566" spans="1:120" s="62" customFormat="1">
      <c r="A566" s="83"/>
      <c r="B566" s="83"/>
      <c r="C566" s="83"/>
      <c r="D566" s="109"/>
      <c r="H566" s="144"/>
      <c r="I566" s="145"/>
    </row>
    <row r="567" spans="1:120" s="62" customFormat="1">
      <c r="A567" s="83"/>
      <c r="B567" s="83"/>
      <c r="C567" s="83"/>
      <c r="D567" s="109"/>
      <c r="H567" s="144"/>
      <c r="I567" s="145"/>
    </row>
    <row r="568" spans="1:120" s="62" customFormat="1">
      <c r="A568" s="83"/>
      <c r="B568" s="83"/>
      <c r="C568" s="83"/>
      <c r="D568" s="109"/>
      <c r="H568" s="144"/>
      <c r="I568" s="145"/>
    </row>
    <row r="569" spans="1:120" s="62" customFormat="1">
      <c r="A569" s="83"/>
      <c r="B569" s="83"/>
      <c r="C569" s="83"/>
      <c r="D569" s="109"/>
      <c r="H569" s="144"/>
      <c r="I569" s="145"/>
    </row>
    <row r="570" spans="1:120" s="62" customFormat="1">
      <c r="A570" s="83"/>
      <c r="B570" s="83"/>
      <c r="C570" s="83"/>
      <c r="D570" s="109"/>
      <c r="H570" s="144"/>
      <c r="I570" s="145"/>
    </row>
    <row r="571" spans="1:120" s="62" customFormat="1">
      <c r="A571" s="83"/>
      <c r="B571" s="83"/>
      <c r="C571" s="83"/>
      <c r="D571" s="109"/>
      <c r="H571" s="144"/>
      <c r="I571" s="145"/>
    </row>
    <row r="572" spans="1:120" s="62" customFormat="1">
      <c r="A572" s="83"/>
      <c r="B572" s="83"/>
      <c r="C572" s="83"/>
      <c r="D572" s="109"/>
      <c r="H572" s="144"/>
      <c r="I572" s="145"/>
    </row>
    <row r="573" spans="1:120" s="62" customFormat="1">
      <c r="A573" s="83"/>
      <c r="B573" s="83"/>
      <c r="C573" s="83"/>
      <c r="D573" s="109"/>
      <c r="H573" s="144"/>
      <c r="I573" s="145"/>
    </row>
    <row r="574" spans="1:120" s="62" customFormat="1">
      <c r="A574" s="83"/>
      <c r="B574" s="83"/>
      <c r="C574" s="83"/>
      <c r="D574" s="109"/>
      <c r="H574" s="144"/>
      <c r="I574" s="145"/>
    </row>
    <row r="575" spans="1:120" s="62" customFormat="1">
      <c r="A575" s="83"/>
      <c r="B575" s="83"/>
      <c r="C575" s="83"/>
      <c r="D575" s="109"/>
      <c r="H575" s="144"/>
      <c r="I575" s="145"/>
    </row>
    <row r="576" spans="1:120" s="62" customFormat="1">
      <c r="A576" s="83"/>
      <c r="B576" s="83"/>
      <c r="C576" s="83"/>
      <c r="D576" s="109"/>
      <c r="H576" s="144"/>
      <c r="I576" s="145"/>
    </row>
    <row r="577" spans="1:9" s="62" customFormat="1">
      <c r="A577" s="83"/>
      <c r="B577" s="83"/>
      <c r="C577" s="83"/>
      <c r="D577" s="109"/>
      <c r="H577" s="144"/>
      <c r="I577" s="145"/>
    </row>
    <row r="578" spans="1:9" s="62" customFormat="1">
      <c r="A578" s="83"/>
      <c r="B578" s="83"/>
      <c r="C578" s="83"/>
      <c r="D578" s="109"/>
      <c r="H578" s="144"/>
      <c r="I578" s="145"/>
    </row>
    <row r="579" spans="1:9" s="62" customFormat="1">
      <c r="A579" s="83"/>
      <c r="B579" s="83"/>
      <c r="C579" s="83"/>
      <c r="D579" s="109"/>
      <c r="H579" s="144"/>
      <c r="I579" s="145"/>
    </row>
    <row r="580" spans="1:9" s="62" customFormat="1">
      <c r="A580" s="83"/>
      <c r="B580" s="83"/>
      <c r="C580" s="83"/>
      <c r="D580" s="109"/>
      <c r="H580" s="144"/>
      <c r="I580" s="145"/>
    </row>
    <row r="581" spans="1:9" s="62" customFormat="1">
      <c r="A581" s="83"/>
      <c r="B581" s="83"/>
      <c r="C581" s="83"/>
      <c r="D581" s="109"/>
      <c r="H581" s="144"/>
      <c r="I581" s="145"/>
    </row>
    <row r="582" spans="1:9" s="62" customFormat="1">
      <c r="A582" s="83"/>
      <c r="B582" s="83"/>
      <c r="C582" s="83"/>
      <c r="D582" s="109"/>
      <c r="H582" s="144"/>
      <c r="I582" s="145"/>
    </row>
    <row r="583" spans="1:9" s="62" customFormat="1">
      <c r="A583" s="83"/>
      <c r="B583" s="83"/>
      <c r="C583" s="83"/>
      <c r="D583" s="109"/>
      <c r="H583" s="144"/>
      <c r="I583" s="145"/>
    </row>
    <row r="584" spans="1:9" s="62" customFormat="1">
      <c r="A584" s="83"/>
      <c r="B584" s="83"/>
      <c r="C584" s="83"/>
      <c r="D584" s="109"/>
      <c r="H584" s="144"/>
      <c r="I584" s="145"/>
    </row>
    <row r="585" spans="1:9" s="62" customFormat="1">
      <c r="A585" s="83"/>
      <c r="B585" s="83"/>
      <c r="C585" s="83"/>
      <c r="D585" s="109"/>
      <c r="H585" s="144"/>
      <c r="I585" s="145"/>
    </row>
    <row r="586" spans="1:9" s="62" customFormat="1">
      <c r="A586" s="83"/>
      <c r="B586" s="83"/>
      <c r="C586" s="83"/>
      <c r="D586" s="109"/>
      <c r="H586" s="144"/>
      <c r="I586" s="145"/>
    </row>
    <row r="587" spans="1:9" s="62" customFormat="1">
      <c r="A587" s="83"/>
      <c r="B587" s="83"/>
      <c r="C587" s="83"/>
      <c r="D587" s="109"/>
      <c r="H587" s="144"/>
      <c r="I587" s="145"/>
    </row>
    <row r="588" spans="1:9" s="62" customFormat="1">
      <c r="A588" s="83"/>
      <c r="B588" s="83"/>
      <c r="C588" s="83"/>
      <c r="D588" s="109"/>
      <c r="H588" s="144"/>
      <c r="I588" s="145"/>
    </row>
    <row r="589" spans="1:9" s="62" customFormat="1">
      <c r="A589" s="83"/>
      <c r="B589" s="83"/>
      <c r="C589" s="83"/>
      <c r="D589" s="109"/>
      <c r="H589" s="144"/>
      <c r="I589" s="145"/>
    </row>
    <row r="590" spans="1:9" s="62" customFormat="1">
      <c r="A590" s="83"/>
      <c r="B590" s="83"/>
      <c r="C590" s="83"/>
      <c r="D590" s="109"/>
      <c r="H590" s="144"/>
      <c r="I590" s="145"/>
    </row>
    <row r="591" spans="1:9" s="62" customFormat="1">
      <c r="A591" s="83"/>
      <c r="B591" s="83"/>
      <c r="C591" s="83"/>
      <c r="D591" s="109"/>
      <c r="H591" s="144"/>
      <c r="I591" s="145"/>
    </row>
    <row r="592" spans="1:9" s="62" customFormat="1">
      <c r="A592" s="83"/>
      <c r="B592" s="83"/>
      <c r="C592" s="83"/>
      <c r="D592" s="109"/>
      <c r="H592" s="144"/>
      <c r="I592" s="145"/>
    </row>
    <row r="593" spans="1:9" s="62" customFormat="1">
      <c r="A593" s="83"/>
      <c r="B593" s="83"/>
      <c r="C593" s="83"/>
      <c r="D593" s="109"/>
      <c r="H593" s="144"/>
      <c r="I593" s="145"/>
    </row>
    <row r="594" spans="1:9" s="62" customFormat="1">
      <c r="A594" s="83"/>
      <c r="B594" s="83"/>
      <c r="C594" s="83"/>
      <c r="D594" s="109"/>
      <c r="H594" s="144"/>
      <c r="I594" s="145"/>
    </row>
    <row r="595" spans="1:9" s="62" customFormat="1">
      <c r="A595" s="83"/>
      <c r="B595" s="83"/>
      <c r="C595" s="83"/>
      <c r="D595" s="109"/>
      <c r="H595" s="144"/>
      <c r="I595" s="145"/>
    </row>
    <row r="596" spans="1:9" s="62" customFormat="1">
      <c r="A596" s="83"/>
      <c r="B596" s="83"/>
      <c r="C596" s="83"/>
      <c r="D596" s="109"/>
      <c r="H596" s="144"/>
      <c r="I596" s="145"/>
    </row>
    <row r="597" spans="1:9" s="62" customFormat="1">
      <c r="A597" s="83"/>
      <c r="B597" s="83"/>
      <c r="C597" s="83"/>
      <c r="D597" s="109"/>
      <c r="H597" s="144"/>
      <c r="I597" s="145"/>
    </row>
    <row r="598" spans="1:9" s="62" customFormat="1">
      <c r="A598" s="83"/>
      <c r="B598" s="83"/>
      <c r="C598" s="83"/>
      <c r="D598" s="109"/>
      <c r="H598" s="144"/>
      <c r="I598" s="145"/>
    </row>
    <row r="599" spans="1:9" s="62" customFormat="1">
      <c r="A599" s="83"/>
      <c r="B599" s="83"/>
      <c r="C599" s="83"/>
      <c r="D599" s="109"/>
      <c r="H599" s="144"/>
      <c r="I599" s="145"/>
    </row>
    <row r="600" spans="1:9" s="62" customFormat="1">
      <c r="A600" s="83"/>
      <c r="B600" s="83"/>
      <c r="C600" s="83"/>
      <c r="D600" s="109"/>
      <c r="H600" s="144"/>
      <c r="I600" s="145"/>
    </row>
    <row r="601" spans="1:9" s="62" customFormat="1">
      <c r="A601" s="83"/>
      <c r="B601" s="83"/>
      <c r="C601" s="83"/>
      <c r="D601" s="109"/>
      <c r="H601" s="144"/>
      <c r="I601" s="145"/>
    </row>
    <row r="602" spans="1:9" s="62" customFormat="1">
      <c r="A602" s="83"/>
      <c r="B602" s="83"/>
      <c r="C602" s="83"/>
      <c r="D602" s="109"/>
      <c r="H602" s="144"/>
      <c r="I602" s="145"/>
    </row>
    <row r="603" spans="1:9" s="62" customFormat="1">
      <c r="A603" s="83"/>
      <c r="B603" s="83"/>
      <c r="C603" s="83"/>
      <c r="D603" s="109"/>
      <c r="H603" s="144"/>
      <c r="I603" s="145"/>
    </row>
    <row r="604" spans="1:9" s="62" customFormat="1">
      <c r="A604" s="83"/>
      <c r="B604" s="83"/>
      <c r="C604" s="83"/>
      <c r="D604" s="109"/>
      <c r="H604" s="144"/>
      <c r="I604" s="145"/>
    </row>
    <row r="605" spans="1:9" s="62" customFormat="1">
      <c r="A605" s="83"/>
      <c r="B605" s="83"/>
      <c r="C605" s="83"/>
      <c r="D605" s="109"/>
      <c r="H605" s="144"/>
      <c r="I605" s="145"/>
    </row>
    <row r="606" spans="1:9" s="62" customFormat="1">
      <c r="A606" s="83"/>
      <c r="B606" s="83"/>
      <c r="C606" s="83"/>
      <c r="D606" s="109"/>
      <c r="H606" s="144"/>
      <c r="I606" s="145"/>
    </row>
    <row r="607" spans="1:9" s="62" customFormat="1">
      <c r="A607" s="83"/>
      <c r="B607" s="83"/>
      <c r="C607" s="83"/>
      <c r="D607" s="109"/>
      <c r="H607" s="144"/>
      <c r="I607" s="145"/>
    </row>
    <row r="608" spans="1:9" s="62" customFormat="1">
      <c r="A608" s="83"/>
      <c r="B608" s="83"/>
      <c r="C608" s="83"/>
      <c r="D608" s="109"/>
      <c r="H608" s="144"/>
      <c r="I608" s="145"/>
    </row>
    <row r="609" spans="1:9" s="62" customFormat="1">
      <c r="A609" s="83"/>
      <c r="B609" s="83"/>
      <c r="C609" s="83"/>
      <c r="D609" s="109"/>
      <c r="H609" s="144"/>
      <c r="I609" s="145"/>
    </row>
    <row r="610" spans="1:9" s="62" customFormat="1">
      <c r="A610" s="83"/>
      <c r="B610" s="83"/>
      <c r="C610" s="83"/>
      <c r="D610" s="109"/>
      <c r="H610" s="144"/>
      <c r="I610" s="145"/>
    </row>
    <row r="611" spans="1:9" s="62" customFormat="1">
      <c r="A611" s="83"/>
      <c r="B611" s="83"/>
      <c r="C611" s="83"/>
      <c r="D611" s="109"/>
      <c r="H611" s="144"/>
      <c r="I611" s="145"/>
    </row>
    <row r="612" spans="1:9" s="62" customFormat="1">
      <c r="A612" s="83"/>
      <c r="B612" s="83"/>
      <c r="C612" s="83"/>
      <c r="D612" s="109"/>
      <c r="H612" s="144"/>
      <c r="I612" s="145"/>
    </row>
    <row r="613" spans="1:9" s="62" customFormat="1">
      <c r="A613" s="83"/>
      <c r="B613" s="83"/>
      <c r="C613" s="83"/>
      <c r="D613" s="109"/>
      <c r="H613" s="144"/>
      <c r="I613" s="145"/>
    </row>
    <row r="614" spans="1:9" s="62" customFormat="1">
      <c r="A614" s="83"/>
      <c r="B614" s="83"/>
      <c r="C614" s="83"/>
      <c r="D614" s="109"/>
      <c r="H614" s="144"/>
      <c r="I614" s="145"/>
    </row>
    <row r="615" spans="1:9" s="62" customFormat="1">
      <c r="A615" s="83"/>
      <c r="B615" s="83"/>
      <c r="C615" s="83"/>
      <c r="D615" s="109"/>
      <c r="H615" s="144"/>
      <c r="I615" s="145"/>
    </row>
    <row r="616" spans="1:9" s="62" customFormat="1">
      <c r="A616" s="83"/>
      <c r="B616" s="83"/>
      <c r="C616" s="83"/>
      <c r="D616" s="109"/>
      <c r="H616" s="144"/>
      <c r="I616" s="145"/>
    </row>
    <row r="617" spans="1:9" s="62" customFormat="1">
      <c r="A617" s="83"/>
      <c r="B617" s="83"/>
      <c r="C617" s="83"/>
      <c r="D617" s="109"/>
      <c r="H617" s="144"/>
      <c r="I617" s="145"/>
    </row>
    <row r="618" spans="1:9" s="62" customFormat="1">
      <c r="A618" s="83"/>
      <c r="B618" s="83"/>
      <c r="C618" s="83"/>
      <c r="D618" s="109"/>
      <c r="H618" s="144"/>
      <c r="I618" s="145"/>
    </row>
    <row r="619" spans="1:9" s="62" customFormat="1">
      <c r="A619" s="83"/>
      <c r="B619" s="83"/>
      <c r="C619" s="83"/>
      <c r="D619" s="109"/>
      <c r="H619" s="144"/>
      <c r="I619" s="145"/>
    </row>
    <row r="620" spans="1:9" s="62" customFormat="1">
      <c r="A620" s="83"/>
      <c r="B620" s="83"/>
      <c r="C620" s="83"/>
      <c r="D620" s="109"/>
      <c r="H620" s="144"/>
      <c r="I620" s="145"/>
    </row>
    <row r="621" spans="1:9" s="62" customFormat="1">
      <c r="A621" s="83"/>
      <c r="B621" s="83"/>
      <c r="C621" s="83"/>
      <c r="D621" s="109"/>
      <c r="H621" s="144"/>
      <c r="I621" s="145"/>
    </row>
    <row r="622" spans="1:9" s="62" customFormat="1">
      <c r="A622" s="83"/>
      <c r="B622" s="83"/>
      <c r="C622" s="83"/>
      <c r="D622" s="109"/>
      <c r="H622" s="144"/>
      <c r="I622" s="145"/>
    </row>
    <row r="623" spans="1:9" s="62" customFormat="1">
      <c r="A623" s="83"/>
      <c r="B623" s="83"/>
      <c r="C623" s="83"/>
      <c r="D623" s="109"/>
      <c r="H623" s="144"/>
      <c r="I623" s="145"/>
    </row>
    <row r="624" spans="1:9" s="62" customFormat="1">
      <c r="A624" s="83"/>
      <c r="B624" s="83"/>
      <c r="C624" s="83"/>
      <c r="D624" s="109"/>
      <c r="H624" s="144"/>
      <c r="I624" s="145"/>
    </row>
    <row r="625" spans="1:9" s="62" customFormat="1">
      <c r="A625" s="83"/>
      <c r="B625" s="83"/>
      <c r="C625" s="83"/>
      <c r="D625" s="109"/>
      <c r="H625" s="144"/>
      <c r="I625" s="145"/>
    </row>
    <row r="626" spans="1:9" s="62" customFormat="1">
      <c r="A626" s="83"/>
      <c r="B626" s="83"/>
      <c r="C626" s="83"/>
      <c r="D626" s="109"/>
      <c r="H626" s="144"/>
      <c r="I626" s="145"/>
    </row>
    <row r="627" spans="1:9" s="62" customFormat="1">
      <c r="A627" s="83"/>
      <c r="B627" s="83"/>
      <c r="C627" s="83"/>
      <c r="D627" s="109"/>
      <c r="H627" s="144"/>
      <c r="I627" s="145"/>
    </row>
    <row r="628" spans="1:9" s="62" customFormat="1">
      <c r="A628" s="83"/>
      <c r="B628" s="83"/>
      <c r="C628" s="83"/>
      <c r="D628" s="109"/>
      <c r="H628" s="144"/>
      <c r="I628" s="145"/>
    </row>
    <row r="629" spans="1:9" s="62" customFormat="1">
      <c r="A629" s="83"/>
      <c r="B629" s="83"/>
      <c r="C629" s="83"/>
      <c r="D629" s="109"/>
      <c r="H629" s="144"/>
      <c r="I629" s="145"/>
    </row>
    <row r="630" spans="1:9" s="62" customFormat="1">
      <c r="A630" s="83"/>
      <c r="B630" s="83"/>
      <c r="C630" s="83"/>
      <c r="D630" s="109"/>
      <c r="H630" s="144"/>
      <c r="I630" s="145"/>
    </row>
    <row r="631" spans="1:9" s="62" customFormat="1">
      <c r="A631" s="83"/>
      <c r="B631" s="83"/>
      <c r="C631" s="83"/>
      <c r="D631" s="109"/>
      <c r="H631" s="144"/>
      <c r="I631" s="145"/>
    </row>
    <row r="632" spans="1:9" s="62" customFormat="1">
      <c r="A632" s="83"/>
      <c r="B632" s="83"/>
      <c r="C632" s="83"/>
      <c r="D632" s="109"/>
      <c r="H632" s="144"/>
      <c r="I632" s="145"/>
    </row>
    <row r="633" spans="1:9" s="62" customFormat="1">
      <c r="A633" s="83"/>
      <c r="B633" s="83"/>
      <c r="C633" s="83"/>
      <c r="D633" s="109"/>
      <c r="H633" s="144"/>
      <c r="I633" s="145"/>
    </row>
    <row r="634" spans="1:9" s="62" customFormat="1">
      <c r="A634" s="83"/>
      <c r="B634" s="83"/>
      <c r="C634" s="83"/>
      <c r="D634" s="109"/>
      <c r="H634" s="144"/>
      <c r="I634" s="145"/>
    </row>
    <row r="635" spans="1:9" s="62" customFormat="1">
      <c r="A635" s="83"/>
      <c r="B635" s="83"/>
      <c r="C635" s="83"/>
      <c r="D635" s="109"/>
      <c r="H635" s="144"/>
      <c r="I635" s="145"/>
    </row>
    <row r="636" spans="1:9" s="62" customFormat="1">
      <c r="A636" s="83"/>
      <c r="B636" s="83"/>
      <c r="C636" s="83"/>
      <c r="D636" s="109"/>
      <c r="H636" s="144"/>
      <c r="I636" s="145"/>
    </row>
    <row r="637" spans="1:9" s="62" customFormat="1">
      <c r="A637" s="83"/>
      <c r="B637" s="83"/>
      <c r="C637" s="83"/>
      <c r="D637" s="109"/>
      <c r="H637" s="144"/>
      <c r="I637" s="145"/>
    </row>
    <row r="638" spans="1:9" s="62" customFormat="1">
      <c r="A638" s="83"/>
      <c r="B638" s="83"/>
      <c r="C638" s="83"/>
      <c r="D638" s="109"/>
      <c r="H638" s="144"/>
      <c r="I638" s="145"/>
    </row>
    <row r="639" spans="1:9" s="62" customFormat="1">
      <c r="A639" s="83"/>
      <c r="B639" s="83"/>
      <c r="C639" s="83"/>
      <c r="D639" s="109"/>
      <c r="H639" s="144"/>
      <c r="I639" s="145"/>
    </row>
    <row r="640" spans="1:9" s="62" customFormat="1">
      <c r="A640" s="83"/>
      <c r="B640" s="83"/>
      <c r="C640" s="83"/>
      <c r="D640" s="109"/>
      <c r="H640" s="144"/>
      <c r="I640" s="145"/>
    </row>
    <row r="641" spans="1:9" s="62" customFormat="1">
      <c r="A641" s="83"/>
      <c r="B641" s="83"/>
      <c r="C641" s="83"/>
      <c r="D641" s="109"/>
      <c r="H641" s="144"/>
      <c r="I641" s="145"/>
    </row>
    <row r="642" spans="1:9" s="62" customFormat="1">
      <c r="A642" s="83"/>
      <c r="B642" s="83"/>
      <c r="C642" s="83"/>
      <c r="D642" s="109"/>
      <c r="H642" s="144"/>
      <c r="I642" s="145"/>
    </row>
    <row r="643" spans="1:9" s="62" customFormat="1">
      <c r="A643" s="83"/>
      <c r="B643" s="83"/>
      <c r="C643" s="83"/>
      <c r="D643" s="109"/>
      <c r="H643" s="144"/>
      <c r="I643" s="145"/>
    </row>
    <row r="644" spans="1:9" s="62" customFormat="1">
      <c r="A644" s="83"/>
      <c r="B644" s="83"/>
      <c r="C644" s="83"/>
      <c r="D644" s="109"/>
      <c r="H644" s="144"/>
      <c r="I644" s="145"/>
    </row>
    <row r="645" spans="1:9" s="62" customFormat="1">
      <c r="A645" s="83"/>
      <c r="B645" s="83"/>
      <c r="C645" s="83"/>
      <c r="D645" s="109"/>
      <c r="H645" s="144"/>
      <c r="I645" s="145"/>
    </row>
    <row r="646" spans="1:9" s="62" customFormat="1">
      <c r="A646" s="83"/>
      <c r="B646" s="83"/>
      <c r="C646" s="83"/>
      <c r="D646" s="109"/>
      <c r="H646" s="144"/>
      <c r="I646" s="145"/>
    </row>
    <row r="647" spans="1:9" s="62" customFormat="1">
      <c r="A647" s="83"/>
      <c r="B647" s="83"/>
      <c r="C647" s="83"/>
      <c r="D647" s="109"/>
      <c r="H647" s="144"/>
      <c r="I647" s="145"/>
    </row>
    <row r="648" spans="1:9" s="62" customFormat="1">
      <c r="A648" s="83"/>
      <c r="B648" s="83"/>
      <c r="C648" s="83"/>
      <c r="D648" s="109"/>
      <c r="H648" s="144"/>
      <c r="I648" s="145"/>
    </row>
    <row r="649" spans="1:9" s="62" customFormat="1">
      <c r="A649" s="83"/>
      <c r="B649" s="83"/>
      <c r="C649" s="83"/>
      <c r="D649" s="109"/>
      <c r="H649" s="144"/>
      <c r="I649" s="145"/>
    </row>
    <row r="650" spans="1:9" s="62" customFormat="1">
      <c r="A650" s="83"/>
      <c r="B650" s="83"/>
      <c r="C650" s="83"/>
      <c r="D650" s="109"/>
      <c r="H650" s="144"/>
      <c r="I650" s="145"/>
    </row>
    <row r="651" spans="1:9" s="62" customFormat="1">
      <c r="A651" s="83"/>
      <c r="B651" s="83"/>
      <c r="C651" s="83"/>
      <c r="D651" s="109"/>
      <c r="H651" s="144"/>
      <c r="I651" s="145"/>
    </row>
    <row r="652" spans="1:9" s="62" customFormat="1">
      <c r="A652" s="83"/>
      <c r="B652" s="83"/>
      <c r="C652" s="83"/>
      <c r="D652" s="109"/>
      <c r="H652" s="144"/>
      <c r="I652" s="145"/>
    </row>
    <row r="653" spans="1:9" s="62" customFormat="1">
      <c r="A653" s="83"/>
      <c r="B653" s="83"/>
      <c r="C653" s="83"/>
      <c r="D653" s="109"/>
      <c r="H653" s="144"/>
      <c r="I653" s="145"/>
    </row>
    <row r="654" spans="1:9" s="62" customFormat="1">
      <c r="A654" s="83"/>
      <c r="B654" s="83"/>
      <c r="C654" s="83"/>
      <c r="D654" s="109"/>
      <c r="H654" s="144"/>
      <c r="I654" s="145"/>
    </row>
    <row r="655" spans="1:9" s="62" customFormat="1">
      <c r="A655" s="83"/>
      <c r="B655" s="83"/>
      <c r="C655" s="83"/>
      <c r="D655" s="109"/>
      <c r="H655" s="144"/>
      <c r="I655" s="145"/>
    </row>
    <row r="656" spans="1:9" s="62" customFormat="1">
      <c r="A656" s="83"/>
      <c r="B656" s="83"/>
      <c r="C656" s="83"/>
      <c r="D656" s="109"/>
      <c r="H656" s="144"/>
      <c r="I656" s="145"/>
    </row>
    <row r="657" spans="1:9" s="62" customFormat="1">
      <c r="A657" s="83"/>
      <c r="B657" s="83"/>
      <c r="C657" s="83"/>
      <c r="D657" s="109"/>
      <c r="H657" s="144"/>
      <c r="I657" s="145"/>
    </row>
    <row r="658" spans="1:9" s="62" customFormat="1">
      <c r="A658" s="83"/>
      <c r="B658" s="83"/>
      <c r="C658" s="83"/>
      <c r="D658" s="109"/>
      <c r="H658" s="144"/>
      <c r="I658" s="145"/>
    </row>
    <row r="659" spans="1:9" s="62" customFormat="1">
      <c r="A659" s="83"/>
      <c r="B659" s="83"/>
      <c r="C659" s="83"/>
      <c r="D659" s="109"/>
      <c r="H659" s="144"/>
      <c r="I659" s="145"/>
    </row>
    <row r="660" spans="1:9" s="62" customFormat="1">
      <c r="A660" s="83"/>
      <c r="B660" s="83"/>
      <c r="C660" s="83"/>
      <c r="D660" s="109"/>
      <c r="H660" s="144"/>
      <c r="I660" s="145"/>
    </row>
    <row r="661" spans="1:9" s="62" customFormat="1">
      <c r="A661" s="83"/>
      <c r="B661" s="83"/>
      <c r="C661" s="83"/>
      <c r="D661" s="109"/>
      <c r="H661" s="144"/>
      <c r="I661" s="145"/>
    </row>
    <row r="662" spans="1:9" s="62" customFormat="1">
      <c r="A662" s="83"/>
      <c r="B662" s="83"/>
      <c r="C662" s="83"/>
      <c r="D662" s="109"/>
      <c r="H662" s="144"/>
      <c r="I662" s="145"/>
    </row>
    <row r="663" spans="1:9" s="62" customFormat="1">
      <c r="A663" s="83"/>
      <c r="B663" s="83"/>
      <c r="C663" s="83"/>
      <c r="D663" s="109"/>
      <c r="H663" s="144"/>
      <c r="I663" s="145"/>
    </row>
    <row r="664" spans="1:9" s="62" customFormat="1">
      <c r="A664" s="83"/>
      <c r="B664" s="83"/>
      <c r="C664" s="83"/>
      <c r="D664" s="109"/>
      <c r="H664" s="144"/>
      <c r="I664" s="145"/>
    </row>
    <row r="665" spans="1:9" s="62" customFormat="1">
      <c r="A665" s="83"/>
      <c r="B665" s="83"/>
      <c r="C665" s="83"/>
      <c r="D665" s="109"/>
      <c r="H665" s="144"/>
      <c r="I665" s="145"/>
    </row>
    <row r="666" spans="1:9" s="62" customFormat="1">
      <c r="A666" s="83"/>
      <c r="B666" s="83"/>
      <c r="C666" s="83"/>
      <c r="D666" s="109"/>
      <c r="H666" s="144"/>
      <c r="I666" s="145"/>
    </row>
    <row r="667" spans="1:9" s="62" customFormat="1">
      <c r="A667" s="83"/>
      <c r="B667" s="83"/>
      <c r="C667" s="83"/>
      <c r="D667" s="109"/>
      <c r="H667" s="144"/>
      <c r="I667" s="145"/>
    </row>
    <row r="668" spans="1:9" s="62" customFormat="1">
      <c r="A668" s="83"/>
      <c r="B668" s="83"/>
      <c r="C668" s="83"/>
      <c r="D668" s="109"/>
      <c r="H668" s="144"/>
      <c r="I668" s="145"/>
    </row>
    <row r="669" spans="1:9" s="62" customFormat="1">
      <c r="A669" s="83"/>
      <c r="B669" s="83"/>
      <c r="C669" s="83"/>
      <c r="D669" s="109"/>
      <c r="H669" s="144"/>
      <c r="I669" s="145"/>
    </row>
    <row r="670" spans="1:9" s="62" customFormat="1">
      <c r="A670" s="83"/>
      <c r="B670" s="83"/>
      <c r="C670" s="83"/>
      <c r="D670" s="109"/>
      <c r="H670" s="144"/>
      <c r="I670" s="145"/>
    </row>
    <row r="671" spans="1:9" s="62" customFormat="1">
      <c r="A671" s="83"/>
      <c r="B671" s="83"/>
      <c r="C671" s="83"/>
      <c r="D671" s="109"/>
      <c r="H671" s="144"/>
      <c r="I671" s="145"/>
    </row>
    <row r="672" spans="1:9" s="62" customFormat="1">
      <c r="A672" s="83"/>
      <c r="B672" s="83"/>
      <c r="C672" s="83"/>
      <c r="D672" s="109"/>
      <c r="H672" s="144"/>
      <c r="I672" s="145"/>
    </row>
    <row r="673" spans="1:9" s="62" customFormat="1">
      <c r="A673" s="83"/>
      <c r="B673" s="83"/>
      <c r="C673" s="83"/>
      <c r="D673" s="109"/>
      <c r="H673" s="144"/>
      <c r="I673" s="145"/>
    </row>
    <row r="674" spans="1:9" s="62" customFormat="1">
      <c r="A674" s="83"/>
      <c r="B674" s="83"/>
      <c r="C674" s="83"/>
      <c r="D674" s="109"/>
      <c r="H674" s="144"/>
      <c r="I674" s="145"/>
    </row>
    <row r="675" spans="1:9" s="62" customFormat="1">
      <c r="A675" s="83"/>
      <c r="B675" s="83"/>
      <c r="C675" s="83"/>
      <c r="D675" s="109"/>
      <c r="H675" s="144"/>
      <c r="I675" s="145"/>
    </row>
    <row r="676" spans="1:9" s="62" customFormat="1">
      <c r="A676" s="83"/>
      <c r="B676" s="83"/>
      <c r="C676" s="83"/>
      <c r="D676" s="109"/>
      <c r="H676" s="144"/>
      <c r="I676" s="145"/>
    </row>
    <row r="677" spans="1:9" s="62" customFormat="1">
      <c r="A677" s="83"/>
      <c r="B677" s="83"/>
      <c r="C677" s="83"/>
      <c r="D677" s="109"/>
      <c r="H677" s="144"/>
      <c r="I677" s="145"/>
    </row>
    <row r="678" spans="1:9" s="62" customFormat="1">
      <c r="A678" s="83"/>
      <c r="B678" s="83"/>
      <c r="C678" s="83"/>
      <c r="D678" s="109"/>
      <c r="H678" s="144"/>
      <c r="I678" s="145"/>
    </row>
    <row r="679" spans="1:9" s="62" customFormat="1">
      <c r="A679" s="83"/>
      <c r="B679" s="83"/>
      <c r="C679" s="83"/>
      <c r="D679" s="109"/>
      <c r="H679" s="144"/>
      <c r="I679" s="145"/>
    </row>
    <row r="680" spans="1:9" s="62" customFormat="1">
      <c r="A680" s="83"/>
      <c r="B680" s="83"/>
      <c r="C680" s="83"/>
      <c r="D680" s="109"/>
      <c r="H680" s="144"/>
      <c r="I680" s="145"/>
    </row>
    <row r="681" spans="1:9" s="62" customFormat="1">
      <c r="A681" s="83"/>
      <c r="B681" s="83"/>
      <c r="C681" s="83"/>
      <c r="D681" s="109"/>
      <c r="H681" s="144"/>
      <c r="I681" s="145"/>
    </row>
    <row r="682" spans="1:9" s="62" customFormat="1">
      <c r="A682" s="83"/>
      <c r="B682" s="83"/>
      <c r="C682" s="83"/>
      <c r="D682" s="109"/>
      <c r="H682" s="144"/>
      <c r="I682" s="145"/>
    </row>
    <row r="683" spans="1:9" s="62" customFormat="1">
      <c r="A683" s="83"/>
      <c r="B683" s="83"/>
      <c r="C683" s="83"/>
      <c r="D683" s="109"/>
      <c r="H683" s="144"/>
      <c r="I683" s="145"/>
    </row>
    <row r="684" spans="1:9" s="62" customFormat="1">
      <c r="A684" s="83"/>
      <c r="B684" s="83"/>
      <c r="C684" s="83"/>
      <c r="D684" s="109"/>
      <c r="H684" s="144"/>
      <c r="I684" s="145"/>
    </row>
    <row r="685" spans="1:9" s="62" customFormat="1">
      <c r="A685" s="83"/>
      <c r="B685" s="83"/>
      <c r="C685" s="83"/>
      <c r="D685" s="109"/>
      <c r="H685" s="144"/>
      <c r="I685" s="145"/>
    </row>
    <row r="686" spans="1:9" s="62" customFormat="1">
      <c r="A686" s="83"/>
      <c r="B686" s="83"/>
      <c r="C686" s="83"/>
      <c r="D686" s="109"/>
      <c r="H686" s="144"/>
      <c r="I686" s="145"/>
    </row>
    <row r="687" spans="1:9" s="62" customFormat="1">
      <c r="A687" s="83"/>
      <c r="B687" s="83"/>
      <c r="C687" s="83"/>
      <c r="D687" s="109"/>
      <c r="H687" s="144"/>
      <c r="I687" s="145"/>
    </row>
    <row r="688" spans="1:9" s="62" customFormat="1">
      <c r="A688" s="83"/>
      <c r="B688" s="83"/>
      <c r="C688" s="83"/>
      <c r="D688" s="109"/>
      <c r="H688" s="144"/>
      <c r="I688" s="145"/>
    </row>
    <row r="689" spans="1:9" s="62" customFormat="1">
      <c r="A689" s="83"/>
      <c r="B689" s="83"/>
      <c r="C689" s="83"/>
      <c r="D689" s="109"/>
      <c r="H689" s="144"/>
      <c r="I689" s="145"/>
    </row>
    <row r="690" spans="1:9" s="62" customFormat="1">
      <c r="A690" s="83"/>
      <c r="B690" s="83"/>
      <c r="C690" s="83"/>
      <c r="D690" s="109"/>
      <c r="H690" s="144"/>
      <c r="I690" s="145"/>
    </row>
    <row r="691" spans="1:9" s="62" customFormat="1">
      <c r="A691" s="83"/>
      <c r="B691" s="83"/>
      <c r="C691" s="83"/>
      <c r="D691" s="109"/>
      <c r="H691" s="144"/>
      <c r="I691" s="145"/>
    </row>
    <row r="692" spans="1:9" s="62" customFormat="1">
      <c r="A692" s="83"/>
      <c r="B692" s="83"/>
      <c r="C692" s="83"/>
      <c r="D692" s="109"/>
      <c r="H692" s="144"/>
      <c r="I692" s="145"/>
    </row>
    <row r="693" spans="1:9" s="62" customFormat="1">
      <c r="A693" s="83"/>
      <c r="B693" s="83"/>
      <c r="C693" s="83"/>
      <c r="D693" s="109"/>
      <c r="H693" s="144"/>
      <c r="I693" s="145"/>
    </row>
    <row r="694" spans="1:9" s="62" customFormat="1">
      <c r="A694" s="83"/>
      <c r="B694" s="83"/>
      <c r="C694" s="83"/>
      <c r="D694" s="109"/>
      <c r="H694" s="144"/>
      <c r="I694" s="145"/>
    </row>
    <row r="695" spans="1:9" s="62" customFormat="1">
      <c r="A695" s="83"/>
      <c r="B695" s="83"/>
      <c r="C695" s="83"/>
      <c r="D695" s="109"/>
      <c r="H695" s="144"/>
      <c r="I695" s="145"/>
    </row>
    <row r="696" spans="1:9" s="62" customFormat="1">
      <c r="A696" s="83"/>
      <c r="B696" s="83"/>
      <c r="C696" s="83"/>
      <c r="D696" s="109"/>
      <c r="H696" s="144"/>
      <c r="I696" s="145"/>
    </row>
    <row r="697" spans="1:9" s="62" customFormat="1">
      <c r="A697" s="83"/>
      <c r="B697" s="83"/>
      <c r="C697" s="83"/>
      <c r="D697" s="109"/>
      <c r="H697" s="144"/>
      <c r="I697" s="145"/>
    </row>
    <row r="698" spans="1:9" s="62" customFormat="1">
      <c r="A698" s="83"/>
      <c r="B698" s="83"/>
      <c r="C698" s="83"/>
      <c r="D698" s="109"/>
      <c r="H698" s="144"/>
      <c r="I698" s="145"/>
    </row>
    <row r="699" spans="1:9" s="62" customFormat="1">
      <c r="A699" s="83"/>
      <c r="B699" s="83"/>
      <c r="C699" s="83"/>
      <c r="D699" s="109"/>
      <c r="H699" s="144"/>
      <c r="I699" s="145"/>
    </row>
    <row r="700" spans="1:9" s="62" customFormat="1">
      <c r="A700" s="83"/>
      <c r="B700" s="83"/>
      <c r="C700" s="83"/>
      <c r="D700" s="109"/>
      <c r="H700" s="144"/>
      <c r="I700" s="145"/>
    </row>
    <row r="701" spans="1:9" s="62" customFormat="1">
      <c r="A701" s="83"/>
      <c r="B701" s="83"/>
      <c r="C701" s="83"/>
      <c r="D701" s="109"/>
      <c r="H701" s="144"/>
      <c r="I701" s="145"/>
    </row>
    <row r="702" spans="1:9" s="62" customFormat="1">
      <c r="A702" s="83"/>
      <c r="B702" s="83"/>
      <c r="C702" s="83"/>
      <c r="D702" s="109"/>
      <c r="H702" s="144"/>
      <c r="I702" s="145"/>
    </row>
    <row r="703" spans="1:9" s="62" customFormat="1">
      <c r="A703" s="83"/>
      <c r="B703" s="83"/>
      <c r="C703" s="83"/>
      <c r="D703" s="109"/>
      <c r="H703" s="144"/>
      <c r="I703" s="145"/>
    </row>
    <row r="704" spans="1:9" s="62" customFormat="1">
      <c r="A704" s="83"/>
      <c r="B704" s="83"/>
      <c r="C704" s="83"/>
      <c r="D704" s="109"/>
      <c r="H704" s="144"/>
      <c r="I704" s="145"/>
    </row>
    <row r="705" spans="1:9" s="62" customFormat="1">
      <c r="A705" s="83"/>
      <c r="B705" s="83"/>
      <c r="C705" s="83"/>
      <c r="D705" s="109"/>
      <c r="H705" s="144"/>
      <c r="I705" s="145"/>
    </row>
    <row r="706" spans="1:9" s="62" customFormat="1">
      <c r="A706" s="83"/>
      <c r="B706" s="83"/>
      <c r="C706" s="83"/>
      <c r="D706" s="109"/>
      <c r="H706" s="144"/>
      <c r="I706" s="145"/>
    </row>
    <row r="707" spans="1:9" s="62" customFormat="1">
      <c r="A707" s="83"/>
      <c r="B707" s="83"/>
      <c r="C707" s="83"/>
      <c r="D707" s="109"/>
      <c r="H707" s="144"/>
      <c r="I707" s="145"/>
    </row>
    <row r="708" spans="1:9" s="62" customFormat="1">
      <c r="A708" s="83"/>
      <c r="B708" s="83"/>
      <c r="C708" s="83"/>
      <c r="D708" s="109"/>
      <c r="H708" s="144"/>
      <c r="I708" s="145"/>
    </row>
    <row r="709" spans="1:9" s="62" customFormat="1">
      <c r="A709" s="83"/>
      <c r="B709" s="83"/>
      <c r="C709" s="83"/>
      <c r="D709" s="109"/>
      <c r="H709" s="144"/>
      <c r="I709" s="145"/>
    </row>
    <row r="710" spans="1:9" s="62" customFormat="1">
      <c r="A710" s="83"/>
      <c r="B710" s="83"/>
      <c r="C710" s="83"/>
      <c r="D710" s="109"/>
      <c r="H710" s="144"/>
      <c r="I710" s="145"/>
    </row>
    <row r="711" spans="1:9" s="62" customFormat="1">
      <c r="A711" s="83"/>
      <c r="B711" s="83"/>
      <c r="C711" s="83"/>
      <c r="D711" s="109"/>
      <c r="H711" s="144"/>
      <c r="I711" s="145"/>
    </row>
    <row r="712" spans="1:9" s="62" customFormat="1">
      <c r="A712" s="83"/>
      <c r="B712" s="83"/>
      <c r="C712" s="83"/>
      <c r="D712" s="109"/>
      <c r="H712" s="144"/>
      <c r="I712" s="145"/>
    </row>
    <row r="713" spans="1:9" s="62" customFormat="1">
      <c r="A713" s="83"/>
      <c r="B713" s="83"/>
      <c r="C713" s="83"/>
      <c r="D713" s="109"/>
      <c r="H713" s="144"/>
      <c r="I713" s="145"/>
    </row>
    <row r="714" spans="1:9" s="62" customFormat="1">
      <c r="A714" s="83"/>
      <c r="B714" s="83"/>
      <c r="C714" s="83"/>
      <c r="D714" s="109"/>
      <c r="H714" s="144"/>
      <c r="I714" s="145"/>
    </row>
    <row r="715" spans="1:9" s="62" customFormat="1">
      <c r="A715" s="83"/>
      <c r="B715" s="83"/>
      <c r="C715" s="83"/>
      <c r="D715" s="109"/>
      <c r="H715" s="144"/>
      <c r="I715" s="145"/>
    </row>
    <row r="716" spans="1:9" s="62" customFormat="1">
      <c r="A716" s="83"/>
      <c r="B716" s="83"/>
      <c r="C716" s="83"/>
      <c r="D716" s="109"/>
      <c r="H716" s="144"/>
      <c r="I716" s="145"/>
    </row>
    <row r="717" spans="1:9" s="62" customFormat="1">
      <c r="A717" s="83"/>
      <c r="B717" s="83"/>
      <c r="C717" s="83"/>
      <c r="D717" s="109"/>
      <c r="H717" s="144"/>
      <c r="I717" s="145"/>
    </row>
    <row r="718" spans="1:9" s="62" customFormat="1">
      <c r="A718" s="83"/>
      <c r="B718" s="83"/>
      <c r="C718" s="83"/>
      <c r="D718" s="109"/>
      <c r="H718" s="144"/>
      <c r="I718" s="145"/>
    </row>
    <row r="719" spans="1:9" s="62" customFormat="1">
      <c r="A719" s="83"/>
      <c r="B719" s="83"/>
      <c r="C719" s="83"/>
      <c r="D719" s="109"/>
      <c r="H719" s="144"/>
      <c r="I719" s="145"/>
    </row>
    <row r="720" spans="1:9" s="62" customFormat="1">
      <c r="A720" s="83"/>
      <c r="B720" s="83"/>
      <c r="C720" s="83"/>
      <c r="D720" s="109"/>
      <c r="H720" s="144"/>
      <c r="I720" s="145"/>
    </row>
    <row r="721" spans="1:9" s="62" customFormat="1">
      <c r="A721" s="83"/>
      <c r="B721" s="83"/>
      <c r="C721" s="83"/>
      <c r="D721" s="109"/>
      <c r="H721" s="144"/>
      <c r="I721" s="145"/>
    </row>
    <row r="722" spans="1:9" s="62" customFormat="1">
      <c r="A722" s="83"/>
      <c r="B722" s="83"/>
      <c r="C722" s="83"/>
      <c r="D722" s="109"/>
      <c r="H722" s="144"/>
      <c r="I722" s="145"/>
    </row>
    <row r="723" spans="1:9" s="62" customFormat="1">
      <c r="A723" s="83"/>
      <c r="B723" s="83"/>
      <c r="C723" s="83"/>
      <c r="D723" s="109"/>
      <c r="H723" s="144"/>
      <c r="I723" s="145"/>
    </row>
    <row r="724" spans="1:9" s="62" customFormat="1">
      <c r="A724" s="83"/>
      <c r="B724" s="83"/>
      <c r="C724" s="83"/>
      <c r="D724" s="109"/>
      <c r="H724" s="144"/>
      <c r="I724" s="145"/>
    </row>
    <row r="725" spans="1:9" s="62" customFormat="1">
      <c r="A725" s="83"/>
      <c r="B725" s="83"/>
      <c r="C725" s="83"/>
      <c r="D725" s="109"/>
      <c r="H725" s="144"/>
      <c r="I725" s="145"/>
    </row>
    <row r="726" spans="1:9" s="62" customFormat="1">
      <c r="A726" s="83"/>
      <c r="B726" s="83"/>
      <c r="C726" s="83"/>
      <c r="D726" s="109"/>
      <c r="H726" s="144"/>
      <c r="I726" s="145"/>
    </row>
    <row r="727" spans="1:9" s="62" customFormat="1">
      <c r="A727" s="83"/>
      <c r="B727" s="83"/>
      <c r="C727" s="83"/>
      <c r="D727" s="109"/>
      <c r="H727" s="144"/>
      <c r="I727" s="145"/>
    </row>
    <row r="728" spans="1:9" s="62" customFormat="1">
      <c r="A728" s="83"/>
      <c r="B728" s="83"/>
      <c r="C728" s="83"/>
      <c r="D728" s="109"/>
      <c r="H728" s="144"/>
      <c r="I728" s="145"/>
    </row>
    <row r="729" spans="1:9" s="62" customFormat="1">
      <c r="A729" s="83"/>
      <c r="B729" s="83"/>
      <c r="C729" s="83"/>
      <c r="D729" s="109"/>
      <c r="H729" s="144"/>
      <c r="I729" s="145"/>
    </row>
    <row r="730" spans="1:9" s="62" customFormat="1">
      <c r="A730" s="83"/>
      <c r="B730" s="83"/>
      <c r="C730" s="83"/>
      <c r="D730" s="109"/>
      <c r="H730" s="144"/>
      <c r="I730" s="145"/>
    </row>
    <row r="731" spans="1:9" s="62" customFormat="1">
      <c r="A731" s="83"/>
      <c r="B731" s="83"/>
      <c r="C731" s="83"/>
      <c r="D731" s="109"/>
      <c r="H731" s="144"/>
      <c r="I731" s="145"/>
    </row>
    <row r="732" spans="1:9" s="62" customFormat="1">
      <c r="A732" s="83"/>
      <c r="B732" s="83"/>
      <c r="C732" s="83"/>
      <c r="D732" s="109"/>
      <c r="H732" s="144"/>
      <c r="I732" s="145"/>
    </row>
    <row r="733" spans="1:9" s="62" customFormat="1">
      <c r="A733" s="83"/>
      <c r="B733" s="83"/>
      <c r="C733" s="83"/>
      <c r="D733" s="109"/>
      <c r="H733" s="144"/>
      <c r="I733" s="145"/>
    </row>
    <row r="734" spans="1:9" s="62" customFormat="1">
      <c r="A734" s="83"/>
      <c r="B734" s="83"/>
      <c r="C734" s="83"/>
      <c r="D734" s="109"/>
      <c r="H734" s="144"/>
      <c r="I734" s="145"/>
    </row>
    <row r="735" spans="1:9" s="62" customFormat="1">
      <c r="A735" s="83"/>
      <c r="B735" s="83"/>
      <c r="C735" s="83"/>
      <c r="D735" s="109"/>
      <c r="H735" s="144"/>
      <c r="I735" s="145"/>
    </row>
    <row r="736" spans="1:9" s="62" customFormat="1">
      <c r="A736" s="83"/>
      <c r="B736" s="83"/>
      <c r="C736" s="83"/>
      <c r="D736" s="109"/>
      <c r="H736" s="144"/>
      <c r="I736" s="145"/>
    </row>
    <row r="737" spans="1:9" s="62" customFormat="1">
      <c r="A737" s="83"/>
      <c r="B737" s="83"/>
      <c r="C737" s="83"/>
      <c r="D737" s="109"/>
      <c r="H737" s="144"/>
      <c r="I737" s="145"/>
    </row>
    <row r="738" spans="1:9" s="62" customFormat="1">
      <c r="A738" s="83"/>
      <c r="B738" s="83"/>
      <c r="C738" s="83"/>
      <c r="D738" s="109"/>
      <c r="H738" s="144"/>
      <c r="I738" s="145"/>
    </row>
    <row r="739" spans="1:9" s="62" customFormat="1">
      <c r="A739" s="83"/>
      <c r="B739" s="83"/>
      <c r="C739" s="83"/>
      <c r="D739" s="109"/>
      <c r="H739" s="144"/>
      <c r="I739" s="145"/>
    </row>
    <row r="740" spans="1:9" s="62" customFormat="1">
      <c r="A740" s="83"/>
      <c r="B740" s="83"/>
      <c r="C740" s="83"/>
      <c r="D740" s="109"/>
      <c r="H740" s="144"/>
      <c r="I740" s="145"/>
    </row>
    <row r="741" spans="1:9" s="62" customFormat="1">
      <c r="A741" s="83"/>
      <c r="B741" s="83"/>
      <c r="C741" s="83"/>
      <c r="D741" s="109"/>
      <c r="H741" s="144"/>
      <c r="I741" s="145"/>
    </row>
    <row r="742" spans="1:9" s="62" customFormat="1">
      <c r="A742" s="83"/>
      <c r="B742" s="83"/>
      <c r="C742" s="83"/>
      <c r="D742" s="109"/>
      <c r="H742" s="144"/>
      <c r="I742" s="145"/>
    </row>
    <row r="743" spans="1:9" s="62" customFormat="1">
      <c r="A743" s="83"/>
      <c r="B743" s="83"/>
      <c r="C743" s="83"/>
      <c r="D743" s="109"/>
      <c r="H743" s="144"/>
      <c r="I743" s="145"/>
    </row>
    <row r="744" spans="1:9" s="62" customFormat="1">
      <c r="A744" s="83"/>
      <c r="B744" s="83"/>
      <c r="C744" s="83"/>
      <c r="D744" s="109"/>
      <c r="H744" s="144"/>
      <c r="I744" s="145"/>
    </row>
    <row r="745" spans="1:9" s="62" customFormat="1">
      <c r="A745" s="83"/>
      <c r="B745" s="83"/>
      <c r="C745" s="83"/>
      <c r="D745" s="109"/>
      <c r="H745" s="144"/>
      <c r="I745" s="145"/>
    </row>
    <row r="746" spans="1:9" s="62" customFormat="1">
      <c r="A746" s="83"/>
      <c r="B746" s="83"/>
      <c r="C746" s="83"/>
      <c r="D746" s="109"/>
      <c r="H746" s="144"/>
      <c r="I746" s="145"/>
    </row>
    <row r="747" spans="1:9" s="62" customFormat="1">
      <c r="A747" s="83"/>
      <c r="B747" s="83"/>
      <c r="C747" s="83"/>
      <c r="D747" s="109"/>
      <c r="H747" s="144"/>
      <c r="I747" s="145"/>
    </row>
    <row r="748" spans="1:9" s="62" customFormat="1">
      <c r="A748" s="83"/>
      <c r="B748" s="83"/>
      <c r="C748" s="83"/>
      <c r="D748" s="109"/>
      <c r="H748" s="144"/>
      <c r="I748" s="145"/>
    </row>
    <row r="749" spans="1:9" s="62" customFormat="1">
      <c r="A749" s="83"/>
      <c r="B749" s="83"/>
      <c r="C749" s="83"/>
      <c r="D749" s="109"/>
      <c r="H749" s="144"/>
      <c r="I749" s="145"/>
    </row>
    <row r="750" spans="1:9" s="62" customFormat="1">
      <c r="A750" s="83"/>
      <c r="B750" s="83"/>
      <c r="C750" s="83"/>
      <c r="D750" s="109"/>
      <c r="H750" s="144"/>
      <c r="I750" s="145"/>
    </row>
    <row r="751" spans="1:9" s="62" customFormat="1">
      <c r="A751" s="83"/>
      <c r="B751" s="83"/>
      <c r="C751" s="83"/>
      <c r="D751" s="109"/>
      <c r="H751" s="144"/>
      <c r="I751" s="145"/>
    </row>
    <row r="752" spans="1:9" s="62" customFormat="1">
      <c r="A752" s="83"/>
      <c r="B752" s="83"/>
      <c r="C752" s="83"/>
      <c r="D752" s="109"/>
      <c r="H752" s="144"/>
      <c r="I752" s="145"/>
    </row>
    <row r="753" spans="1:9" s="62" customFormat="1">
      <c r="A753" s="83"/>
      <c r="B753" s="83"/>
      <c r="C753" s="83"/>
      <c r="D753" s="109"/>
      <c r="H753" s="144"/>
      <c r="I753" s="145"/>
    </row>
    <row r="754" spans="1:9" s="62" customFormat="1">
      <c r="A754" s="83"/>
      <c r="B754" s="83"/>
      <c r="C754" s="83"/>
      <c r="D754" s="109"/>
      <c r="H754" s="144"/>
      <c r="I754" s="145"/>
    </row>
    <row r="755" spans="1:9" s="62" customFormat="1">
      <c r="A755" s="83"/>
      <c r="B755" s="83"/>
      <c r="C755" s="83"/>
      <c r="D755" s="109"/>
      <c r="H755" s="144"/>
      <c r="I755" s="145"/>
    </row>
    <row r="756" spans="1:9" s="62" customFormat="1">
      <c r="A756" s="83"/>
      <c r="B756" s="83"/>
      <c r="C756" s="83"/>
      <c r="D756" s="109"/>
      <c r="H756" s="144"/>
      <c r="I756" s="145"/>
    </row>
    <row r="757" spans="1:9" s="62" customFormat="1">
      <c r="A757" s="83"/>
      <c r="B757" s="83"/>
      <c r="C757" s="83"/>
      <c r="D757" s="109"/>
      <c r="H757" s="144"/>
      <c r="I757" s="145"/>
    </row>
    <row r="758" spans="1:9" s="62" customFormat="1">
      <c r="A758" s="83"/>
      <c r="B758" s="83"/>
      <c r="C758" s="83"/>
      <c r="D758" s="109"/>
      <c r="H758" s="144"/>
      <c r="I758" s="145"/>
    </row>
    <row r="759" spans="1:9" s="62" customFormat="1">
      <c r="A759" s="83"/>
      <c r="B759" s="83"/>
      <c r="C759" s="83"/>
      <c r="D759" s="109"/>
      <c r="H759" s="144"/>
      <c r="I759" s="145"/>
    </row>
    <row r="760" spans="1:9" s="62" customFormat="1">
      <c r="A760" s="83"/>
      <c r="B760" s="83"/>
      <c r="C760" s="83"/>
      <c r="D760" s="109"/>
      <c r="H760" s="144"/>
      <c r="I760" s="145"/>
    </row>
    <row r="761" spans="1:9" s="62" customFormat="1">
      <c r="A761" s="83"/>
      <c r="B761" s="83"/>
      <c r="C761" s="83"/>
      <c r="D761" s="109"/>
      <c r="H761" s="144"/>
      <c r="I761" s="145"/>
    </row>
    <row r="762" spans="1:9" s="62" customFormat="1">
      <c r="A762" s="83"/>
      <c r="B762" s="83"/>
      <c r="C762" s="83"/>
      <c r="D762" s="109"/>
      <c r="H762" s="144"/>
      <c r="I762" s="145"/>
    </row>
    <row r="763" spans="1:9" s="62" customFormat="1">
      <c r="A763" s="83"/>
      <c r="B763" s="83"/>
      <c r="C763" s="83"/>
      <c r="D763" s="109"/>
      <c r="H763" s="144"/>
      <c r="I763" s="145"/>
    </row>
    <row r="764" spans="1:9" s="62" customFormat="1">
      <c r="A764" s="83"/>
      <c r="B764" s="83"/>
      <c r="C764" s="83"/>
      <c r="D764" s="109"/>
      <c r="H764" s="144"/>
      <c r="I764" s="145"/>
    </row>
    <row r="765" spans="1:9" s="62" customFormat="1">
      <c r="A765" s="83"/>
      <c r="B765" s="83"/>
      <c r="C765" s="83"/>
      <c r="D765" s="109"/>
      <c r="H765" s="144"/>
      <c r="I765" s="145"/>
    </row>
    <row r="766" spans="1:9" s="62" customFormat="1">
      <c r="A766" s="83"/>
      <c r="B766" s="83"/>
      <c r="C766" s="83"/>
      <c r="D766" s="109"/>
      <c r="H766" s="144"/>
      <c r="I766" s="145"/>
    </row>
    <row r="767" spans="1:9" s="62" customFormat="1">
      <c r="A767" s="83"/>
      <c r="B767" s="83"/>
      <c r="C767" s="83"/>
      <c r="D767" s="109"/>
      <c r="H767" s="144"/>
      <c r="I767" s="145"/>
    </row>
    <row r="768" spans="1:9" s="62" customFormat="1">
      <c r="A768" s="83"/>
      <c r="B768" s="83"/>
      <c r="C768" s="83"/>
      <c r="D768" s="109"/>
      <c r="H768" s="144"/>
      <c r="I768" s="145"/>
    </row>
    <row r="769" spans="1:9" s="62" customFormat="1">
      <c r="A769" s="83"/>
      <c r="B769" s="83"/>
      <c r="C769" s="83"/>
      <c r="D769" s="109"/>
      <c r="H769" s="144"/>
      <c r="I769" s="145"/>
    </row>
    <row r="770" spans="1:9" s="62" customFormat="1">
      <c r="A770" s="83"/>
      <c r="B770" s="83"/>
      <c r="C770" s="83"/>
      <c r="D770" s="109"/>
      <c r="H770" s="144"/>
      <c r="I770" s="145"/>
    </row>
    <row r="771" spans="1:9" s="62" customFormat="1">
      <c r="A771" s="83"/>
      <c r="B771" s="83"/>
      <c r="C771" s="83"/>
      <c r="D771" s="109"/>
      <c r="H771" s="144"/>
      <c r="I771" s="145"/>
    </row>
    <row r="772" spans="1:9" s="62" customFormat="1">
      <c r="A772" s="83"/>
      <c r="B772" s="83"/>
      <c r="C772" s="83"/>
      <c r="D772" s="109"/>
      <c r="H772" s="144"/>
      <c r="I772" s="145"/>
    </row>
    <row r="773" spans="1:9" s="62" customFormat="1">
      <c r="A773" s="83"/>
      <c r="B773" s="83"/>
      <c r="C773" s="83"/>
      <c r="D773" s="109"/>
      <c r="H773" s="144"/>
      <c r="I773" s="145"/>
    </row>
    <row r="774" spans="1:9" s="62" customFormat="1">
      <c r="A774" s="83"/>
      <c r="B774" s="83"/>
      <c r="C774" s="83"/>
      <c r="D774" s="109"/>
      <c r="H774" s="144"/>
      <c r="I774" s="145"/>
    </row>
    <row r="775" spans="1:9" s="62" customFormat="1">
      <c r="A775" s="83"/>
      <c r="B775" s="83"/>
      <c r="C775" s="83"/>
      <c r="D775" s="109"/>
      <c r="H775" s="144"/>
      <c r="I775" s="145"/>
    </row>
    <row r="776" spans="1:9" s="62" customFormat="1">
      <c r="A776" s="83"/>
      <c r="B776" s="83"/>
      <c r="C776" s="83"/>
      <c r="D776" s="109"/>
      <c r="H776" s="144"/>
      <c r="I776" s="145"/>
    </row>
    <row r="777" spans="1:9" s="62" customFormat="1">
      <c r="A777" s="83"/>
      <c r="B777" s="83"/>
      <c r="C777" s="83"/>
      <c r="D777" s="109"/>
      <c r="H777" s="144"/>
      <c r="I777" s="145"/>
    </row>
    <row r="778" spans="1:9" s="62" customFormat="1">
      <c r="A778" s="83"/>
      <c r="B778" s="83"/>
      <c r="C778" s="83"/>
      <c r="D778" s="109"/>
      <c r="H778" s="144"/>
      <c r="I778" s="145"/>
    </row>
    <row r="779" spans="1:9" s="62" customFormat="1">
      <c r="A779" s="83"/>
      <c r="B779" s="83"/>
      <c r="C779" s="83"/>
      <c r="D779" s="109"/>
      <c r="H779" s="144"/>
      <c r="I779" s="145"/>
    </row>
    <row r="780" spans="1:9" s="62" customFormat="1">
      <c r="A780" s="83"/>
      <c r="B780" s="83"/>
      <c r="C780" s="83"/>
      <c r="D780" s="109"/>
      <c r="H780" s="144"/>
      <c r="I780" s="145"/>
    </row>
    <row r="781" spans="1:9" s="62" customFormat="1">
      <c r="A781" s="83"/>
      <c r="B781" s="83"/>
      <c r="C781" s="83"/>
      <c r="D781" s="109"/>
      <c r="H781" s="144"/>
      <c r="I781" s="145"/>
    </row>
    <row r="782" spans="1:9" s="62" customFormat="1">
      <c r="A782" s="83"/>
      <c r="B782" s="83"/>
      <c r="C782" s="83"/>
      <c r="D782" s="109"/>
      <c r="H782" s="144"/>
      <c r="I782" s="145"/>
    </row>
    <row r="783" spans="1:9" s="62" customFormat="1">
      <c r="A783" s="83"/>
      <c r="B783" s="83"/>
      <c r="C783" s="83"/>
      <c r="D783" s="109"/>
      <c r="H783" s="144"/>
      <c r="I783" s="145"/>
    </row>
    <row r="784" spans="1:9" s="62" customFormat="1">
      <c r="A784" s="83"/>
      <c r="B784" s="83"/>
      <c r="C784" s="83"/>
      <c r="D784" s="109"/>
      <c r="H784" s="144"/>
      <c r="I784" s="145"/>
    </row>
    <row r="785" spans="1:9" s="62" customFormat="1">
      <c r="A785" s="83"/>
      <c r="B785" s="83"/>
      <c r="C785" s="83"/>
      <c r="D785" s="109"/>
      <c r="H785" s="144"/>
      <c r="I785" s="145"/>
    </row>
    <row r="786" spans="1:9" s="62" customFormat="1">
      <c r="A786" s="83"/>
      <c r="B786" s="83"/>
      <c r="C786" s="83"/>
      <c r="D786" s="109"/>
      <c r="H786" s="144"/>
      <c r="I786" s="145"/>
    </row>
    <row r="787" spans="1:9" s="62" customFormat="1">
      <c r="A787" s="83"/>
      <c r="B787" s="83"/>
      <c r="C787" s="83"/>
      <c r="D787" s="109"/>
      <c r="H787" s="144"/>
      <c r="I787" s="145"/>
    </row>
    <row r="788" spans="1:9" s="62" customFormat="1">
      <c r="A788" s="83"/>
      <c r="B788" s="83"/>
      <c r="C788" s="83"/>
      <c r="D788" s="109"/>
      <c r="H788" s="144"/>
      <c r="I788" s="145"/>
    </row>
    <row r="789" spans="1:9" s="62" customFormat="1">
      <c r="A789" s="83"/>
      <c r="B789" s="83"/>
      <c r="C789" s="83"/>
      <c r="D789" s="109"/>
      <c r="H789" s="144"/>
      <c r="I789" s="145"/>
    </row>
    <row r="790" spans="1:9" s="62" customFormat="1">
      <c r="A790" s="83"/>
      <c r="B790" s="83"/>
      <c r="C790" s="83"/>
      <c r="D790" s="109"/>
      <c r="H790" s="144"/>
      <c r="I790" s="145"/>
    </row>
    <row r="791" spans="1:9" s="62" customFormat="1">
      <c r="A791" s="83"/>
      <c r="B791" s="83"/>
      <c r="C791" s="83"/>
      <c r="D791" s="109"/>
      <c r="H791" s="144"/>
      <c r="I791" s="145"/>
    </row>
    <row r="792" spans="1:9" s="62" customFormat="1">
      <c r="A792" s="83"/>
      <c r="B792" s="83"/>
      <c r="C792" s="83"/>
      <c r="D792" s="109"/>
      <c r="H792" s="144"/>
      <c r="I792" s="145"/>
    </row>
    <row r="793" spans="1:9" s="62" customFormat="1">
      <c r="A793" s="83"/>
      <c r="B793" s="83"/>
      <c r="C793" s="83"/>
      <c r="D793" s="109"/>
      <c r="H793" s="144"/>
      <c r="I793" s="145"/>
    </row>
    <row r="794" spans="1:9" s="62" customFormat="1">
      <c r="A794" s="83"/>
      <c r="B794" s="83"/>
      <c r="C794" s="83"/>
      <c r="D794" s="109"/>
      <c r="H794" s="144"/>
      <c r="I794" s="145"/>
    </row>
    <row r="795" spans="1:9" s="62" customFormat="1">
      <c r="A795" s="83"/>
      <c r="B795" s="83"/>
      <c r="C795" s="83"/>
      <c r="D795" s="109"/>
      <c r="H795" s="144"/>
      <c r="I795" s="145"/>
    </row>
    <row r="796" spans="1:9" s="62" customFormat="1">
      <c r="A796" s="83"/>
      <c r="B796" s="83"/>
      <c r="C796" s="83"/>
      <c r="D796" s="109"/>
      <c r="H796" s="144"/>
      <c r="I796" s="145"/>
    </row>
    <row r="797" spans="1:9" s="62" customFormat="1">
      <c r="A797" s="83"/>
      <c r="B797" s="83"/>
      <c r="C797" s="83"/>
      <c r="D797" s="109"/>
      <c r="H797" s="144"/>
      <c r="I797" s="145"/>
    </row>
    <row r="798" spans="1:9" s="62" customFormat="1">
      <c r="A798" s="83"/>
      <c r="B798" s="83"/>
      <c r="C798" s="83"/>
      <c r="D798" s="109"/>
      <c r="H798" s="144"/>
      <c r="I798" s="145"/>
    </row>
    <row r="799" spans="1:9" s="62" customFormat="1">
      <c r="A799" s="83"/>
      <c r="B799" s="83"/>
      <c r="C799" s="83"/>
      <c r="D799" s="109"/>
      <c r="H799" s="144"/>
      <c r="I799" s="145"/>
    </row>
    <row r="800" spans="1:9" s="62" customFormat="1">
      <c r="A800" s="83"/>
      <c r="B800" s="83"/>
      <c r="C800" s="83"/>
      <c r="D800" s="109"/>
      <c r="H800" s="144"/>
      <c r="I800" s="145"/>
    </row>
    <row r="801" spans="1:9" s="62" customFormat="1">
      <c r="A801" s="83"/>
      <c r="B801" s="83"/>
      <c r="C801" s="83"/>
      <c r="D801" s="109"/>
      <c r="H801" s="144"/>
      <c r="I801" s="145"/>
    </row>
    <row r="802" spans="1:9" s="62" customFormat="1">
      <c r="A802" s="83"/>
      <c r="B802" s="83"/>
      <c r="C802" s="83"/>
      <c r="D802" s="109"/>
      <c r="H802" s="144"/>
      <c r="I802" s="145"/>
    </row>
    <row r="803" spans="1:9" s="62" customFormat="1">
      <c r="A803" s="83"/>
      <c r="B803" s="83"/>
      <c r="C803" s="83"/>
      <c r="D803" s="109"/>
      <c r="H803" s="144"/>
      <c r="I803" s="145"/>
    </row>
    <row r="804" spans="1:9" s="62" customFormat="1">
      <c r="A804" s="83"/>
      <c r="B804" s="83"/>
      <c r="C804" s="83"/>
      <c r="D804" s="109"/>
      <c r="H804" s="144"/>
      <c r="I804" s="145"/>
    </row>
    <row r="805" spans="1:9" s="62" customFormat="1">
      <c r="A805" s="83"/>
      <c r="B805" s="83"/>
      <c r="C805" s="83"/>
      <c r="D805" s="109"/>
      <c r="H805" s="144"/>
      <c r="I805" s="145"/>
    </row>
    <row r="806" spans="1:9" s="62" customFormat="1">
      <c r="A806" s="83"/>
      <c r="B806" s="83"/>
      <c r="C806" s="83"/>
      <c r="D806" s="109"/>
      <c r="H806" s="144"/>
      <c r="I806" s="145"/>
    </row>
    <row r="807" spans="1:9" s="62" customFormat="1">
      <c r="A807" s="83"/>
      <c r="B807" s="83"/>
      <c r="C807" s="83"/>
      <c r="D807" s="109"/>
      <c r="H807" s="144"/>
      <c r="I807" s="145"/>
    </row>
    <row r="808" spans="1:9" s="62" customFormat="1">
      <c r="A808" s="83"/>
      <c r="B808" s="83"/>
      <c r="C808" s="83"/>
      <c r="D808" s="109"/>
      <c r="H808" s="144"/>
      <c r="I808" s="145"/>
    </row>
    <row r="809" spans="1:9" s="62" customFormat="1">
      <c r="A809" s="83"/>
      <c r="B809" s="83"/>
      <c r="C809" s="83"/>
      <c r="D809" s="109"/>
      <c r="H809" s="144"/>
      <c r="I809" s="145"/>
    </row>
    <row r="810" spans="1:9" s="62" customFormat="1">
      <c r="A810" s="83"/>
      <c r="B810" s="83"/>
      <c r="C810" s="83"/>
      <c r="D810" s="109"/>
      <c r="H810" s="144"/>
      <c r="I810" s="145"/>
    </row>
    <row r="811" spans="1:9" s="62" customFormat="1">
      <c r="A811" s="83"/>
      <c r="B811" s="83"/>
      <c r="C811" s="83"/>
      <c r="D811" s="109"/>
      <c r="H811" s="144"/>
      <c r="I811" s="145"/>
    </row>
    <row r="812" spans="1:9" s="62" customFormat="1">
      <c r="A812" s="83"/>
      <c r="B812" s="83"/>
      <c r="C812" s="83"/>
      <c r="D812" s="109"/>
      <c r="H812" s="144"/>
      <c r="I812" s="145"/>
    </row>
    <row r="813" spans="1:9" s="62" customFormat="1">
      <c r="A813" s="83"/>
      <c r="B813" s="83"/>
      <c r="C813" s="83"/>
      <c r="D813" s="109"/>
      <c r="H813" s="144"/>
      <c r="I813" s="145"/>
    </row>
    <row r="814" spans="1:9" s="62" customFormat="1">
      <c r="A814" s="83"/>
      <c r="B814" s="83"/>
      <c r="C814" s="83"/>
      <c r="D814" s="109"/>
      <c r="H814" s="144"/>
      <c r="I814" s="145"/>
    </row>
    <row r="815" spans="1:9" s="62" customFormat="1">
      <c r="A815" s="83"/>
      <c r="B815" s="83"/>
      <c r="C815" s="83"/>
      <c r="D815" s="109"/>
      <c r="H815" s="144"/>
      <c r="I815" s="145"/>
    </row>
    <row r="816" spans="1:9" s="62" customFormat="1">
      <c r="A816" s="83"/>
      <c r="B816" s="83"/>
      <c r="C816" s="83"/>
      <c r="D816" s="109"/>
      <c r="H816" s="144"/>
      <c r="I816" s="145"/>
    </row>
    <row r="817" spans="1:9" s="62" customFormat="1">
      <c r="A817" s="83"/>
      <c r="B817" s="83"/>
      <c r="C817" s="83"/>
      <c r="D817" s="109"/>
      <c r="H817" s="144"/>
      <c r="I817" s="145"/>
    </row>
    <row r="818" spans="1:9" s="62" customFormat="1">
      <c r="A818" s="83"/>
      <c r="B818" s="83"/>
      <c r="C818" s="83"/>
      <c r="D818" s="109"/>
      <c r="H818" s="144"/>
      <c r="I818" s="145"/>
    </row>
    <row r="819" spans="1:9" s="62" customFormat="1">
      <c r="A819" s="83"/>
      <c r="B819" s="83"/>
      <c r="C819" s="83"/>
      <c r="D819" s="109"/>
      <c r="H819" s="144"/>
      <c r="I819" s="145"/>
    </row>
    <row r="820" spans="1:9" s="62" customFormat="1">
      <c r="A820" s="83"/>
      <c r="B820" s="83"/>
      <c r="C820" s="83"/>
      <c r="D820" s="109"/>
      <c r="H820" s="144"/>
      <c r="I820" s="145"/>
    </row>
    <row r="821" spans="1:9" s="62" customFormat="1">
      <c r="A821" s="83"/>
      <c r="B821" s="83"/>
      <c r="C821" s="83"/>
      <c r="D821" s="109"/>
      <c r="H821" s="144"/>
      <c r="I821" s="145"/>
    </row>
    <row r="822" spans="1:9" s="62" customFormat="1">
      <c r="A822" s="83"/>
      <c r="B822" s="83"/>
      <c r="C822" s="83"/>
      <c r="D822" s="109"/>
      <c r="H822" s="144"/>
      <c r="I822" s="145"/>
    </row>
    <row r="823" spans="1:9" s="62" customFormat="1">
      <c r="A823" s="83"/>
      <c r="B823" s="83"/>
      <c r="C823" s="83"/>
      <c r="D823" s="109"/>
      <c r="H823" s="144"/>
      <c r="I823" s="145"/>
    </row>
    <row r="824" spans="1:9" s="62" customFormat="1">
      <c r="A824" s="83"/>
      <c r="B824" s="83"/>
      <c r="C824" s="83"/>
      <c r="D824" s="109"/>
      <c r="H824" s="144"/>
      <c r="I824" s="145"/>
    </row>
    <row r="825" spans="1:9" s="62" customFormat="1">
      <c r="A825" s="83"/>
      <c r="B825" s="83"/>
      <c r="C825" s="83"/>
      <c r="D825" s="109"/>
      <c r="H825" s="144"/>
      <c r="I825" s="145"/>
    </row>
    <row r="826" spans="1:9" s="62" customFormat="1">
      <c r="A826" s="83"/>
      <c r="B826" s="83"/>
      <c r="C826" s="83"/>
      <c r="D826" s="109"/>
      <c r="H826" s="144"/>
      <c r="I826" s="145"/>
    </row>
    <row r="827" spans="1:9" s="62" customFormat="1">
      <c r="A827" s="83"/>
      <c r="B827" s="83"/>
      <c r="C827" s="83"/>
      <c r="D827" s="109"/>
      <c r="H827" s="144"/>
      <c r="I827" s="145"/>
    </row>
    <row r="828" spans="1:9" s="62" customFormat="1">
      <c r="A828" s="83"/>
      <c r="B828" s="83"/>
      <c r="C828" s="83"/>
      <c r="D828" s="109"/>
      <c r="H828" s="144"/>
      <c r="I828" s="145"/>
    </row>
    <row r="829" spans="1:9" s="62" customFormat="1">
      <c r="A829" s="83"/>
      <c r="B829" s="83"/>
      <c r="C829" s="83"/>
      <c r="D829" s="109"/>
      <c r="H829" s="144"/>
      <c r="I829" s="145"/>
    </row>
    <row r="830" spans="1:9" s="62" customFormat="1">
      <c r="A830" s="83"/>
      <c r="B830" s="83"/>
      <c r="C830" s="83"/>
      <c r="D830" s="109"/>
      <c r="H830" s="144"/>
      <c r="I830" s="145"/>
    </row>
    <row r="831" spans="1:9" s="62" customFormat="1">
      <c r="A831" s="83"/>
      <c r="B831" s="83"/>
      <c r="C831" s="83"/>
      <c r="D831" s="109"/>
      <c r="H831" s="144"/>
      <c r="I831" s="145"/>
    </row>
    <row r="832" spans="1:9" s="62" customFormat="1">
      <c r="A832" s="83"/>
      <c r="B832" s="83"/>
      <c r="C832" s="83"/>
      <c r="D832" s="109"/>
      <c r="H832" s="144"/>
      <c r="I832" s="145"/>
    </row>
    <row r="833" spans="1:9" s="62" customFormat="1">
      <c r="A833" s="83"/>
      <c r="B833" s="83"/>
      <c r="C833" s="83"/>
      <c r="D833" s="109"/>
      <c r="H833" s="144"/>
      <c r="I833" s="145"/>
    </row>
    <row r="834" spans="1:9" s="62" customFormat="1">
      <c r="A834" s="83"/>
      <c r="B834" s="83"/>
      <c r="C834" s="83"/>
      <c r="D834" s="109"/>
      <c r="H834" s="144"/>
      <c r="I834" s="145"/>
    </row>
    <row r="835" spans="1:9" s="62" customFormat="1">
      <c r="A835" s="83"/>
      <c r="B835" s="83"/>
      <c r="C835" s="83"/>
      <c r="D835" s="109"/>
      <c r="H835" s="144"/>
      <c r="I835" s="145"/>
    </row>
    <row r="836" spans="1:9" s="62" customFormat="1">
      <c r="A836" s="83"/>
      <c r="B836" s="83"/>
      <c r="C836" s="83"/>
      <c r="D836" s="109"/>
      <c r="H836" s="144"/>
      <c r="I836" s="145"/>
    </row>
    <row r="837" spans="1:9" s="62" customFormat="1">
      <c r="A837" s="83"/>
      <c r="B837" s="83"/>
      <c r="C837" s="83"/>
      <c r="D837" s="109"/>
      <c r="H837" s="144"/>
      <c r="I837" s="145"/>
    </row>
    <row r="838" spans="1:9" s="62" customFormat="1">
      <c r="A838" s="83"/>
      <c r="B838" s="83"/>
      <c r="C838" s="83"/>
      <c r="D838" s="109"/>
      <c r="H838" s="144"/>
      <c r="I838" s="145"/>
    </row>
    <row r="839" spans="1:9" s="62" customFormat="1">
      <c r="A839" s="83"/>
      <c r="B839" s="83"/>
      <c r="C839" s="83"/>
      <c r="D839" s="109"/>
      <c r="H839" s="144"/>
      <c r="I839" s="145"/>
    </row>
    <row r="840" spans="1:9" s="62" customFormat="1">
      <c r="A840" s="83"/>
      <c r="B840" s="83"/>
      <c r="C840" s="83"/>
      <c r="D840" s="109"/>
      <c r="H840" s="144"/>
      <c r="I840" s="145"/>
    </row>
    <row r="841" spans="1:9" s="62" customFormat="1">
      <c r="A841" s="83"/>
      <c r="B841" s="83"/>
      <c r="C841" s="83"/>
      <c r="D841" s="109"/>
      <c r="H841" s="144"/>
      <c r="I841" s="145"/>
    </row>
    <row r="842" spans="1:9" s="62" customFormat="1">
      <c r="A842" s="83"/>
      <c r="B842" s="83"/>
      <c r="C842" s="83"/>
      <c r="D842" s="109"/>
      <c r="H842" s="144"/>
      <c r="I842" s="145"/>
    </row>
    <row r="843" spans="1:9" s="62" customFormat="1">
      <c r="A843" s="83"/>
      <c r="B843" s="83"/>
      <c r="C843" s="83"/>
      <c r="D843" s="109"/>
      <c r="H843" s="144"/>
      <c r="I843" s="145"/>
    </row>
    <row r="844" spans="1:9" s="62" customFormat="1">
      <c r="A844" s="83"/>
      <c r="B844" s="83"/>
      <c r="C844" s="83"/>
      <c r="D844" s="109"/>
      <c r="H844" s="144"/>
      <c r="I844" s="145"/>
    </row>
    <row r="845" spans="1:9" s="62" customFormat="1">
      <c r="A845" s="83"/>
      <c r="B845" s="83"/>
      <c r="C845" s="83"/>
      <c r="D845" s="109"/>
      <c r="H845" s="144"/>
      <c r="I845" s="145"/>
    </row>
    <row r="846" spans="1:9" s="62" customFormat="1">
      <c r="A846" s="83"/>
      <c r="B846" s="83"/>
      <c r="C846" s="83"/>
      <c r="D846" s="109"/>
      <c r="H846" s="144"/>
      <c r="I846" s="145"/>
    </row>
    <row r="847" spans="1:9" s="62" customFormat="1">
      <c r="A847" s="83"/>
      <c r="B847" s="83"/>
      <c r="C847" s="83"/>
      <c r="D847" s="109"/>
      <c r="H847" s="144"/>
      <c r="I847" s="145"/>
    </row>
    <row r="848" spans="1:9" s="62" customFormat="1">
      <c r="A848" s="83"/>
      <c r="B848" s="83"/>
      <c r="C848" s="83"/>
      <c r="D848" s="109"/>
      <c r="H848" s="144"/>
      <c r="I848" s="145"/>
    </row>
    <row r="849" spans="1:9" s="62" customFormat="1">
      <c r="A849" s="83"/>
      <c r="B849" s="83"/>
      <c r="C849" s="83"/>
      <c r="D849" s="109"/>
      <c r="H849" s="144"/>
      <c r="I849" s="145"/>
    </row>
    <row r="850" spans="1:9" s="62" customFormat="1">
      <c r="A850" s="83"/>
      <c r="B850" s="83"/>
      <c r="C850" s="83"/>
      <c r="D850" s="109"/>
      <c r="H850" s="144"/>
      <c r="I850" s="145"/>
    </row>
    <row r="851" spans="1:9" s="62" customFormat="1">
      <c r="A851" s="83"/>
      <c r="B851" s="83"/>
      <c r="C851" s="83"/>
      <c r="D851" s="109"/>
      <c r="H851" s="144"/>
      <c r="I851" s="145"/>
    </row>
    <row r="852" spans="1:9" s="62" customFormat="1">
      <c r="A852" s="83"/>
      <c r="B852" s="83"/>
      <c r="C852" s="83"/>
      <c r="D852" s="109"/>
      <c r="H852" s="144"/>
      <c r="I852" s="145"/>
    </row>
    <row r="853" spans="1:9" s="62" customFormat="1">
      <c r="A853" s="83"/>
      <c r="B853" s="83"/>
      <c r="C853" s="83"/>
      <c r="D853" s="109"/>
      <c r="H853" s="144"/>
      <c r="I853" s="145"/>
    </row>
    <row r="854" spans="1:9" s="62" customFormat="1">
      <c r="A854" s="83"/>
      <c r="B854" s="83"/>
      <c r="C854" s="83"/>
      <c r="D854" s="109"/>
      <c r="H854" s="144"/>
      <c r="I854" s="145"/>
    </row>
    <row r="855" spans="1:9" s="62" customFormat="1">
      <c r="A855" s="83"/>
      <c r="B855" s="83"/>
      <c r="C855" s="83"/>
      <c r="D855" s="109"/>
      <c r="H855" s="144"/>
      <c r="I855" s="145"/>
    </row>
    <row r="856" spans="1:9" s="62" customFormat="1">
      <c r="A856" s="83"/>
      <c r="B856" s="83"/>
      <c r="C856" s="83"/>
      <c r="D856" s="109"/>
      <c r="H856" s="144"/>
      <c r="I856" s="145"/>
    </row>
    <row r="857" spans="1:9" s="62" customFormat="1">
      <c r="A857" s="83"/>
      <c r="B857" s="83"/>
      <c r="C857" s="83"/>
      <c r="D857" s="109"/>
      <c r="H857" s="144"/>
      <c r="I857" s="145"/>
    </row>
    <row r="858" spans="1:9" s="62" customFormat="1">
      <c r="A858" s="83"/>
      <c r="B858" s="83"/>
      <c r="C858" s="83"/>
      <c r="D858" s="109"/>
      <c r="H858" s="144"/>
      <c r="I858" s="145"/>
    </row>
    <row r="859" spans="1:9" s="62" customFormat="1">
      <c r="A859" s="83"/>
      <c r="B859" s="83"/>
      <c r="C859" s="83"/>
      <c r="D859" s="109"/>
      <c r="H859" s="144"/>
      <c r="I859" s="145"/>
    </row>
    <row r="860" spans="1:9" s="62" customFormat="1">
      <c r="A860" s="83"/>
      <c r="B860" s="83"/>
      <c r="C860" s="83"/>
      <c r="D860" s="109"/>
      <c r="H860" s="144"/>
      <c r="I860" s="145"/>
    </row>
    <row r="861" spans="1:9" s="62" customFormat="1">
      <c r="A861" s="83"/>
      <c r="B861" s="83"/>
      <c r="C861" s="83"/>
      <c r="D861" s="109"/>
      <c r="H861" s="144"/>
      <c r="I861" s="145"/>
    </row>
    <row r="862" spans="1:9" s="62" customFormat="1">
      <c r="A862" s="83"/>
      <c r="B862" s="83"/>
      <c r="C862" s="83"/>
      <c r="D862" s="109"/>
      <c r="H862" s="144"/>
      <c r="I862" s="145"/>
    </row>
    <row r="863" spans="1:9" s="62" customFormat="1">
      <c r="A863" s="83"/>
      <c r="B863" s="83"/>
      <c r="C863" s="83"/>
      <c r="D863" s="109"/>
      <c r="H863" s="144"/>
      <c r="I863" s="145"/>
    </row>
    <row r="864" spans="1:9" s="62" customFormat="1">
      <c r="A864" s="83"/>
      <c r="B864" s="83"/>
      <c r="C864" s="83"/>
      <c r="D864" s="109"/>
      <c r="H864" s="144"/>
      <c r="I864" s="145"/>
    </row>
    <row r="865" spans="1:9" s="62" customFormat="1">
      <c r="A865" s="83"/>
      <c r="B865" s="83"/>
      <c r="C865" s="83"/>
      <c r="D865" s="109"/>
      <c r="H865" s="144"/>
      <c r="I865" s="145"/>
    </row>
    <row r="866" spans="1:9" s="62" customFormat="1">
      <c r="A866" s="83"/>
      <c r="B866" s="83"/>
      <c r="C866" s="83"/>
      <c r="D866" s="109"/>
      <c r="H866" s="144"/>
      <c r="I866" s="145"/>
    </row>
    <row r="867" spans="1:9" s="62" customFormat="1">
      <c r="A867" s="83"/>
      <c r="B867" s="83"/>
      <c r="C867" s="83"/>
      <c r="D867" s="109"/>
      <c r="H867" s="144"/>
      <c r="I867" s="145"/>
    </row>
    <row r="868" spans="1:9" s="62" customFormat="1">
      <c r="A868" s="83"/>
      <c r="B868" s="83"/>
      <c r="C868" s="83"/>
      <c r="D868" s="109"/>
      <c r="H868" s="144"/>
      <c r="I868" s="145"/>
    </row>
    <row r="869" spans="1:9" s="62" customFormat="1">
      <c r="A869" s="83"/>
      <c r="B869" s="83"/>
      <c r="C869" s="83"/>
      <c r="D869" s="109"/>
      <c r="H869" s="144"/>
      <c r="I869" s="145"/>
    </row>
    <row r="870" spans="1:9" s="62" customFormat="1">
      <c r="A870" s="83"/>
      <c r="B870" s="83"/>
      <c r="C870" s="83"/>
      <c r="D870" s="109"/>
      <c r="H870" s="144"/>
      <c r="I870" s="145"/>
    </row>
    <row r="871" spans="1:9" s="62" customFormat="1">
      <c r="A871" s="83"/>
      <c r="B871" s="83"/>
      <c r="C871" s="83"/>
      <c r="D871" s="109"/>
      <c r="H871" s="144"/>
      <c r="I871" s="145"/>
    </row>
    <row r="872" spans="1:9" s="62" customFormat="1">
      <c r="A872" s="83"/>
      <c r="B872" s="83"/>
      <c r="C872" s="83"/>
      <c r="D872" s="109"/>
      <c r="H872" s="144"/>
      <c r="I872" s="145"/>
    </row>
    <row r="873" spans="1:9" s="62" customFormat="1">
      <c r="A873" s="83"/>
      <c r="B873" s="83"/>
      <c r="C873" s="83"/>
      <c r="D873" s="109"/>
      <c r="H873" s="144"/>
      <c r="I873" s="145"/>
    </row>
    <row r="874" spans="1:9" s="62" customFormat="1">
      <c r="A874" s="83"/>
      <c r="B874" s="83"/>
      <c r="C874" s="83"/>
      <c r="D874" s="109"/>
      <c r="H874" s="144"/>
      <c r="I874" s="145"/>
    </row>
    <row r="875" spans="1:9" s="62" customFormat="1">
      <c r="A875" s="83"/>
      <c r="B875" s="83"/>
      <c r="C875" s="83"/>
      <c r="D875" s="109"/>
      <c r="H875" s="144"/>
      <c r="I875" s="145"/>
    </row>
    <row r="876" spans="1:9" s="62" customFormat="1">
      <c r="A876" s="83"/>
      <c r="B876" s="83"/>
      <c r="C876" s="83"/>
      <c r="D876" s="109"/>
      <c r="H876" s="144"/>
      <c r="I876" s="145"/>
    </row>
    <row r="877" spans="1:9" s="62" customFormat="1">
      <c r="A877" s="83"/>
      <c r="B877" s="83"/>
      <c r="C877" s="83"/>
      <c r="D877" s="109"/>
      <c r="H877" s="144"/>
      <c r="I877" s="145"/>
    </row>
    <row r="878" spans="1:9" s="62" customFormat="1">
      <c r="A878" s="83"/>
      <c r="B878" s="83"/>
      <c r="C878" s="83"/>
      <c r="D878" s="109"/>
      <c r="H878" s="144"/>
      <c r="I878" s="145"/>
    </row>
    <row r="879" spans="1:9" s="62" customFormat="1">
      <c r="A879" s="83"/>
      <c r="B879" s="83"/>
      <c r="C879" s="83"/>
      <c r="D879" s="109"/>
      <c r="H879" s="144"/>
      <c r="I879" s="145"/>
    </row>
    <row r="880" spans="1:9" s="62" customFormat="1">
      <c r="A880" s="83"/>
      <c r="B880" s="83"/>
      <c r="C880" s="83"/>
      <c r="D880" s="109"/>
      <c r="H880" s="144"/>
      <c r="I880" s="145"/>
    </row>
    <row r="881" spans="1:9" s="62" customFormat="1">
      <c r="A881" s="83"/>
      <c r="B881" s="83"/>
      <c r="C881" s="83"/>
      <c r="D881" s="109"/>
      <c r="H881" s="144"/>
      <c r="I881" s="145"/>
    </row>
    <row r="882" spans="1:9" s="62" customFormat="1">
      <c r="A882" s="83"/>
      <c r="B882" s="83"/>
      <c r="C882" s="83"/>
      <c r="D882" s="109"/>
      <c r="H882" s="144"/>
      <c r="I882" s="145"/>
    </row>
    <row r="883" spans="1:9" s="62" customFormat="1">
      <c r="A883" s="83"/>
      <c r="B883" s="83"/>
      <c r="C883" s="83"/>
      <c r="D883" s="109"/>
      <c r="H883" s="144"/>
      <c r="I883" s="145"/>
    </row>
    <row r="884" spans="1:9" s="62" customFormat="1">
      <c r="A884" s="83"/>
      <c r="B884" s="83"/>
      <c r="C884" s="83"/>
      <c r="D884" s="109"/>
      <c r="H884" s="144"/>
      <c r="I884" s="145"/>
    </row>
    <row r="885" spans="1:9" s="62" customFormat="1">
      <c r="A885" s="83"/>
      <c r="B885" s="83"/>
      <c r="C885" s="83"/>
      <c r="D885" s="109"/>
      <c r="H885" s="144"/>
      <c r="I885" s="145"/>
    </row>
    <row r="886" spans="1:9" s="62" customFormat="1">
      <c r="A886" s="83"/>
      <c r="B886" s="83"/>
      <c r="C886" s="83"/>
      <c r="D886" s="109"/>
      <c r="H886" s="144"/>
      <c r="I886" s="145"/>
    </row>
    <row r="887" spans="1:9" s="62" customFormat="1">
      <c r="A887" s="83"/>
      <c r="B887" s="83"/>
      <c r="C887" s="83"/>
      <c r="D887" s="109"/>
      <c r="H887" s="144"/>
      <c r="I887" s="145"/>
    </row>
    <row r="888" spans="1:9" s="62" customFormat="1">
      <c r="A888" s="83"/>
      <c r="B888" s="83"/>
      <c r="C888" s="83"/>
      <c r="D888" s="109"/>
      <c r="H888" s="144"/>
      <c r="I888" s="145"/>
    </row>
    <row r="889" spans="1:9" s="62" customFormat="1">
      <c r="A889" s="83"/>
      <c r="B889" s="83"/>
      <c r="C889" s="83"/>
      <c r="D889" s="109"/>
      <c r="H889" s="144"/>
      <c r="I889" s="145"/>
    </row>
    <row r="890" spans="1:9" s="62" customFormat="1">
      <c r="A890" s="83"/>
      <c r="B890" s="83"/>
      <c r="C890" s="83"/>
      <c r="D890" s="109"/>
      <c r="H890" s="144"/>
      <c r="I890" s="145"/>
    </row>
    <row r="891" spans="1:9" s="62" customFormat="1">
      <c r="A891" s="83"/>
      <c r="B891" s="83"/>
      <c r="C891" s="83"/>
      <c r="D891" s="109"/>
      <c r="H891" s="144"/>
      <c r="I891" s="145"/>
    </row>
    <row r="892" spans="1:9" s="62" customFormat="1">
      <c r="A892" s="83"/>
      <c r="B892" s="83"/>
      <c r="C892" s="83"/>
      <c r="D892" s="109"/>
      <c r="H892" s="144"/>
      <c r="I892" s="145"/>
    </row>
    <row r="893" spans="1:9" s="62" customFormat="1">
      <c r="A893" s="83"/>
      <c r="B893" s="83"/>
      <c r="C893" s="83"/>
      <c r="D893" s="109"/>
      <c r="H893" s="144"/>
      <c r="I893" s="145"/>
    </row>
    <row r="894" spans="1:9" s="62" customFormat="1">
      <c r="A894" s="83"/>
      <c r="B894" s="83"/>
      <c r="C894" s="83"/>
      <c r="D894" s="109"/>
      <c r="H894" s="144"/>
      <c r="I894" s="145"/>
    </row>
    <row r="895" spans="1:9" s="62" customFormat="1">
      <c r="A895" s="83"/>
      <c r="B895" s="83"/>
      <c r="C895" s="83"/>
      <c r="D895" s="109"/>
      <c r="H895" s="144"/>
      <c r="I895" s="145"/>
    </row>
    <row r="896" spans="1:9" s="62" customFormat="1">
      <c r="A896" s="83"/>
      <c r="B896" s="83"/>
      <c r="C896" s="83"/>
      <c r="D896" s="109"/>
      <c r="H896" s="144"/>
      <c r="I896" s="145"/>
    </row>
    <row r="897" spans="1:9" s="62" customFormat="1">
      <c r="A897" s="83"/>
      <c r="B897" s="83"/>
      <c r="C897" s="83"/>
      <c r="D897" s="109"/>
      <c r="H897" s="144"/>
      <c r="I897" s="145"/>
    </row>
    <row r="898" spans="1:9" s="62" customFormat="1">
      <c r="A898" s="83"/>
      <c r="B898" s="83"/>
      <c r="C898" s="83"/>
      <c r="D898" s="109"/>
      <c r="H898" s="144"/>
      <c r="I898" s="145"/>
    </row>
    <row r="899" spans="1:9" s="62" customFormat="1">
      <c r="A899" s="83"/>
      <c r="B899" s="83"/>
      <c r="C899" s="83"/>
      <c r="D899" s="109"/>
      <c r="H899" s="144"/>
      <c r="I899" s="145"/>
    </row>
    <row r="900" spans="1:9" s="62" customFormat="1">
      <c r="A900" s="83"/>
      <c r="B900" s="83"/>
      <c r="C900" s="83"/>
      <c r="D900" s="109"/>
      <c r="H900" s="144"/>
      <c r="I900" s="145"/>
    </row>
    <row r="901" spans="1:9" s="62" customFormat="1">
      <c r="A901" s="83"/>
      <c r="B901" s="83"/>
      <c r="C901" s="83"/>
      <c r="D901" s="109"/>
      <c r="H901" s="144"/>
      <c r="I901" s="145"/>
    </row>
    <row r="902" spans="1:9" s="62" customFormat="1">
      <c r="A902" s="83"/>
      <c r="B902" s="83"/>
      <c r="C902" s="83"/>
      <c r="D902" s="109"/>
      <c r="H902" s="144"/>
      <c r="I902" s="145"/>
    </row>
    <row r="903" spans="1:9" s="62" customFormat="1">
      <c r="A903" s="83"/>
      <c r="B903" s="83"/>
      <c r="C903" s="83"/>
      <c r="D903" s="109"/>
      <c r="H903" s="144"/>
      <c r="I903" s="145"/>
    </row>
    <row r="904" spans="1:9" s="62" customFormat="1">
      <c r="A904" s="83"/>
      <c r="B904" s="83"/>
      <c r="C904" s="83"/>
      <c r="D904" s="109"/>
      <c r="H904" s="144"/>
      <c r="I904" s="145"/>
    </row>
    <row r="905" spans="1:9" s="62" customFormat="1">
      <c r="A905" s="83"/>
      <c r="B905" s="83"/>
      <c r="C905" s="83"/>
      <c r="D905" s="109"/>
      <c r="H905" s="144"/>
      <c r="I905" s="145"/>
    </row>
    <row r="906" spans="1:9" s="62" customFormat="1">
      <c r="A906" s="83"/>
      <c r="B906" s="83"/>
      <c r="C906" s="83"/>
      <c r="D906" s="109"/>
      <c r="H906" s="144"/>
      <c r="I906" s="145"/>
    </row>
    <row r="907" spans="1:9" s="62" customFormat="1">
      <c r="A907" s="83"/>
      <c r="B907" s="83"/>
      <c r="C907" s="83"/>
      <c r="D907" s="109"/>
      <c r="H907" s="144"/>
      <c r="I907" s="145"/>
    </row>
    <row r="908" spans="1:9" s="62" customFormat="1">
      <c r="A908" s="83"/>
      <c r="B908" s="83"/>
      <c r="C908" s="83"/>
      <c r="D908" s="109"/>
      <c r="H908" s="144"/>
      <c r="I908" s="145"/>
    </row>
    <row r="909" spans="1:9" s="62" customFormat="1">
      <c r="A909" s="83"/>
      <c r="B909" s="83"/>
      <c r="C909" s="83"/>
      <c r="D909" s="109"/>
      <c r="H909" s="144"/>
      <c r="I909" s="145"/>
    </row>
    <row r="910" spans="1:9" s="62" customFormat="1">
      <c r="A910" s="83"/>
      <c r="B910" s="83"/>
      <c r="C910" s="83"/>
      <c r="D910" s="109"/>
      <c r="H910" s="144"/>
      <c r="I910" s="145"/>
    </row>
    <row r="911" spans="1:9" s="62" customFormat="1">
      <c r="A911" s="83"/>
      <c r="B911" s="83"/>
      <c r="C911" s="83"/>
      <c r="D911" s="109"/>
      <c r="H911" s="144"/>
      <c r="I911" s="145"/>
    </row>
    <row r="912" spans="1:9" s="62" customFormat="1">
      <c r="A912" s="83"/>
      <c r="B912" s="83"/>
      <c r="C912" s="83"/>
      <c r="D912" s="109"/>
      <c r="H912" s="144"/>
      <c r="I912" s="145"/>
    </row>
    <row r="913" spans="1:9" s="62" customFormat="1">
      <c r="A913" s="83"/>
      <c r="B913" s="83"/>
      <c r="C913" s="83"/>
      <c r="D913" s="109"/>
      <c r="H913" s="144"/>
      <c r="I913" s="145"/>
    </row>
    <row r="914" spans="1:9" s="62" customFormat="1">
      <c r="A914" s="83"/>
      <c r="B914" s="83"/>
      <c r="C914" s="83"/>
      <c r="D914" s="109"/>
      <c r="H914" s="144"/>
      <c r="I914" s="145"/>
    </row>
    <row r="915" spans="1:9" s="62" customFormat="1">
      <c r="A915" s="83"/>
      <c r="B915" s="83"/>
      <c r="C915" s="83"/>
      <c r="D915" s="109"/>
      <c r="H915" s="144"/>
      <c r="I915" s="145"/>
    </row>
    <row r="916" spans="1:9" s="62" customFormat="1">
      <c r="A916" s="83"/>
      <c r="B916" s="83"/>
      <c r="C916" s="83"/>
      <c r="D916" s="109"/>
      <c r="H916" s="144"/>
      <c r="I916" s="145"/>
    </row>
    <row r="917" spans="1:9" s="62" customFormat="1">
      <c r="A917" s="83"/>
      <c r="B917" s="83"/>
      <c r="C917" s="83"/>
      <c r="D917" s="109"/>
      <c r="H917" s="144"/>
      <c r="I917" s="145"/>
    </row>
    <row r="918" spans="1:9" s="62" customFormat="1">
      <c r="A918" s="83"/>
      <c r="B918" s="83"/>
      <c r="C918" s="83"/>
      <c r="D918" s="109"/>
      <c r="H918" s="144"/>
      <c r="I918" s="145"/>
    </row>
    <row r="919" spans="1:9" s="62" customFormat="1">
      <c r="A919" s="83"/>
      <c r="B919" s="83"/>
      <c r="C919" s="83"/>
      <c r="D919" s="109"/>
      <c r="H919" s="144"/>
      <c r="I919" s="145"/>
    </row>
    <row r="920" spans="1:9" s="62" customFormat="1">
      <c r="A920" s="83"/>
      <c r="B920" s="83"/>
      <c r="C920" s="83"/>
      <c r="D920" s="109"/>
      <c r="H920" s="144"/>
      <c r="I920" s="145"/>
    </row>
    <row r="921" spans="1:9" s="62" customFormat="1">
      <c r="A921" s="83"/>
      <c r="B921" s="83"/>
      <c r="C921" s="83"/>
      <c r="D921" s="109"/>
      <c r="H921" s="144"/>
      <c r="I921" s="145"/>
    </row>
    <row r="922" spans="1:9" s="62" customFormat="1">
      <c r="A922" s="83"/>
      <c r="B922" s="83"/>
      <c r="C922" s="83"/>
      <c r="D922" s="109"/>
      <c r="H922" s="144"/>
      <c r="I922" s="145"/>
    </row>
    <row r="923" spans="1:9" s="62" customFormat="1">
      <c r="A923" s="83"/>
      <c r="B923" s="83"/>
      <c r="C923" s="83"/>
      <c r="D923" s="109"/>
      <c r="H923" s="144"/>
      <c r="I923" s="145"/>
    </row>
    <row r="924" spans="1:9" s="62" customFormat="1">
      <c r="A924" s="83"/>
      <c r="B924" s="83"/>
      <c r="C924" s="83"/>
      <c r="D924" s="109"/>
      <c r="H924" s="144"/>
      <c r="I924" s="145"/>
    </row>
    <row r="925" spans="1:9" s="62" customFormat="1">
      <c r="A925" s="83"/>
      <c r="B925" s="83"/>
      <c r="C925" s="83"/>
      <c r="D925" s="109"/>
      <c r="H925" s="144"/>
      <c r="I925" s="145"/>
    </row>
    <row r="926" spans="1:9" s="62" customFormat="1">
      <c r="A926" s="83"/>
      <c r="B926" s="83"/>
      <c r="C926" s="83"/>
      <c r="D926" s="109"/>
      <c r="H926" s="144"/>
      <c r="I926" s="145"/>
    </row>
    <row r="927" spans="1:9" s="62" customFormat="1">
      <c r="A927" s="83"/>
      <c r="B927" s="83"/>
      <c r="C927" s="83"/>
      <c r="D927" s="109"/>
      <c r="H927" s="144"/>
      <c r="I927" s="145"/>
    </row>
    <row r="928" spans="1:9" s="62" customFormat="1">
      <c r="A928" s="83"/>
      <c r="B928" s="83"/>
      <c r="C928" s="83"/>
      <c r="D928" s="109"/>
      <c r="H928" s="144"/>
      <c r="I928" s="145"/>
    </row>
    <row r="929" spans="1:9" s="62" customFormat="1">
      <c r="A929" s="83"/>
      <c r="B929" s="83"/>
      <c r="C929" s="83"/>
      <c r="D929" s="109"/>
      <c r="H929" s="144"/>
      <c r="I929" s="145"/>
    </row>
    <row r="930" spans="1:9" s="62" customFormat="1">
      <c r="A930" s="83"/>
      <c r="B930" s="83"/>
      <c r="C930" s="83"/>
      <c r="D930" s="109"/>
      <c r="H930" s="144"/>
      <c r="I930" s="145"/>
    </row>
    <row r="931" spans="1:9" s="62" customFormat="1">
      <c r="A931" s="83"/>
      <c r="B931" s="83"/>
      <c r="C931" s="83"/>
      <c r="D931" s="109"/>
      <c r="H931" s="144"/>
      <c r="I931" s="145"/>
    </row>
    <row r="932" spans="1:9" s="62" customFormat="1">
      <c r="A932" s="83"/>
      <c r="B932" s="83"/>
      <c r="C932" s="83"/>
      <c r="D932" s="109"/>
      <c r="H932" s="144"/>
      <c r="I932" s="145"/>
    </row>
    <row r="933" spans="1:9" s="62" customFormat="1">
      <c r="A933" s="83"/>
      <c r="B933" s="83"/>
      <c r="C933" s="83"/>
      <c r="D933" s="109"/>
      <c r="H933" s="144"/>
      <c r="I933" s="145"/>
    </row>
    <row r="934" spans="1:9" s="62" customFormat="1">
      <c r="A934" s="83"/>
      <c r="B934" s="83"/>
      <c r="C934" s="83"/>
      <c r="D934" s="109"/>
      <c r="H934" s="144"/>
      <c r="I934" s="145"/>
    </row>
    <row r="935" spans="1:9" s="62" customFormat="1">
      <c r="A935" s="83"/>
      <c r="B935" s="83"/>
      <c r="C935" s="83"/>
      <c r="D935" s="109"/>
      <c r="H935" s="144"/>
      <c r="I935" s="145"/>
    </row>
    <row r="936" spans="1:9" s="62" customFormat="1">
      <c r="A936" s="83"/>
      <c r="B936" s="83"/>
      <c r="C936" s="83"/>
      <c r="D936" s="109"/>
      <c r="H936" s="144"/>
      <c r="I936" s="145"/>
    </row>
    <row r="937" spans="1:9" s="62" customFormat="1">
      <c r="A937" s="83"/>
      <c r="B937" s="83"/>
      <c r="C937" s="83"/>
      <c r="D937" s="109"/>
      <c r="H937" s="144"/>
      <c r="I937" s="145"/>
    </row>
    <row r="938" spans="1:9" s="62" customFormat="1">
      <c r="A938" s="83"/>
      <c r="B938" s="83"/>
      <c r="C938" s="83"/>
      <c r="D938" s="109"/>
      <c r="H938" s="144"/>
      <c r="I938" s="145"/>
    </row>
    <row r="939" spans="1:9" s="62" customFormat="1">
      <c r="A939" s="83"/>
      <c r="B939" s="83"/>
      <c r="C939" s="83"/>
      <c r="D939" s="109"/>
      <c r="H939" s="144"/>
      <c r="I939" s="145"/>
    </row>
    <row r="940" spans="1:9" s="62" customFormat="1">
      <c r="A940" s="83"/>
      <c r="B940" s="83"/>
      <c r="C940" s="83"/>
      <c r="D940" s="109"/>
      <c r="H940" s="144"/>
      <c r="I940" s="145"/>
    </row>
    <row r="941" spans="1:9" s="62" customFormat="1">
      <c r="A941" s="83"/>
      <c r="B941" s="83"/>
      <c r="C941" s="83"/>
      <c r="D941" s="109"/>
      <c r="H941" s="144"/>
      <c r="I941" s="145"/>
    </row>
    <row r="942" spans="1:9" s="62" customFormat="1">
      <c r="A942" s="83"/>
      <c r="B942" s="83"/>
      <c r="C942" s="83"/>
      <c r="D942" s="109"/>
      <c r="H942" s="144"/>
      <c r="I942" s="145"/>
    </row>
    <row r="943" spans="1:9" s="62" customFormat="1">
      <c r="A943" s="83"/>
      <c r="B943" s="83"/>
      <c r="C943" s="83"/>
      <c r="D943" s="109"/>
      <c r="H943" s="144"/>
      <c r="I943" s="145"/>
    </row>
    <row r="944" spans="1:9" s="62" customFormat="1">
      <c r="A944" s="83"/>
      <c r="B944" s="83"/>
      <c r="C944" s="83"/>
      <c r="D944" s="109"/>
      <c r="H944" s="144"/>
      <c r="I944" s="145"/>
    </row>
    <row r="945" spans="1:9" s="62" customFormat="1">
      <c r="A945" s="83"/>
      <c r="B945" s="83"/>
      <c r="C945" s="83"/>
      <c r="D945" s="109"/>
      <c r="H945" s="144"/>
      <c r="I945" s="145"/>
    </row>
    <row r="946" spans="1:9" s="62" customFormat="1">
      <c r="A946" s="83"/>
      <c r="B946" s="83"/>
      <c r="C946" s="83"/>
      <c r="D946" s="109"/>
      <c r="H946" s="144"/>
      <c r="I946" s="145"/>
    </row>
    <row r="947" spans="1:9" s="62" customFormat="1">
      <c r="A947" s="83"/>
      <c r="B947" s="83"/>
      <c r="C947" s="83"/>
      <c r="D947" s="109"/>
      <c r="H947" s="144"/>
      <c r="I947" s="145"/>
    </row>
    <row r="948" spans="1:9" s="62" customFormat="1">
      <c r="A948" s="83"/>
      <c r="B948" s="83"/>
      <c r="C948" s="83"/>
      <c r="D948" s="109"/>
      <c r="H948" s="144"/>
      <c r="I948" s="145"/>
    </row>
    <row r="949" spans="1:9" s="62" customFormat="1">
      <c r="A949" s="83"/>
      <c r="B949" s="83"/>
      <c r="C949" s="83"/>
      <c r="D949" s="109"/>
      <c r="H949" s="144"/>
      <c r="I949" s="145"/>
    </row>
    <row r="950" spans="1:9" s="62" customFormat="1">
      <c r="A950" s="83"/>
      <c r="B950" s="83"/>
      <c r="C950" s="83"/>
      <c r="D950" s="109"/>
      <c r="H950" s="144"/>
      <c r="I950" s="145"/>
    </row>
    <row r="951" spans="1:9" s="62" customFormat="1">
      <c r="A951" s="83"/>
      <c r="B951" s="83"/>
      <c r="C951" s="83"/>
      <c r="D951" s="109"/>
      <c r="H951" s="144"/>
      <c r="I951" s="145"/>
    </row>
    <row r="952" spans="1:9" s="62" customFormat="1">
      <c r="A952" s="83"/>
      <c r="B952" s="83"/>
      <c r="C952" s="83"/>
      <c r="D952" s="109"/>
      <c r="H952" s="144"/>
      <c r="I952" s="145"/>
    </row>
    <row r="953" spans="1:9" s="62" customFormat="1">
      <c r="A953" s="83"/>
      <c r="B953" s="83"/>
      <c r="C953" s="83"/>
      <c r="D953" s="109"/>
      <c r="H953" s="144"/>
      <c r="I953" s="145"/>
    </row>
    <row r="954" spans="1:9" s="62" customFormat="1">
      <c r="A954" s="83"/>
      <c r="B954" s="83"/>
      <c r="C954" s="83"/>
      <c r="D954" s="109"/>
      <c r="H954" s="144"/>
      <c r="I954" s="145"/>
    </row>
    <row r="955" spans="1:9" s="62" customFormat="1">
      <c r="A955" s="83"/>
      <c r="B955" s="83"/>
      <c r="C955" s="83"/>
      <c r="D955" s="109"/>
      <c r="H955" s="144"/>
      <c r="I955" s="145"/>
    </row>
    <row r="956" spans="1:9" s="62" customFormat="1">
      <c r="A956" s="83"/>
      <c r="B956" s="83"/>
      <c r="C956" s="83"/>
      <c r="D956" s="109"/>
      <c r="H956" s="144"/>
      <c r="I956" s="145"/>
    </row>
    <row r="957" spans="1:9" s="62" customFormat="1">
      <c r="A957" s="83"/>
      <c r="B957" s="83"/>
      <c r="C957" s="83"/>
      <c r="D957" s="109"/>
      <c r="H957" s="144"/>
      <c r="I957" s="145"/>
    </row>
    <row r="958" spans="1:9" s="62" customFormat="1">
      <c r="A958" s="83"/>
      <c r="B958" s="83"/>
      <c r="C958" s="83"/>
      <c r="D958" s="109"/>
      <c r="H958" s="144"/>
      <c r="I958" s="145"/>
    </row>
    <row r="959" spans="1:9" s="62" customFormat="1">
      <c r="A959" s="83"/>
      <c r="B959" s="83"/>
      <c r="C959" s="83"/>
      <c r="D959" s="109"/>
      <c r="H959" s="144"/>
      <c r="I959" s="145"/>
    </row>
    <row r="960" spans="1:9" s="62" customFormat="1">
      <c r="A960" s="83"/>
      <c r="B960" s="83"/>
      <c r="C960" s="83"/>
      <c r="D960" s="109"/>
      <c r="H960" s="144"/>
      <c r="I960" s="145"/>
    </row>
    <row r="961" spans="1:9" s="62" customFormat="1">
      <c r="A961" s="83"/>
      <c r="B961" s="83"/>
      <c r="C961" s="83"/>
      <c r="D961" s="109"/>
      <c r="H961" s="144"/>
      <c r="I961" s="145"/>
    </row>
    <row r="962" spans="1:9" s="62" customFormat="1">
      <c r="A962" s="83"/>
      <c r="B962" s="83"/>
      <c r="C962" s="83"/>
      <c r="D962" s="109"/>
      <c r="H962" s="144"/>
      <c r="I962" s="145"/>
    </row>
    <row r="963" spans="1:9" s="62" customFormat="1">
      <c r="A963" s="83"/>
      <c r="B963" s="83"/>
      <c r="C963" s="83"/>
      <c r="D963" s="109"/>
      <c r="H963" s="144"/>
      <c r="I963" s="145"/>
    </row>
    <row r="964" spans="1:9" s="62" customFormat="1">
      <c r="A964" s="83"/>
      <c r="B964" s="83"/>
      <c r="C964" s="83"/>
      <c r="D964" s="109"/>
      <c r="H964" s="144"/>
      <c r="I964" s="145"/>
    </row>
    <row r="965" spans="1:9" s="62" customFormat="1">
      <c r="A965" s="83"/>
      <c r="B965" s="83"/>
      <c r="C965" s="83"/>
      <c r="D965" s="109"/>
      <c r="H965" s="144"/>
      <c r="I965" s="145"/>
    </row>
    <row r="966" spans="1:9" s="62" customFormat="1">
      <c r="A966" s="83"/>
      <c r="B966" s="83"/>
      <c r="C966" s="83"/>
      <c r="D966" s="109"/>
      <c r="H966" s="144"/>
      <c r="I966" s="145"/>
    </row>
    <row r="967" spans="1:9" s="62" customFormat="1">
      <c r="A967" s="83"/>
      <c r="B967" s="83"/>
      <c r="C967" s="83"/>
      <c r="D967" s="109"/>
      <c r="H967" s="144"/>
      <c r="I967" s="145"/>
    </row>
    <row r="968" spans="1:9" s="62" customFormat="1">
      <c r="A968" s="83"/>
      <c r="B968" s="83"/>
      <c r="C968" s="83"/>
      <c r="D968" s="109"/>
      <c r="H968" s="144"/>
      <c r="I968" s="145"/>
    </row>
    <row r="969" spans="1:9" s="62" customFormat="1">
      <c r="A969" s="83"/>
      <c r="B969" s="83"/>
      <c r="C969" s="83"/>
      <c r="D969" s="109"/>
      <c r="H969" s="144"/>
      <c r="I969" s="145"/>
    </row>
    <row r="970" spans="1:9" s="62" customFormat="1">
      <c r="A970" s="83"/>
      <c r="B970" s="83"/>
      <c r="C970" s="83"/>
      <c r="D970" s="109"/>
      <c r="H970" s="144"/>
      <c r="I970" s="145"/>
    </row>
    <row r="971" spans="1:9" s="62" customFormat="1">
      <c r="A971" s="83"/>
      <c r="B971" s="83"/>
      <c r="C971" s="83"/>
      <c r="D971" s="109"/>
      <c r="H971" s="144"/>
      <c r="I971" s="145"/>
    </row>
    <row r="972" spans="1:9" s="62" customFormat="1">
      <c r="A972" s="83"/>
      <c r="B972" s="83"/>
      <c r="C972" s="83"/>
      <c r="D972" s="109"/>
      <c r="H972" s="144"/>
      <c r="I972" s="145"/>
    </row>
    <row r="973" spans="1:9" s="62" customFormat="1">
      <c r="A973" s="83"/>
      <c r="B973" s="83"/>
      <c r="C973" s="83"/>
      <c r="D973" s="109"/>
      <c r="H973" s="144"/>
      <c r="I973" s="145"/>
    </row>
    <row r="974" spans="1:9" s="62" customFormat="1">
      <c r="A974" s="83"/>
      <c r="B974" s="83"/>
      <c r="C974" s="83"/>
      <c r="D974" s="109"/>
      <c r="H974" s="144"/>
      <c r="I974" s="145"/>
    </row>
    <row r="975" spans="1:9" s="62" customFormat="1">
      <c r="A975" s="83"/>
      <c r="B975" s="83"/>
      <c r="C975" s="83"/>
      <c r="D975" s="109"/>
      <c r="H975" s="144"/>
      <c r="I975" s="145"/>
    </row>
    <row r="976" spans="1:9" s="62" customFormat="1">
      <c r="A976" s="83"/>
      <c r="B976" s="83"/>
      <c r="C976" s="83"/>
      <c r="D976" s="109"/>
      <c r="H976" s="144"/>
      <c r="I976" s="145"/>
    </row>
    <row r="977" spans="1:9" s="62" customFormat="1">
      <c r="A977" s="83"/>
      <c r="B977" s="83"/>
      <c r="C977" s="83"/>
      <c r="D977" s="109"/>
      <c r="H977" s="144"/>
      <c r="I977" s="145"/>
    </row>
    <row r="978" spans="1:9" s="62" customFormat="1">
      <c r="A978" s="83"/>
      <c r="B978" s="83"/>
      <c r="C978" s="83"/>
      <c r="D978" s="109"/>
      <c r="H978" s="144"/>
      <c r="I978" s="145"/>
    </row>
    <row r="979" spans="1:9" s="62" customFormat="1">
      <c r="A979" s="83"/>
      <c r="B979" s="83"/>
      <c r="C979" s="83"/>
      <c r="D979" s="109"/>
      <c r="H979" s="144"/>
      <c r="I979" s="145"/>
    </row>
    <row r="980" spans="1:9" s="62" customFormat="1">
      <c r="A980" s="83"/>
      <c r="B980" s="83"/>
      <c r="C980" s="83"/>
      <c r="D980" s="109"/>
      <c r="H980" s="144"/>
      <c r="I980" s="145"/>
    </row>
    <row r="981" spans="1:9" s="62" customFormat="1">
      <c r="A981" s="83"/>
      <c r="B981" s="83"/>
      <c r="C981" s="83"/>
      <c r="D981" s="109"/>
      <c r="H981" s="144"/>
      <c r="I981" s="145"/>
    </row>
    <row r="982" spans="1:9" s="62" customFormat="1">
      <c r="A982" s="83"/>
      <c r="B982" s="83"/>
      <c r="C982" s="83"/>
      <c r="D982" s="109"/>
      <c r="H982" s="144"/>
      <c r="I982" s="145"/>
    </row>
    <row r="983" spans="1:9" s="62" customFormat="1">
      <c r="A983" s="83"/>
      <c r="B983" s="83"/>
      <c r="C983" s="83"/>
      <c r="D983" s="109"/>
      <c r="H983" s="144"/>
      <c r="I983" s="145"/>
    </row>
    <row r="984" spans="1:9" s="62" customFormat="1">
      <c r="A984" s="83"/>
      <c r="B984" s="83"/>
      <c r="C984" s="83"/>
      <c r="D984" s="109"/>
      <c r="H984" s="144"/>
      <c r="I984" s="145"/>
    </row>
    <row r="985" spans="1:9" s="62" customFormat="1">
      <c r="A985" s="83"/>
      <c r="B985" s="83"/>
      <c r="C985" s="83"/>
      <c r="D985" s="109"/>
      <c r="H985" s="144"/>
      <c r="I985" s="145"/>
    </row>
    <row r="986" spans="1:9" s="62" customFormat="1">
      <c r="A986" s="83"/>
      <c r="B986" s="83"/>
      <c r="C986" s="83"/>
      <c r="D986" s="109"/>
      <c r="H986" s="144"/>
      <c r="I986" s="145"/>
    </row>
    <row r="987" spans="1:9" s="62" customFormat="1">
      <c r="A987" s="83"/>
      <c r="B987" s="83"/>
      <c r="C987" s="83"/>
      <c r="D987" s="109"/>
      <c r="H987" s="144"/>
      <c r="I987" s="145"/>
    </row>
    <row r="988" spans="1:9" s="62" customFormat="1">
      <c r="A988" s="83"/>
      <c r="B988" s="83"/>
      <c r="C988" s="83"/>
      <c r="D988" s="109"/>
      <c r="H988" s="144"/>
      <c r="I988" s="145"/>
    </row>
    <row r="989" spans="1:9" s="62" customFormat="1">
      <c r="A989" s="83"/>
      <c r="B989" s="83"/>
      <c r="C989" s="83"/>
      <c r="D989" s="109"/>
      <c r="H989" s="144"/>
      <c r="I989" s="145"/>
    </row>
    <row r="990" spans="1:9" s="62" customFormat="1">
      <c r="A990" s="83"/>
      <c r="B990" s="83"/>
      <c r="C990" s="83"/>
      <c r="D990" s="109"/>
      <c r="H990" s="144"/>
      <c r="I990" s="145"/>
    </row>
    <row r="991" spans="1:9" s="62" customFormat="1">
      <c r="A991" s="83"/>
      <c r="B991" s="83"/>
      <c r="C991" s="83"/>
      <c r="D991" s="109"/>
      <c r="H991" s="144"/>
      <c r="I991" s="145"/>
    </row>
    <row r="992" spans="1:9" s="62" customFormat="1">
      <c r="A992" s="83"/>
      <c r="B992" s="83"/>
      <c r="C992" s="83"/>
      <c r="D992" s="109"/>
      <c r="H992" s="144"/>
      <c r="I992" s="145"/>
    </row>
    <row r="993" spans="1:9" s="62" customFormat="1">
      <c r="A993" s="83"/>
      <c r="B993" s="83"/>
      <c r="C993" s="83"/>
      <c r="D993" s="109"/>
      <c r="H993" s="144"/>
      <c r="I993" s="145"/>
    </row>
    <row r="994" spans="1:9" s="62" customFormat="1">
      <c r="A994" s="83"/>
      <c r="B994" s="83"/>
      <c r="C994" s="83"/>
      <c r="D994" s="109"/>
      <c r="H994" s="144"/>
      <c r="I994" s="145"/>
    </row>
    <row r="995" spans="1:9" s="62" customFormat="1">
      <c r="A995" s="83"/>
      <c r="B995" s="83"/>
      <c r="C995" s="83"/>
      <c r="D995" s="109"/>
      <c r="H995" s="144"/>
      <c r="I995" s="145"/>
    </row>
    <row r="996" spans="1:9" s="62" customFormat="1">
      <c r="A996" s="83"/>
      <c r="B996" s="83"/>
      <c r="C996" s="83"/>
      <c r="D996" s="109"/>
      <c r="H996" s="144"/>
      <c r="I996" s="145"/>
    </row>
    <row r="997" spans="1:9" s="62" customFormat="1">
      <c r="A997" s="83"/>
      <c r="B997" s="83"/>
      <c r="C997" s="83"/>
      <c r="D997" s="109"/>
      <c r="H997" s="144"/>
      <c r="I997" s="145"/>
    </row>
    <row r="998" spans="1:9" s="62" customFormat="1">
      <c r="A998" s="83"/>
      <c r="B998" s="83"/>
      <c r="C998" s="83"/>
      <c r="D998" s="109"/>
      <c r="H998" s="144"/>
      <c r="I998" s="145"/>
    </row>
    <row r="999" spans="1:9" s="62" customFormat="1">
      <c r="A999" s="83"/>
      <c r="B999" s="83"/>
      <c r="C999" s="83"/>
      <c r="D999" s="109"/>
      <c r="H999" s="144"/>
      <c r="I999" s="145"/>
    </row>
    <row r="1000" spans="1:9" s="62" customFormat="1">
      <c r="A1000" s="83"/>
      <c r="B1000" s="83"/>
      <c r="C1000" s="83"/>
      <c r="D1000" s="109"/>
      <c r="H1000" s="144"/>
      <c r="I1000" s="145"/>
    </row>
    <row r="1001" spans="1:9" s="62" customFormat="1">
      <c r="A1001" s="83"/>
      <c r="B1001" s="83"/>
      <c r="C1001" s="83"/>
      <c r="D1001" s="109"/>
      <c r="H1001" s="144"/>
      <c r="I1001" s="145"/>
    </row>
    <row r="1002" spans="1:9" s="62" customFormat="1">
      <c r="A1002" s="83"/>
      <c r="B1002" s="83"/>
      <c r="C1002" s="83"/>
      <c r="D1002" s="109"/>
      <c r="H1002" s="144"/>
      <c r="I1002" s="145"/>
    </row>
    <row r="1003" spans="1:9" s="62" customFormat="1">
      <c r="A1003" s="83"/>
      <c r="B1003" s="83"/>
      <c r="C1003" s="83"/>
      <c r="D1003" s="109"/>
      <c r="H1003" s="144"/>
      <c r="I1003" s="145"/>
    </row>
    <row r="1004" spans="1:9" s="62" customFormat="1">
      <c r="A1004" s="83"/>
      <c r="B1004" s="83"/>
      <c r="C1004" s="83"/>
      <c r="D1004" s="109"/>
      <c r="H1004" s="144"/>
      <c r="I1004" s="145"/>
    </row>
    <row r="1005" spans="1:9" s="62" customFormat="1">
      <c r="A1005" s="83"/>
      <c r="B1005" s="83"/>
      <c r="C1005" s="83"/>
      <c r="D1005" s="109"/>
      <c r="H1005" s="144"/>
      <c r="I1005" s="145"/>
    </row>
    <row r="1006" spans="1:9" s="62" customFormat="1">
      <c r="A1006" s="83"/>
      <c r="B1006" s="83"/>
      <c r="C1006" s="83"/>
      <c r="D1006" s="109"/>
      <c r="H1006" s="144"/>
      <c r="I1006" s="145"/>
    </row>
    <row r="1007" spans="1:9" s="62" customFormat="1">
      <c r="A1007" s="83"/>
      <c r="B1007" s="83"/>
      <c r="C1007" s="83"/>
      <c r="D1007" s="109"/>
      <c r="H1007" s="144"/>
      <c r="I1007" s="145"/>
    </row>
    <row r="1008" spans="1:9" s="62" customFormat="1">
      <c r="A1008" s="83"/>
      <c r="B1008" s="83"/>
      <c r="C1008" s="83"/>
      <c r="D1008" s="109"/>
      <c r="H1008" s="144"/>
      <c r="I1008" s="145"/>
    </row>
    <row r="1009" spans="1:9" s="62" customFormat="1">
      <c r="A1009" s="83"/>
      <c r="B1009" s="83"/>
      <c r="C1009" s="83"/>
      <c r="D1009" s="109"/>
      <c r="H1009" s="144"/>
      <c r="I1009" s="145"/>
    </row>
    <row r="1010" spans="1:9" s="62" customFormat="1">
      <c r="A1010" s="83"/>
      <c r="B1010" s="83"/>
      <c r="C1010" s="83"/>
      <c r="D1010" s="109"/>
      <c r="H1010" s="144"/>
      <c r="I1010" s="145"/>
    </row>
    <row r="1011" spans="1:9" s="62" customFormat="1">
      <c r="A1011" s="83"/>
      <c r="B1011" s="83"/>
      <c r="C1011" s="83"/>
      <c r="D1011" s="109"/>
      <c r="H1011" s="144"/>
      <c r="I1011" s="145"/>
    </row>
    <row r="1012" spans="1:9" s="62" customFormat="1">
      <c r="A1012" s="83"/>
      <c r="B1012" s="83"/>
      <c r="C1012" s="83"/>
      <c r="D1012" s="109"/>
      <c r="H1012" s="144"/>
      <c r="I1012" s="145"/>
    </row>
    <row r="1013" spans="1:9" s="62" customFormat="1">
      <c r="A1013" s="83"/>
      <c r="B1013" s="83"/>
      <c r="C1013" s="83"/>
      <c r="D1013" s="109"/>
      <c r="H1013" s="144"/>
      <c r="I1013" s="145"/>
    </row>
    <row r="1014" spans="1:9" s="62" customFormat="1">
      <c r="A1014" s="83"/>
      <c r="B1014" s="83"/>
      <c r="C1014" s="83"/>
      <c r="D1014" s="109"/>
      <c r="H1014" s="144"/>
      <c r="I1014" s="145"/>
    </row>
    <row r="1015" spans="1:9" s="62" customFormat="1">
      <c r="A1015" s="83"/>
      <c r="B1015" s="83"/>
      <c r="C1015" s="83"/>
      <c r="D1015" s="109"/>
      <c r="H1015" s="144"/>
      <c r="I1015" s="145"/>
    </row>
    <row r="1016" spans="1:9" s="62" customFormat="1">
      <c r="A1016" s="83"/>
      <c r="B1016" s="83"/>
      <c r="C1016" s="83"/>
      <c r="D1016" s="109"/>
      <c r="H1016" s="144"/>
      <c r="I1016" s="145"/>
    </row>
    <row r="1017" spans="1:9" s="62" customFormat="1">
      <c r="A1017" s="83"/>
      <c r="B1017" s="83"/>
      <c r="C1017" s="83"/>
      <c r="D1017" s="109"/>
      <c r="H1017" s="144"/>
      <c r="I1017" s="145"/>
    </row>
    <row r="1018" spans="1:9" s="62" customFormat="1">
      <c r="A1018" s="83"/>
      <c r="B1018" s="83"/>
      <c r="C1018" s="83"/>
      <c r="D1018" s="109"/>
      <c r="H1018" s="144"/>
      <c r="I1018" s="145"/>
    </row>
    <row r="1019" spans="1:9" s="62" customFormat="1">
      <c r="A1019" s="83"/>
      <c r="B1019" s="83"/>
      <c r="C1019" s="83"/>
      <c r="D1019" s="109"/>
      <c r="H1019" s="144"/>
      <c r="I1019" s="145"/>
    </row>
    <row r="1020" spans="1:9" s="62" customFormat="1">
      <c r="A1020" s="83"/>
      <c r="B1020" s="83"/>
      <c r="C1020" s="83"/>
      <c r="D1020" s="109"/>
      <c r="H1020" s="144"/>
      <c r="I1020" s="145"/>
    </row>
    <row r="1021" spans="1:9" s="62" customFormat="1">
      <c r="A1021" s="83"/>
      <c r="B1021" s="83"/>
      <c r="C1021" s="83"/>
      <c r="D1021" s="109"/>
      <c r="H1021" s="144"/>
      <c r="I1021" s="145"/>
    </row>
    <row r="1022" spans="1:9" s="62" customFormat="1">
      <c r="A1022" s="83"/>
      <c r="B1022" s="83"/>
      <c r="C1022" s="83"/>
      <c r="D1022" s="109"/>
      <c r="H1022" s="144"/>
      <c r="I1022" s="145"/>
    </row>
    <row r="1023" spans="1:9" s="62" customFormat="1">
      <c r="A1023" s="83"/>
      <c r="B1023" s="83"/>
      <c r="C1023" s="83"/>
      <c r="D1023" s="109"/>
      <c r="H1023" s="144"/>
      <c r="I1023" s="145"/>
    </row>
    <row r="1024" spans="1:9" s="62" customFormat="1">
      <c r="A1024" s="83"/>
      <c r="B1024" s="83"/>
      <c r="C1024" s="83"/>
      <c r="D1024" s="109"/>
      <c r="H1024" s="144"/>
      <c r="I1024" s="145"/>
    </row>
    <row r="1025" spans="1:9" s="62" customFormat="1">
      <c r="A1025" s="83"/>
      <c r="B1025" s="83"/>
      <c r="C1025" s="83"/>
      <c r="D1025" s="109"/>
      <c r="H1025" s="144"/>
      <c r="I1025" s="145"/>
    </row>
    <row r="1026" spans="1:9" s="62" customFormat="1">
      <c r="A1026" s="83"/>
      <c r="B1026" s="83"/>
      <c r="C1026" s="83"/>
      <c r="D1026" s="109"/>
      <c r="H1026" s="144"/>
      <c r="I1026" s="145"/>
    </row>
    <row r="1027" spans="1:9" s="62" customFormat="1">
      <c r="A1027" s="83"/>
      <c r="B1027" s="83"/>
      <c r="C1027" s="83"/>
      <c r="D1027" s="109"/>
      <c r="H1027" s="144"/>
      <c r="I1027" s="145"/>
    </row>
    <row r="1028" spans="1:9" s="62" customFormat="1">
      <c r="A1028" s="83"/>
      <c r="B1028" s="83"/>
      <c r="C1028" s="83"/>
      <c r="D1028" s="109"/>
      <c r="H1028" s="144"/>
      <c r="I1028" s="145"/>
    </row>
    <row r="1029" spans="1:9" s="62" customFormat="1">
      <c r="A1029" s="83"/>
      <c r="B1029" s="83"/>
      <c r="C1029" s="83"/>
      <c r="D1029" s="109"/>
      <c r="H1029" s="144"/>
      <c r="I1029" s="145"/>
    </row>
    <row r="1030" spans="1:9" s="62" customFormat="1">
      <c r="A1030" s="83"/>
      <c r="B1030" s="83"/>
      <c r="C1030" s="83"/>
      <c r="D1030" s="109"/>
      <c r="H1030" s="144"/>
      <c r="I1030" s="145"/>
    </row>
    <row r="1031" spans="1:9" s="62" customFormat="1">
      <c r="A1031" s="83"/>
      <c r="B1031" s="83"/>
      <c r="C1031" s="83"/>
      <c r="D1031" s="109"/>
      <c r="H1031" s="144"/>
      <c r="I1031" s="145"/>
    </row>
    <row r="1032" spans="1:9" s="62" customFormat="1">
      <c r="A1032" s="83"/>
      <c r="B1032" s="83"/>
      <c r="C1032" s="83"/>
      <c r="D1032" s="109"/>
      <c r="H1032" s="144"/>
      <c r="I1032" s="145"/>
    </row>
    <row r="1033" spans="1:9" s="62" customFormat="1">
      <c r="A1033" s="83"/>
      <c r="B1033" s="83"/>
      <c r="C1033" s="83"/>
      <c r="D1033" s="109"/>
      <c r="H1033" s="144"/>
      <c r="I1033" s="145"/>
    </row>
    <row r="1034" spans="1:9" s="62" customFormat="1">
      <c r="A1034" s="83"/>
      <c r="B1034" s="83"/>
      <c r="C1034" s="83"/>
      <c r="D1034" s="109"/>
      <c r="H1034" s="144"/>
      <c r="I1034" s="145"/>
    </row>
    <row r="1035" spans="1:9" s="62" customFormat="1">
      <c r="A1035" s="83"/>
      <c r="B1035" s="83"/>
      <c r="C1035" s="83"/>
      <c r="D1035" s="109"/>
      <c r="H1035" s="144"/>
      <c r="I1035" s="145"/>
    </row>
    <row r="1036" spans="1:9" s="62" customFormat="1">
      <c r="A1036" s="83"/>
      <c r="B1036" s="83"/>
      <c r="C1036" s="83"/>
      <c r="D1036" s="109"/>
      <c r="H1036" s="144"/>
      <c r="I1036" s="145"/>
    </row>
    <row r="1037" spans="1:9" s="62" customFormat="1">
      <c r="A1037" s="83"/>
      <c r="B1037" s="83"/>
      <c r="C1037" s="83"/>
      <c r="D1037" s="109"/>
      <c r="H1037" s="144"/>
      <c r="I1037" s="145"/>
    </row>
    <row r="1038" spans="1:9" s="62" customFormat="1">
      <c r="A1038" s="83"/>
      <c r="B1038" s="83"/>
      <c r="C1038" s="83"/>
      <c r="D1038" s="109"/>
      <c r="H1038" s="144"/>
      <c r="I1038" s="145"/>
    </row>
    <row r="1039" spans="1:9" s="62" customFormat="1">
      <c r="A1039" s="83"/>
      <c r="B1039" s="83"/>
      <c r="C1039" s="83"/>
      <c r="D1039" s="109"/>
      <c r="H1039" s="144"/>
      <c r="I1039" s="145"/>
    </row>
    <row r="1040" spans="1:9" s="62" customFormat="1">
      <c r="A1040" s="83"/>
      <c r="B1040" s="83"/>
      <c r="C1040" s="83"/>
      <c r="D1040" s="109"/>
      <c r="H1040" s="144"/>
      <c r="I1040" s="145"/>
    </row>
    <row r="1041" spans="1:9" s="62" customFormat="1">
      <c r="A1041" s="83"/>
      <c r="B1041" s="83"/>
      <c r="C1041" s="83"/>
      <c r="D1041" s="109"/>
      <c r="H1041" s="144"/>
      <c r="I1041" s="145"/>
    </row>
    <row r="1042" spans="1:9" s="62" customFormat="1">
      <c r="A1042" s="83"/>
      <c r="B1042" s="83"/>
      <c r="C1042" s="83"/>
      <c r="D1042" s="109"/>
      <c r="H1042" s="144"/>
      <c r="I1042" s="145"/>
    </row>
    <row r="1043" spans="1:9" s="62" customFormat="1">
      <c r="A1043" s="83"/>
      <c r="B1043" s="83"/>
      <c r="C1043" s="83"/>
      <c r="D1043" s="109"/>
      <c r="H1043" s="144"/>
      <c r="I1043" s="145"/>
    </row>
    <row r="1044" spans="1:9" s="62" customFormat="1">
      <c r="A1044" s="83"/>
      <c r="B1044" s="83"/>
      <c r="C1044" s="83"/>
      <c r="D1044" s="109"/>
      <c r="H1044" s="144"/>
      <c r="I1044" s="145"/>
    </row>
    <row r="1045" spans="1:9" s="62" customFormat="1">
      <c r="A1045" s="83"/>
      <c r="B1045" s="83"/>
      <c r="C1045" s="83"/>
      <c r="D1045" s="109"/>
      <c r="H1045" s="144"/>
      <c r="I1045" s="145"/>
    </row>
    <row r="1046" spans="1:9" s="62" customFormat="1">
      <c r="A1046" s="83"/>
      <c r="B1046" s="83"/>
      <c r="C1046" s="83"/>
      <c r="D1046" s="109"/>
      <c r="H1046" s="144"/>
      <c r="I1046" s="145"/>
    </row>
    <row r="1047" spans="1:9" s="62" customFormat="1">
      <c r="A1047" s="83"/>
      <c r="B1047" s="83"/>
      <c r="C1047" s="83"/>
      <c r="D1047" s="109"/>
      <c r="H1047" s="144"/>
      <c r="I1047" s="145"/>
    </row>
    <row r="1048" spans="1:9" s="62" customFormat="1">
      <c r="A1048" s="83"/>
      <c r="B1048" s="83"/>
      <c r="C1048" s="83"/>
      <c r="D1048" s="109"/>
      <c r="H1048" s="144"/>
      <c r="I1048" s="145"/>
    </row>
    <row r="1049" spans="1:9" s="62" customFormat="1">
      <c r="A1049" s="83"/>
      <c r="B1049" s="83"/>
      <c r="C1049" s="83"/>
      <c r="D1049" s="109"/>
      <c r="H1049" s="144"/>
      <c r="I1049" s="145"/>
    </row>
    <row r="1050" spans="1:9" s="62" customFormat="1">
      <c r="A1050" s="83"/>
      <c r="B1050" s="83"/>
      <c r="C1050" s="83"/>
      <c r="D1050" s="109"/>
      <c r="H1050" s="144"/>
      <c r="I1050" s="145"/>
    </row>
    <row r="1051" spans="1:9" s="62" customFormat="1">
      <c r="A1051" s="83"/>
      <c r="B1051" s="83"/>
      <c r="C1051" s="83"/>
      <c r="D1051" s="109"/>
      <c r="H1051" s="144"/>
      <c r="I1051" s="145"/>
    </row>
    <row r="1052" spans="1:9" s="62" customFormat="1">
      <c r="A1052" s="83"/>
      <c r="B1052" s="83"/>
      <c r="C1052" s="83"/>
      <c r="D1052" s="109"/>
      <c r="H1052" s="144"/>
      <c r="I1052" s="145"/>
    </row>
    <row r="1053" spans="1:9" s="62" customFormat="1">
      <c r="A1053" s="83"/>
      <c r="B1053" s="83"/>
      <c r="C1053" s="83"/>
      <c r="D1053" s="109"/>
      <c r="H1053" s="144"/>
      <c r="I1053" s="145"/>
    </row>
    <row r="1054" spans="1:9" s="62" customFormat="1">
      <c r="A1054" s="83"/>
      <c r="B1054" s="83"/>
      <c r="C1054" s="83"/>
      <c r="D1054" s="109"/>
      <c r="H1054" s="144"/>
      <c r="I1054" s="145"/>
    </row>
    <row r="1055" spans="1:9" s="62" customFormat="1">
      <c r="A1055" s="83"/>
      <c r="B1055" s="83"/>
      <c r="C1055" s="83"/>
      <c r="D1055" s="109"/>
      <c r="H1055" s="144"/>
      <c r="I1055" s="145"/>
    </row>
    <row r="1056" spans="1:9" s="62" customFormat="1">
      <c r="A1056" s="83"/>
      <c r="B1056" s="83"/>
      <c r="C1056" s="83"/>
      <c r="D1056" s="109"/>
      <c r="H1056" s="144"/>
      <c r="I1056" s="145"/>
    </row>
    <row r="1057" spans="1:9" s="62" customFormat="1">
      <c r="A1057" s="83"/>
      <c r="B1057" s="83"/>
      <c r="C1057" s="83"/>
      <c r="D1057" s="109"/>
      <c r="H1057" s="144"/>
      <c r="I1057" s="145"/>
    </row>
    <row r="1058" spans="1:9" s="62" customFormat="1">
      <c r="A1058" s="83"/>
      <c r="B1058" s="83"/>
      <c r="C1058" s="83"/>
      <c r="D1058" s="109"/>
      <c r="H1058" s="144"/>
      <c r="I1058" s="145"/>
    </row>
    <row r="1059" spans="1:9" s="62" customFormat="1">
      <c r="A1059" s="83"/>
      <c r="B1059" s="83"/>
      <c r="C1059" s="83"/>
      <c r="D1059" s="109"/>
      <c r="H1059" s="144"/>
      <c r="I1059" s="145"/>
    </row>
    <row r="1060" spans="1:9" s="62" customFormat="1">
      <c r="A1060" s="83"/>
      <c r="B1060" s="83"/>
      <c r="C1060" s="83"/>
      <c r="D1060" s="109"/>
      <c r="H1060" s="144"/>
      <c r="I1060" s="145"/>
    </row>
    <row r="1061" spans="1:9" s="62" customFormat="1">
      <c r="A1061" s="83"/>
      <c r="B1061" s="83"/>
      <c r="C1061" s="83"/>
      <c r="D1061" s="109"/>
      <c r="H1061" s="144"/>
      <c r="I1061" s="145"/>
    </row>
    <row r="1062" spans="1:9" s="62" customFormat="1">
      <c r="A1062" s="83"/>
      <c r="B1062" s="83"/>
      <c r="C1062" s="83"/>
      <c r="D1062" s="109"/>
      <c r="H1062" s="144"/>
      <c r="I1062" s="145"/>
    </row>
    <row r="1063" spans="1:9" s="62" customFormat="1">
      <c r="A1063" s="83"/>
      <c r="B1063" s="83"/>
      <c r="C1063" s="83"/>
      <c r="D1063" s="109"/>
      <c r="H1063" s="144"/>
      <c r="I1063" s="145"/>
    </row>
    <row r="1064" spans="1:9" s="62" customFormat="1">
      <c r="A1064" s="83"/>
      <c r="B1064" s="83"/>
      <c r="C1064" s="83"/>
      <c r="D1064" s="109"/>
      <c r="H1064" s="144"/>
      <c r="I1064" s="145"/>
    </row>
    <row r="1065" spans="1:9" s="62" customFormat="1">
      <c r="A1065" s="83"/>
      <c r="B1065" s="83"/>
      <c r="C1065" s="83"/>
      <c r="D1065" s="109"/>
      <c r="H1065" s="144"/>
      <c r="I1065" s="145"/>
    </row>
    <row r="1066" spans="1:9" s="62" customFormat="1">
      <c r="A1066" s="83"/>
      <c r="B1066" s="83"/>
      <c r="C1066" s="83"/>
      <c r="D1066" s="109"/>
      <c r="H1066" s="144"/>
      <c r="I1066" s="145"/>
    </row>
    <row r="1067" spans="1:9" s="62" customFormat="1">
      <c r="A1067" s="83"/>
      <c r="B1067" s="83"/>
      <c r="C1067" s="83"/>
      <c r="D1067" s="109"/>
      <c r="H1067" s="144"/>
      <c r="I1067" s="145"/>
    </row>
    <row r="1068" spans="1:9" s="62" customFormat="1">
      <c r="A1068" s="83"/>
      <c r="B1068" s="83"/>
      <c r="C1068" s="83"/>
      <c r="D1068" s="109"/>
      <c r="H1068" s="144"/>
      <c r="I1068" s="145"/>
    </row>
    <row r="1069" spans="1:9" s="62" customFormat="1">
      <c r="A1069" s="83"/>
      <c r="B1069" s="83"/>
      <c r="C1069" s="83"/>
      <c r="D1069" s="109"/>
      <c r="H1069" s="144"/>
      <c r="I1069" s="145"/>
    </row>
    <row r="1070" spans="1:9" s="62" customFormat="1">
      <c r="A1070" s="83"/>
      <c r="B1070" s="83"/>
      <c r="C1070" s="83"/>
      <c r="D1070" s="109"/>
      <c r="H1070" s="144"/>
      <c r="I1070" s="145"/>
    </row>
    <row r="1071" spans="1:9" s="62" customFormat="1">
      <c r="A1071" s="83"/>
      <c r="B1071" s="83"/>
      <c r="C1071" s="83"/>
      <c r="D1071" s="109"/>
      <c r="H1071" s="144"/>
      <c r="I1071" s="145"/>
    </row>
    <row r="1072" spans="1:9" s="62" customFormat="1">
      <c r="A1072" s="83"/>
      <c r="B1072" s="83"/>
      <c r="C1072" s="83"/>
      <c r="D1072" s="109"/>
      <c r="H1072" s="144"/>
      <c r="I1072" s="145"/>
    </row>
    <row r="1073" spans="1:9" s="62" customFormat="1">
      <c r="A1073" s="83"/>
      <c r="B1073" s="83"/>
      <c r="C1073" s="83"/>
      <c r="D1073" s="109"/>
      <c r="H1073" s="144"/>
      <c r="I1073" s="145"/>
    </row>
    <row r="1074" spans="1:9" s="62" customFormat="1">
      <c r="A1074" s="83"/>
      <c r="B1074" s="83"/>
      <c r="C1074" s="83"/>
      <c r="D1074" s="109"/>
      <c r="H1074" s="144"/>
      <c r="I1074" s="145"/>
    </row>
    <row r="1075" spans="1:9" s="62" customFormat="1">
      <c r="A1075" s="83"/>
      <c r="B1075" s="83"/>
      <c r="C1075" s="83"/>
      <c r="D1075" s="109"/>
      <c r="H1075" s="144"/>
      <c r="I1075" s="145"/>
    </row>
    <row r="1076" spans="1:9" s="62" customFormat="1">
      <c r="A1076" s="83"/>
      <c r="B1076" s="83"/>
      <c r="C1076" s="83"/>
      <c r="D1076" s="109"/>
      <c r="H1076" s="144"/>
      <c r="I1076" s="145"/>
    </row>
    <row r="1077" spans="1:9" s="62" customFormat="1">
      <c r="A1077" s="83"/>
      <c r="B1077" s="83"/>
      <c r="C1077" s="83"/>
      <c r="D1077" s="109"/>
      <c r="H1077" s="144"/>
      <c r="I1077" s="145"/>
    </row>
    <row r="1078" spans="1:9" s="62" customFormat="1">
      <c r="A1078" s="83"/>
      <c r="B1078" s="83"/>
      <c r="C1078" s="83"/>
      <c r="D1078" s="109"/>
      <c r="H1078" s="144"/>
      <c r="I1078" s="145"/>
    </row>
    <row r="1079" spans="1:9" s="62" customFormat="1">
      <c r="A1079" s="83"/>
      <c r="B1079" s="83"/>
      <c r="C1079" s="83"/>
      <c r="D1079" s="109"/>
      <c r="H1079" s="144"/>
      <c r="I1079" s="145"/>
    </row>
    <row r="1080" spans="1:9" s="62" customFormat="1">
      <c r="A1080" s="83"/>
      <c r="B1080" s="83"/>
      <c r="C1080" s="83"/>
      <c r="D1080" s="109"/>
      <c r="H1080" s="144"/>
      <c r="I1080" s="145"/>
    </row>
    <row r="1081" spans="1:9" s="62" customFormat="1">
      <c r="A1081" s="83"/>
      <c r="B1081" s="83"/>
      <c r="C1081" s="83"/>
      <c r="D1081" s="109"/>
      <c r="H1081" s="144"/>
      <c r="I1081" s="145"/>
    </row>
    <row r="1082" spans="1:9" s="62" customFormat="1">
      <c r="A1082" s="83"/>
      <c r="B1082" s="83"/>
      <c r="C1082" s="83"/>
      <c r="D1082" s="109"/>
      <c r="H1082" s="144"/>
      <c r="I1082" s="145"/>
    </row>
    <row r="1083" spans="1:9" s="62" customFormat="1">
      <c r="A1083" s="83"/>
      <c r="B1083" s="83"/>
      <c r="C1083" s="83"/>
      <c r="D1083" s="109"/>
      <c r="H1083" s="144"/>
      <c r="I1083" s="145"/>
    </row>
    <row r="1084" spans="1:9" s="62" customFormat="1">
      <c r="A1084" s="83"/>
      <c r="B1084" s="83"/>
      <c r="C1084" s="83"/>
      <c r="D1084" s="109"/>
      <c r="H1084" s="144"/>
      <c r="I1084" s="145"/>
    </row>
    <row r="1085" spans="1:9" s="62" customFormat="1">
      <c r="A1085" s="83"/>
      <c r="B1085" s="83"/>
      <c r="C1085" s="83"/>
      <c r="D1085" s="109"/>
      <c r="H1085" s="144"/>
      <c r="I1085" s="145"/>
    </row>
    <row r="1086" spans="1:9" s="62" customFormat="1">
      <c r="A1086" s="83"/>
      <c r="B1086" s="83"/>
      <c r="C1086" s="83"/>
      <c r="D1086" s="109"/>
      <c r="H1086" s="144"/>
      <c r="I1086" s="145"/>
    </row>
    <row r="1087" spans="1:9" s="62" customFormat="1">
      <c r="A1087" s="83"/>
      <c r="B1087" s="83"/>
      <c r="C1087" s="83"/>
      <c r="D1087" s="109"/>
      <c r="H1087" s="144"/>
      <c r="I1087" s="145"/>
    </row>
    <row r="1088" spans="1:9" s="62" customFormat="1">
      <c r="A1088" s="83"/>
      <c r="B1088" s="83"/>
      <c r="C1088" s="83"/>
      <c r="D1088" s="109"/>
      <c r="H1088" s="144"/>
      <c r="I1088" s="145"/>
    </row>
    <row r="1089" spans="1:9" s="62" customFormat="1">
      <c r="A1089" s="83"/>
      <c r="B1089" s="83"/>
      <c r="C1089" s="83"/>
      <c r="D1089" s="109"/>
      <c r="H1089" s="144"/>
      <c r="I1089" s="145"/>
    </row>
    <row r="1090" spans="1:9" s="62" customFormat="1">
      <c r="A1090" s="83"/>
      <c r="B1090" s="83"/>
      <c r="C1090" s="83"/>
      <c r="D1090" s="109"/>
      <c r="H1090" s="144"/>
      <c r="I1090" s="145"/>
    </row>
    <row r="1091" spans="1:9" s="62" customFormat="1">
      <c r="A1091" s="83"/>
      <c r="B1091" s="83"/>
      <c r="C1091" s="83"/>
      <c r="D1091" s="109"/>
      <c r="H1091" s="144"/>
      <c r="I1091" s="145"/>
    </row>
    <row r="1092" spans="1:9" s="62" customFormat="1">
      <c r="A1092" s="83"/>
      <c r="B1092" s="83"/>
      <c r="C1092" s="83"/>
      <c r="D1092" s="109"/>
      <c r="H1092" s="144"/>
      <c r="I1092" s="145"/>
    </row>
    <row r="1093" spans="1:9" s="62" customFormat="1">
      <c r="A1093" s="83"/>
      <c r="B1093" s="83"/>
      <c r="C1093" s="83"/>
      <c r="D1093" s="109"/>
      <c r="H1093" s="144"/>
      <c r="I1093" s="145"/>
    </row>
    <row r="1094" spans="1:9" s="62" customFormat="1">
      <c r="A1094" s="83"/>
      <c r="B1094" s="83"/>
      <c r="C1094" s="83"/>
      <c r="D1094" s="109"/>
      <c r="H1094" s="144"/>
      <c r="I1094" s="145"/>
    </row>
    <row r="1095" spans="1:9" s="62" customFormat="1">
      <c r="A1095" s="83"/>
      <c r="B1095" s="83"/>
      <c r="C1095" s="83"/>
      <c r="D1095" s="109"/>
      <c r="H1095" s="144"/>
      <c r="I1095" s="145"/>
    </row>
    <row r="1096" spans="1:9" s="62" customFormat="1">
      <c r="A1096" s="83"/>
      <c r="B1096" s="83"/>
      <c r="C1096" s="83"/>
      <c r="D1096" s="109"/>
      <c r="H1096" s="144"/>
      <c r="I1096" s="145"/>
    </row>
    <row r="1097" spans="1:9" s="62" customFormat="1">
      <c r="A1097" s="83"/>
      <c r="B1097" s="83"/>
      <c r="C1097" s="83"/>
      <c r="D1097" s="109"/>
      <c r="H1097" s="144"/>
      <c r="I1097" s="145"/>
    </row>
    <row r="1098" spans="1:9" s="62" customFormat="1">
      <c r="A1098" s="83"/>
      <c r="B1098" s="83"/>
      <c r="C1098" s="83"/>
      <c r="D1098" s="109"/>
      <c r="H1098" s="144"/>
      <c r="I1098" s="145"/>
    </row>
    <row r="1099" spans="1:9" s="62" customFormat="1">
      <c r="A1099" s="83"/>
      <c r="B1099" s="83"/>
      <c r="C1099" s="83"/>
      <c r="D1099" s="109"/>
      <c r="H1099" s="144"/>
      <c r="I1099" s="145"/>
    </row>
    <row r="1100" spans="1:9" s="62" customFormat="1">
      <c r="A1100" s="83"/>
      <c r="B1100" s="83"/>
      <c r="C1100" s="83"/>
      <c r="D1100" s="109"/>
      <c r="H1100" s="144"/>
      <c r="I1100" s="145"/>
    </row>
    <row r="1101" spans="1:9" s="62" customFormat="1">
      <c r="A1101" s="83"/>
      <c r="B1101" s="83"/>
      <c r="C1101" s="83"/>
      <c r="D1101" s="109"/>
      <c r="H1101" s="144"/>
      <c r="I1101" s="145"/>
    </row>
    <row r="1102" spans="1:9" s="62" customFormat="1">
      <c r="A1102" s="83"/>
      <c r="B1102" s="83"/>
      <c r="C1102" s="83"/>
      <c r="D1102" s="109"/>
      <c r="H1102" s="144"/>
      <c r="I1102" s="145"/>
    </row>
    <row r="1103" spans="1:9" s="62" customFormat="1">
      <c r="A1103" s="83"/>
      <c r="B1103" s="83"/>
      <c r="C1103" s="83"/>
      <c r="D1103" s="109"/>
      <c r="H1103" s="144"/>
      <c r="I1103" s="145"/>
    </row>
    <row r="1104" spans="1:9" s="62" customFormat="1">
      <c r="A1104" s="83"/>
      <c r="B1104" s="83"/>
      <c r="C1104" s="83"/>
      <c r="D1104" s="109"/>
      <c r="H1104" s="144"/>
      <c r="I1104" s="145"/>
    </row>
    <row r="1105" spans="1:9" s="62" customFormat="1">
      <c r="A1105" s="83"/>
      <c r="B1105" s="83"/>
      <c r="C1105" s="83"/>
      <c r="D1105" s="109"/>
      <c r="H1105" s="144"/>
      <c r="I1105" s="145"/>
    </row>
    <row r="1106" spans="1:9" s="62" customFormat="1">
      <c r="A1106" s="83"/>
      <c r="B1106" s="83"/>
      <c r="C1106" s="83"/>
      <c r="D1106" s="109"/>
      <c r="H1106" s="144"/>
      <c r="I1106" s="145"/>
    </row>
    <row r="1107" spans="1:9" s="62" customFormat="1">
      <c r="A1107" s="83"/>
      <c r="B1107" s="83"/>
      <c r="C1107" s="83"/>
      <c r="D1107" s="109"/>
      <c r="H1107" s="144"/>
      <c r="I1107" s="145"/>
    </row>
    <row r="1108" spans="1:9" s="62" customFormat="1">
      <c r="A1108" s="83"/>
      <c r="B1108" s="83"/>
      <c r="C1108" s="83"/>
      <c r="D1108" s="109"/>
      <c r="H1108" s="144"/>
      <c r="I1108" s="145"/>
    </row>
    <row r="1109" spans="1:9" s="62" customFormat="1">
      <c r="A1109" s="83"/>
      <c r="B1109" s="83"/>
      <c r="C1109" s="83"/>
      <c r="D1109" s="109"/>
      <c r="H1109" s="144"/>
      <c r="I1109" s="145"/>
    </row>
    <row r="1110" spans="1:9" s="62" customFormat="1">
      <c r="A1110" s="83"/>
      <c r="B1110" s="83"/>
      <c r="C1110" s="83"/>
      <c r="D1110" s="109"/>
      <c r="H1110" s="144"/>
      <c r="I1110" s="145"/>
    </row>
    <row r="1111" spans="1:9" s="62" customFormat="1">
      <c r="A1111" s="83"/>
      <c r="B1111" s="83"/>
      <c r="C1111" s="83"/>
      <c r="D1111" s="109"/>
      <c r="H1111" s="144"/>
      <c r="I1111" s="145"/>
    </row>
    <row r="1112" spans="1:9" s="62" customFormat="1">
      <c r="A1112" s="83"/>
      <c r="B1112" s="83"/>
      <c r="C1112" s="83"/>
      <c r="D1112" s="109"/>
      <c r="H1112" s="144"/>
      <c r="I1112" s="145"/>
    </row>
    <row r="1113" spans="1:9" s="62" customFormat="1">
      <c r="A1113" s="83"/>
      <c r="B1113" s="83"/>
      <c r="C1113" s="83"/>
      <c r="D1113" s="109"/>
      <c r="H1113" s="144"/>
      <c r="I1113" s="145"/>
    </row>
    <row r="1114" spans="1:9" s="62" customFormat="1">
      <c r="A1114" s="83"/>
      <c r="B1114" s="83"/>
      <c r="C1114" s="83"/>
      <c r="D1114" s="109"/>
      <c r="H1114" s="144"/>
      <c r="I1114" s="145"/>
    </row>
    <row r="1115" spans="1:9" s="62" customFormat="1">
      <c r="A1115" s="83"/>
      <c r="B1115" s="83"/>
      <c r="C1115" s="83"/>
      <c r="D1115" s="109"/>
      <c r="H1115" s="144"/>
      <c r="I1115" s="145"/>
    </row>
    <row r="1116" spans="1:9" s="62" customFormat="1">
      <c r="A1116" s="83"/>
      <c r="B1116" s="83"/>
      <c r="C1116" s="83"/>
      <c r="D1116" s="109"/>
      <c r="H1116" s="144"/>
      <c r="I1116" s="145"/>
    </row>
    <row r="1117" spans="1:9" s="62" customFormat="1">
      <c r="A1117" s="83"/>
      <c r="B1117" s="83"/>
      <c r="C1117" s="83"/>
      <c r="D1117" s="109"/>
      <c r="H1117" s="144"/>
      <c r="I1117" s="145"/>
    </row>
    <row r="1118" spans="1:9" s="62" customFormat="1">
      <c r="A1118" s="83"/>
      <c r="B1118" s="83"/>
      <c r="C1118" s="83"/>
      <c r="D1118" s="109"/>
      <c r="H1118" s="144"/>
      <c r="I1118" s="145"/>
    </row>
    <row r="1119" spans="1:9" s="62" customFormat="1">
      <c r="A1119" s="83"/>
      <c r="B1119" s="83"/>
      <c r="C1119" s="83"/>
      <c r="D1119" s="109"/>
      <c r="H1119" s="144"/>
      <c r="I1119" s="145"/>
    </row>
    <row r="1120" spans="1:9" s="62" customFormat="1">
      <c r="A1120" s="83"/>
      <c r="B1120" s="83"/>
      <c r="C1120" s="83"/>
      <c r="D1120" s="109"/>
      <c r="H1120" s="144"/>
      <c r="I1120" s="145"/>
    </row>
    <row r="1121" spans="1:9" s="62" customFormat="1">
      <c r="A1121" s="83"/>
      <c r="B1121" s="83"/>
      <c r="C1121" s="83"/>
      <c r="D1121" s="109"/>
      <c r="H1121" s="144"/>
      <c r="I1121" s="145"/>
    </row>
    <row r="1122" spans="1:9" s="62" customFormat="1">
      <c r="A1122" s="83"/>
      <c r="B1122" s="83"/>
      <c r="C1122" s="83"/>
      <c r="D1122" s="109"/>
      <c r="H1122" s="144"/>
      <c r="I1122" s="145"/>
    </row>
    <row r="1123" spans="1:9" s="62" customFormat="1">
      <c r="A1123" s="83"/>
      <c r="B1123" s="83"/>
      <c r="C1123" s="83"/>
      <c r="D1123" s="109"/>
      <c r="H1123" s="144"/>
      <c r="I1123" s="145"/>
    </row>
    <row r="1124" spans="1:9" s="62" customFormat="1">
      <c r="A1124" s="83"/>
      <c r="B1124" s="83"/>
      <c r="C1124" s="83"/>
      <c r="D1124" s="109"/>
      <c r="H1124" s="144"/>
      <c r="I1124" s="145"/>
    </row>
    <row r="1125" spans="1:9" s="62" customFormat="1">
      <c r="A1125" s="83"/>
      <c r="B1125" s="83"/>
      <c r="C1125" s="83"/>
      <c r="D1125" s="109"/>
      <c r="H1125" s="144"/>
      <c r="I1125" s="145"/>
    </row>
    <row r="1126" spans="1:9" s="62" customFormat="1">
      <c r="A1126" s="83"/>
      <c r="B1126" s="83"/>
      <c r="C1126" s="83"/>
      <c r="D1126" s="109"/>
      <c r="H1126" s="144"/>
      <c r="I1126" s="145"/>
    </row>
    <row r="1127" spans="1:9" s="62" customFormat="1">
      <c r="A1127" s="83"/>
      <c r="B1127" s="83"/>
      <c r="C1127" s="83"/>
      <c r="D1127" s="109"/>
      <c r="H1127" s="144"/>
      <c r="I1127" s="145"/>
    </row>
    <row r="1128" spans="1:9" s="62" customFormat="1">
      <c r="A1128" s="83"/>
      <c r="B1128" s="83"/>
      <c r="C1128" s="83"/>
      <c r="D1128" s="109"/>
      <c r="H1128" s="144"/>
      <c r="I1128" s="145"/>
    </row>
    <row r="1129" spans="1:9" s="62" customFormat="1">
      <c r="A1129" s="83"/>
      <c r="B1129" s="83"/>
      <c r="C1129" s="83"/>
      <c r="D1129" s="109"/>
      <c r="H1129" s="144"/>
      <c r="I1129" s="145"/>
    </row>
    <row r="1130" spans="1:9" s="62" customFormat="1">
      <c r="A1130" s="83"/>
      <c r="B1130" s="83"/>
      <c r="C1130" s="83"/>
      <c r="D1130" s="109"/>
      <c r="H1130" s="144"/>
      <c r="I1130" s="145"/>
    </row>
    <row r="1131" spans="1:9" s="62" customFormat="1">
      <c r="A1131" s="83"/>
      <c r="B1131" s="83"/>
      <c r="C1131" s="83"/>
      <c r="D1131" s="109"/>
      <c r="H1131" s="144"/>
      <c r="I1131" s="145"/>
    </row>
    <row r="1132" spans="1:9" s="62" customFormat="1">
      <c r="A1132" s="83"/>
      <c r="B1132" s="83"/>
      <c r="C1132" s="83"/>
      <c r="D1132" s="109"/>
      <c r="H1132" s="144"/>
      <c r="I1132" s="145"/>
    </row>
    <row r="1133" spans="1:9" s="62" customFormat="1">
      <c r="A1133" s="83"/>
      <c r="B1133" s="83"/>
      <c r="C1133" s="83"/>
      <c r="D1133" s="109"/>
      <c r="H1133" s="144"/>
      <c r="I1133" s="145"/>
    </row>
    <row r="1134" spans="1:9" s="62" customFormat="1">
      <c r="A1134" s="83"/>
      <c r="B1134" s="83"/>
      <c r="C1134" s="83"/>
      <c r="D1134" s="109"/>
      <c r="H1134" s="144"/>
      <c r="I1134" s="145"/>
    </row>
    <row r="1135" spans="1:9" s="62" customFormat="1">
      <c r="A1135" s="83"/>
      <c r="B1135" s="83"/>
      <c r="C1135" s="83"/>
      <c r="D1135" s="109"/>
      <c r="H1135" s="144"/>
      <c r="I1135" s="145"/>
    </row>
    <row r="1136" spans="1:9" s="62" customFormat="1">
      <c r="A1136" s="83"/>
      <c r="B1136" s="83"/>
      <c r="C1136" s="83"/>
      <c r="D1136" s="109"/>
      <c r="H1136" s="144"/>
      <c r="I1136" s="145"/>
    </row>
    <row r="1137" spans="1:9" s="62" customFormat="1">
      <c r="A1137" s="83"/>
      <c r="B1137" s="83"/>
      <c r="C1137" s="83"/>
      <c r="D1137" s="109"/>
      <c r="H1137" s="144"/>
      <c r="I1137" s="145"/>
    </row>
    <row r="1138" spans="1:9" s="62" customFormat="1">
      <c r="A1138" s="83"/>
      <c r="B1138" s="83"/>
      <c r="C1138" s="83"/>
      <c r="D1138" s="109"/>
      <c r="H1138" s="144"/>
      <c r="I1138" s="145"/>
    </row>
    <row r="1139" spans="1:9" s="62" customFormat="1">
      <c r="A1139" s="83"/>
      <c r="B1139" s="83"/>
      <c r="C1139" s="83"/>
      <c r="D1139" s="109"/>
      <c r="H1139" s="144"/>
      <c r="I1139" s="145"/>
    </row>
    <row r="1140" spans="1:9" s="62" customFormat="1">
      <c r="A1140" s="83"/>
      <c r="B1140" s="83"/>
      <c r="C1140" s="83"/>
      <c r="D1140" s="109"/>
      <c r="H1140" s="144"/>
      <c r="I1140" s="145"/>
    </row>
    <row r="1141" spans="1:9" s="62" customFormat="1">
      <c r="A1141" s="83"/>
      <c r="B1141" s="83"/>
      <c r="C1141" s="83"/>
      <c r="D1141" s="109"/>
      <c r="H1141" s="144"/>
      <c r="I1141" s="145"/>
    </row>
    <row r="1142" spans="1:9" s="62" customFormat="1">
      <c r="A1142" s="83"/>
      <c r="B1142" s="83"/>
      <c r="C1142" s="83"/>
      <c r="D1142" s="109"/>
      <c r="H1142" s="144"/>
      <c r="I1142" s="145"/>
    </row>
    <row r="1143" spans="1:9" s="62" customFormat="1">
      <c r="A1143" s="83"/>
      <c r="B1143" s="83"/>
      <c r="C1143" s="83"/>
      <c r="D1143" s="109"/>
      <c r="H1143" s="144"/>
      <c r="I1143" s="145"/>
    </row>
    <row r="1144" spans="1:9" s="62" customFormat="1">
      <c r="A1144" s="83"/>
      <c r="B1144" s="83"/>
      <c r="C1144" s="83"/>
      <c r="D1144" s="109"/>
      <c r="H1144" s="144"/>
      <c r="I1144" s="145"/>
    </row>
    <row r="1145" spans="1:9" s="62" customFormat="1">
      <c r="A1145" s="83"/>
      <c r="B1145" s="83"/>
      <c r="C1145" s="83"/>
      <c r="D1145" s="109"/>
      <c r="H1145" s="144"/>
      <c r="I1145" s="145"/>
    </row>
    <row r="1146" spans="1:9" s="62" customFormat="1">
      <c r="A1146" s="83"/>
      <c r="B1146" s="83"/>
      <c r="C1146" s="83"/>
      <c r="D1146" s="109"/>
      <c r="H1146" s="144"/>
      <c r="I1146" s="145"/>
    </row>
    <row r="1147" spans="1:9" s="62" customFormat="1">
      <c r="A1147" s="83"/>
      <c r="B1147" s="83"/>
      <c r="C1147" s="83"/>
      <c r="D1147" s="109"/>
      <c r="H1147" s="144"/>
      <c r="I1147" s="145"/>
    </row>
    <row r="1148" spans="1:9" s="62" customFormat="1">
      <c r="A1148" s="83"/>
      <c r="B1148" s="83"/>
      <c r="C1148" s="83"/>
      <c r="D1148" s="109"/>
      <c r="H1148" s="144"/>
      <c r="I1148" s="145"/>
    </row>
    <row r="1149" spans="1:9" s="62" customFormat="1">
      <c r="A1149" s="83"/>
      <c r="B1149" s="83"/>
      <c r="C1149" s="83"/>
      <c r="D1149" s="109"/>
      <c r="H1149" s="144"/>
      <c r="I1149" s="145"/>
    </row>
    <row r="1150" spans="1:9" s="62" customFormat="1">
      <c r="A1150" s="83"/>
      <c r="B1150" s="83"/>
      <c r="C1150" s="83"/>
      <c r="D1150" s="109"/>
      <c r="H1150" s="144"/>
      <c r="I1150" s="145"/>
    </row>
    <row r="1151" spans="1:9" s="62" customFormat="1">
      <c r="A1151" s="83"/>
      <c r="B1151" s="83"/>
      <c r="C1151" s="83"/>
      <c r="D1151" s="109"/>
      <c r="H1151" s="144"/>
      <c r="I1151" s="145"/>
    </row>
    <row r="1152" spans="1:9" s="62" customFormat="1">
      <c r="A1152" s="83"/>
      <c r="B1152" s="83"/>
      <c r="C1152" s="83"/>
      <c r="D1152" s="109"/>
      <c r="H1152" s="144"/>
      <c r="I1152" s="145"/>
    </row>
    <row r="1153" spans="1:9" s="62" customFormat="1">
      <c r="A1153" s="83"/>
      <c r="B1153" s="83"/>
      <c r="C1153" s="83"/>
      <c r="D1153" s="109"/>
      <c r="H1153" s="144"/>
      <c r="I1153" s="145"/>
    </row>
    <row r="1154" spans="1:9" s="62" customFormat="1">
      <c r="A1154" s="83"/>
      <c r="B1154" s="83"/>
      <c r="C1154" s="83"/>
      <c r="D1154" s="109"/>
      <c r="H1154" s="144"/>
      <c r="I1154" s="145"/>
    </row>
    <row r="1155" spans="1:9" s="62" customFormat="1">
      <c r="A1155" s="83"/>
      <c r="B1155" s="83"/>
      <c r="C1155" s="83"/>
      <c r="D1155" s="109"/>
      <c r="H1155" s="144"/>
      <c r="I1155" s="145"/>
    </row>
    <row r="1156" spans="1:9" s="62" customFormat="1">
      <c r="A1156" s="83"/>
      <c r="B1156" s="83"/>
      <c r="C1156" s="83"/>
      <c r="D1156" s="109"/>
      <c r="H1156" s="144"/>
      <c r="I1156" s="145"/>
    </row>
    <row r="1157" spans="1:9" s="62" customFormat="1">
      <c r="A1157" s="83"/>
      <c r="B1157" s="83"/>
      <c r="C1157" s="83"/>
      <c r="D1157" s="109"/>
      <c r="H1157" s="144"/>
      <c r="I1157" s="145"/>
    </row>
    <row r="1158" spans="1:9" s="62" customFormat="1">
      <c r="A1158" s="83"/>
      <c r="B1158" s="83"/>
      <c r="C1158" s="83"/>
      <c r="D1158" s="109"/>
      <c r="H1158" s="144"/>
      <c r="I1158" s="145"/>
    </row>
    <row r="1159" spans="1:9" s="62" customFormat="1">
      <c r="A1159" s="83"/>
      <c r="B1159" s="83"/>
      <c r="C1159" s="83"/>
      <c r="D1159" s="109"/>
      <c r="H1159" s="144"/>
      <c r="I1159" s="145"/>
    </row>
    <row r="1160" spans="1:9" s="62" customFormat="1">
      <c r="A1160" s="83"/>
      <c r="B1160" s="83"/>
      <c r="C1160" s="83"/>
      <c r="D1160" s="109"/>
      <c r="H1160" s="144"/>
      <c r="I1160" s="145"/>
    </row>
    <row r="1161" spans="1:9" s="62" customFormat="1">
      <c r="A1161" s="83"/>
      <c r="B1161" s="83"/>
      <c r="C1161" s="83"/>
      <c r="D1161" s="109"/>
      <c r="H1161" s="144"/>
      <c r="I1161" s="145"/>
    </row>
    <row r="1162" spans="1:9" s="62" customFormat="1">
      <c r="A1162" s="83"/>
      <c r="B1162" s="83"/>
      <c r="C1162" s="83"/>
      <c r="D1162" s="109"/>
      <c r="H1162" s="144"/>
      <c r="I1162" s="145"/>
    </row>
    <row r="1163" spans="1:9" s="62" customFormat="1">
      <c r="A1163" s="83"/>
      <c r="B1163" s="83"/>
      <c r="C1163" s="83"/>
      <c r="D1163" s="109"/>
      <c r="H1163" s="144"/>
      <c r="I1163" s="145"/>
    </row>
    <row r="1164" spans="1:9" s="62" customFormat="1">
      <c r="A1164" s="83"/>
      <c r="B1164" s="83"/>
      <c r="C1164" s="83"/>
      <c r="D1164" s="109"/>
      <c r="H1164" s="144"/>
      <c r="I1164" s="145"/>
    </row>
    <row r="1165" spans="1:9" s="62" customFormat="1">
      <c r="A1165" s="83"/>
      <c r="B1165" s="83"/>
      <c r="C1165" s="83"/>
      <c r="D1165" s="109"/>
      <c r="H1165" s="144"/>
      <c r="I1165" s="145"/>
    </row>
    <row r="1166" spans="1:9" s="62" customFormat="1">
      <c r="A1166" s="83"/>
      <c r="B1166" s="83"/>
      <c r="C1166" s="83"/>
      <c r="D1166" s="109"/>
      <c r="H1166" s="144"/>
      <c r="I1166" s="145"/>
    </row>
    <row r="1167" spans="1:9" s="62" customFormat="1">
      <c r="A1167" s="83"/>
      <c r="B1167" s="83"/>
      <c r="C1167" s="83"/>
      <c r="D1167" s="109"/>
      <c r="H1167" s="144"/>
      <c r="I1167" s="145"/>
    </row>
    <row r="1168" spans="1:9" s="62" customFormat="1">
      <c r="A1168" s="83"/>
      <c r="B1168" s="83"/>
      <c r="C1168" s="83"/>
      <c r="D1168" s="109"/>
      <c r="H1168" s="144"/>
      <c r="I1168" s="145"/>
    </row>
    <row r="1169" spans="1:9" s="62" customFormat="1">
      <c r="A1169" s="83"/>
      <c r="B1169" s="83"/>
      <c r="C1169" s="83"/>
      <c r="D1169" s="109"/>
      <c r="H1169" s="144"/>
      <c r="I1169" s="145"/>
    </row>
    <row r="1170" spans="1:9" s="62" customFormat="1">
      <c r="A1170" s="83"/>
      <c r="B1170" s="83"/>
      <c r="C1170" s="83"/>
      <c r="D1170" s="109"/>
      <c r="H1170" s="144"/>
      <c r="I1170" s="145"/>
    </row>
    <row r="1171" spans="1:9" s="62" customFormat="1">
      <c r="A1171" s="83"/>
      <c r="B1171" s="83"/>
      <c r="C1171" s="83"/>
      <c r="D1171" s="109"/>
      <c r="H1171" s="144"/>
      <c r="I1171" s="145"/>
    </row>
    <row r="1172" spans="1:9" s="62" customFormat="1">
      <c r="A1172" s="83"/>
      <c r="B1172" s="83"/>
      <c r="C1172" s="83"/>
      <c r="D1172" s="109"/>
      <c r="H1172" s="144"/>
      <c r="I1172" s="145"/>
    </row>
    <row r="1173" spans="1:9" s="62" customFormat="1">
      <c r="A1173" s="83"/>
      <c r="B1173" s="83"/>
      <c r="C1173" s="83"/>
      <c r="D1173" s="109"/>
      <c r="H1173" s="144"/>
      <c r="I1173" s="145"/>
    </row>
    <row r="1174" spans="1:9" s="62" customFormat="1">
      <c r="A1174" s="83"/>
      <c r="B1174" s="83"/>
      <c r="C1174" s="83"/>
      <c r="D1174" s="109"/>
      <c r="H1174" s="144"/>
      <c r="I1174" s="145"/>
    </row>
    <row r="1175" spans="1:9" s="62" customFormat="1">
      <c r="A1175" s="83"/>
      <c r="B1175" s="83"/>
      <c r="C1175" s="83"/>
      <c r="D1175" s="109"/>
      <c r="H1175" s="144"/>
      <c r="I1175" s="145"/>
    </row>
    <row r="1176" spans="1:9" s="62" customFormat="1">
      <c r="A1176" s="83"/>
      <c r="B1176" s="83"/>
      <c r="C1176" s="83"/>
      <c r="D1176" s="109"/>
      <c r="H1176" s="144"/>
      <c r="I1176" s="145"/>
    </row>
    <row r="1177" spans="1:9" s="62" customFormat="1">
      <c r="A1177" s="83"/>
      <c r="B1177" s="83"/>
      <c r="C1177" s="83"/>
      <c r="D1177" s="109"/>
      <c r="H1177" s="144"/>
      <c r="I1177" s="145"/>
    </row>
    <row r="1178" spans="1:9" s="62" customFormat="1">
      <c r="A1178" s="83"/>
      <c r="B1178" s="83"/>
      <c r="C1178" s="83"/>
      <c r="D1178" s="109"/>
      <c r="H1178" s="144"/>
      <c r="I1178" s="145"/>
    </row>
    <row r="1179" spans="1:9" s="62" customFormat="1">
      <c r="A1179" s="83"/>
      <c r="B1179" s="83"/>
      <c r="C1179" s="83"/>
      <c r="D1179" s="109"/>
      <c r="H1179" s="144"/>
      <c r="I1179" s="145"/>
    </row>
    <row r="1180" spans="1:9" s="62" customFormat="1">
      <c r="A1180" s="83"/>
      <c r="B1180" s="83"/>
      <c r="C1180" s="83"/>
      <c r="D1180" s="109"/>
      <c r="H1180" s="144"/>
      <c r="I1180" s="145"/>
    </row>
    <row r="1181" spans="1:9" s="62" customFormat="1">
      <c r="A1181" s="83"/>
      <c r="B1181" s="83"/>
      <c r="C1181" s="83"/>
      <c r="D1181" s="109"/>
      <c r="H1181" s="144"/>
      <c r="I1181" s="145"/>
    </row>
    <row r="1182" spans="1:9" s="62" customFormat="1">
      <c r="A1182" s="83"/>
      <c r="B1182" s="83"/>
      <c r="C1182" s="83"/>
      <c r="D1182" s="109"/>
      <c r="H1182" s="144"/>
      <c r="I1182" s="145"/>
    </row>
    <row r="1183" spans="1:9" s="62" customFormat="1">
      <c r="A1183" s="83"/>
      <c r="B1183" s="83"/>
      <c r="C1183" s="83"/>
      <c r="D1183" s="109"/>
      <c r="H1183" s="144"/>
      <c r="I1183" s="145"/>
    </row>
    <row r="1184" spans="1:9" s="62" customFormat="1">
      <c r="A1184" s="83"/>
      <c r="B1184" s="83"/>
      <c r="C1184" s="83"/>
      <c r="D1184" s="109"/>
      <c r="H1184" s="144"/>
      <c r="I1184" s="145"/>
    </row>
    <row r="1185" spans="1:9" s="62" customFormat="1">
      <c r="A1185" s="83"/>
      <c r="B1185" s="83"/>
      <c r="C1185" s="83"/>
      <c r="D1185" s="109"/>
      <c r="H1185" s="144"/>
      <c r="I1185" s="145"/>
    </row>
    <row r="1186" spans="1:9" s="62" customFormat="1">
      <c r="A1186" s="83"/>
      <c r="B1186" s="83"/>
      <c r="C1186" s="83"/>
      <c r="D1186" s="109"/>
      <c r="H1186" s="144"/>
      <c r="I1186" s="145"/>
    </row>
    <row r="1187" spans="1:9" s="62" customFormat="1">
      <c r="A1187" s="83"/>
      <c r="B1187" s="83"/>
      <c r="C1187" s="83"/>
      <c r="D1187" s="109"/>
      <c r="H1187" s="144"/>
      <c r="I1187" s="145"/>
    </row>
    <row r="1188" spans="1:9" s="62" customFormat="1">
      <c r="A1188" s="83"/>
      <c r="B1188" s="83"/>
      <c r="C1188" s="83"/>
      <c r="D1188" s="109"/>
      <c r="H1188" s="144"/>
      <c r="I1188" s="145"/>
    </row>
    <row r="1189" spans="1:9" s="62" customFormat="1">
      <c r="A1189" s="83"/>
      <c r="B1189" s="83"/>
      <c r="C1189" s="83"/>
      <c r="D1189" s="109"/>
      <c r="H1189" s="144"/>
      <c r="I1189" s="145"/>
    </row>
    <row r="1190" spans="1:9" s="62" customFormat="1">
      <c r="A1190" s="83"/>
      <c r="B1190" s="83"/>
      <c r="C1190" s="83"/>
      <c r="D1190" s="109"/>
      <c r="H1190" s="144"/>
      <c r="I1190" s="145"/>
    </row>
    <row r="1191" spans="1:9" s="62" customFormat="1">
      <c r="A1191" s="83"/>
      <c r="B1191" s="83"/>
      <c r="C1191" s="83"/>
      <c r="D1191" s="109"/>
      <c r="H1191" s="144"/>
      <c r="I1191" s="145"/>
    </row>
    <row r="1192" spans="1:9" s="62" customFormat="1">
      <c r="A1192" s="83"/>
      <c r="B1192" s="83"/>
      <c r="C1192" s="83"/>
      <c r="D1192" s="109"/>
      <c r="H1192" s="144"/>
      <c r="I1192" s="145"/>
    </row>
    <row r="1193" spans="1:9" s="62" customFormat="1">
      <c r="A1193" s="83"/>
      <c r="B1193" s="83"/>
      <c r="C1193" s="83"/>
      <c r="D1193" s="109"/>
      <c r="H1193" s="144"/>
      <c r="I1193" s="145"/>
    </row>
    <row r="1194" spans="1:9" s="62" customFormat="1">
      <c r="A1194" s="83"/>
      <c r="B1194" s="83"/>
      <c r="C1194" s="83"/>
      <c r="D1194" s="109"/>
      <c r="H1194" s="144"/>
      <c r="I1194" s="145"/>
    </row>
    <row r="1195" spans="1:9" s="62" customFormat="1">
      <c r="A1195" s="83"/>
      <c r="B1195" s="83"/>
      <c r="C1195" s="83"/>
      <c r="D1195" s="109"/>
      <c r="H1195" s="144"/>
      <c r="I1195" s="145"/>
    </row>
    <row r="1196" spans="1:9" s="62" customFormat="1">
      <c r="A1196" s="83"/>
      <c r="B1196" s="83"/>
      <c r="C1196" s="83"/>
      <c r="D1196" s="109"/>
      <c r="H1196" s="144"/>
      <c r="I1196" s="145"/>
    </row>
    <row r="1197" spans="1:9" s="62" customFormat="1">
      <c r="A1197" s="83"/>
      <c r="B1197" s="83"/>
      <c r="C1197" s="83"/>
      <c r="D1197" s="109"/>
      <c r="H1197" s="144"/>
      <c r="I1197" s="145"/>
    </row>
    <row r="1198" spans="1:9" s="62" customFormat="1">
      <c r="A1198" s="83"/>
      <c r="B1198" s="83"/>
      <c r="C1198" s="83"/>
      <c r="D1198" s="109"/>
      <c r="H1198" s="144"/>
      <c r="I1198" s="145"/>
    </row>
    <row r="1199" spans="1:9" s="62" customFormat="1">
      <c r="A1199" s="83"/>
      <c r="B1199" s="83"/>
      <c r="C1199" s="83"/>
      <c r="D1199" s="109"/>
      <c r="H1199" s="144"/>
      <c r="I1199" s="145"/>
    </row>
    <row r="1200" spans="1:9" s="62" customFormat="1">
      <c r="A1200" s="83"/>
      <c r="B1200" s="83"/>
      <c r="C1200" s="83"/>
      <c r="D1200" s="109"/>
      <c r="H1200" s="144"/>
      <c r="I1200" s="145"/>
    </row>
    <row r="1201" spans="1:9" s="62" customFormat="1">
      <c r="A1201" s="83"/>
      <c r="B1201" s="83"/>
      <c r="C1201" s="83"/>
      <c r="D1201" s="109"/>
      <c r="H1201" s="144"/>
      <c r="I1201" s="145"/>
    </row>
    <row r="1202" spans="1:9" s="62" customFormat="1">
      <c r="A1202" s="83"/>
      <c r="B1202" s="83"/>
      <c r="C1202" s="83"/>
      <c r="D1202" s="109"/>
      <c r="H1202" s="144"/>
      <c r="I1202" s="145"/>
    </row>
    <row r="1203" spans="1:9" s="62" customFormat="1">
      <c r="A1203" s="83"/>
      <c r="B1203" s="83"/>
      <c r="C1203" s="83"/>
      <c r="D1203" s="109"/>
      <c r="H1203" s="144"/>
      <c r="I1203" s="145"/>
    </row>
    <row r="1204" spans="1:9" s="62" customFormat="1">
      <c r="A1204" s="83"/>
      <c r="B1204" s="83"/>
      <c r="C1204" s="83"/>
      <c r="D1204" s="109"/>
      <c r="H1204" s="144"/>
      <c r="I1204" s="145"/>
    </row>
    <row r="1205" spans="1:9" s="62" customFormat="1">
      <c r="A1205" s="83"/>
      <c r="B1205" s="83"/>
      <c r="C1205" s="83"/>
      <c r="D1205" s="109"/>
      <c r="H1205" s="144"/>
      <c r="I1205" s="145"/>
    </row>
    <row r="1206" spans="1:9" s="62" customFormat="1">
      <c r="A1206" s="83"/>
      <c r="B1206" s="83"/>
      <c r="C1206" s="83"/>
      <c r="D1206" s="109"/>
      <c r="H1206" s="144"/>
      <c r="I1206" s="145"/>
    </row>
    <row r="1207" spans="1:9" s="62" customFormat="1">
      <c r="A1207" s="83"/>
      <c r="B1207" s="83"/>
      <c r="C1207" s="83"/>
      <c r="D1207" s="109"/>
      <c r="H1207" s="144"/>
      <c r="I1207" s="145"/>
    </row>
    <row r="1208" spans="1:9" s="62" customFormat="1">
      <c r="A1208" s="83"/>
      <c r="B1208" s="83"/>
      <c r="C1208" s="83"/>
      <c r="D1208" s="109"/>
      <c r="H1208" s="144"/>
      <c r="I1208" s="145"/>
    </row>
    <row r="1209" spans="1:9" s="62" customFormat="1">
      <c r="A1209" s="83"/>
      <c r="B1209" s="83"/>
      <c r="C1209" s="83"/>
      <c r="D1209" s="109"/>
      <c r="H1209" s="144"/>
      <c r="I1209" s="145"/>
    </row>
    <row r="1210" spans="1:9" s="62" customFormat="1">
      <c r="A1210" s="83"/>
      <c r="B1210" s="83"/>
      <c r="C1210" s="83"/>
      <c r="D1210" s="109"/>
      <c r="H1210" s="144"/>
      <c r="I1210" s="145"/>
    </row>
    <row r="1211" spans="1:9" s="62" customFormat="1">
      <c r="A1211" s="83"/>
      <c r="B1211" s="83"/>
      <c r="C1211" s="83"/>
      <c r="D1211" s="109"/>
      <c r="H1211" s="144"/>
      <c r="I1211" s="145"/>
    </row>
    <row r="1212" spans="1:9" s="62" customFormat="1">
      <c r="A1212" s="83"/>
      <c r="B1212" s="83"/>
      <c r="C1212" s="83"/>
      <c r="D1212" s="109"/>
      <c r="H1212" s="144"/>
      <c r="I1212" s="145"/>
    </row>
    <row r="1213" spans="1:9" s="62" customFormat="1">
      <c r="A1213" s="83"/>
      <c r="B1213" s="83"/>
      <c r="C1213" s="83"/>
      <c r="D1213" s="109"/>
      <c r="H1213" s="144"/>
      <c r="I1213" s="145"/>
    </row>
    <row r="1214" spans="1:9" s="62" customFormat="1">
      <c r="A1214" s="83"/>
      <c r="B1214" s="83"/>
      <c r="C1214" s="83"/>
      <c r="D1214" s="109"/>
      <c r="H1214" s="144"/>
      <c r="I1214" s="145"/>
    </row>
    <row r="1215" spans="1:9" s="62" customFormat="1">
      <c r="A1215" s="83"/>
      <c r="B1215" s="83"/>
      <c r="C1215" s="83"/>
      <c r="D1215" s="109"/>
      <c r="H1215" s="144"/>
      <c r="I1215" s="145"/>
    </row>
    <row r="1216" spans="1:9" s="62" customFormat="1">
      <c r="A1216" s="83"/>
      <c r="B1216" s="83"/>
      <c r="C1216" s="83"/>
      <c r="D1216" s="109"/>
      <c r="H1216" s="144"/>
      <c r="I1216" s="145"/>
    </row>
    <row r="1217" spans="1:9" s="62" customFormat="1">
      <c r="A1217" s="83"/>
      <c r="B1217" s="83"/>
      <c r="C1217" s="83"/>
      <c r="D1217" s="109"/>
      <c r="H1217" s="144"/>
      <c r="I1217" s="145"/>
    </row>
    <row r="1218" spans="1:9" s="62" customFormat="1">
      <c r="A1218" s="83"/>
      <c r="B1218" s="83"/>
      <c r="C1218" s="83"/>
      <c r="D1218" s="109"/>
      <c r="H1218" s="144"/>
      <c r="I1218" s="145"/>
    </row>
    <row r="1219" spans="1:9" s="62" customFormat="1">
      <c r="A1219" s="83"/>
      <c r="B1219" s="83"/>
      <c r="C1219" s="83"/>
      <c r="D1219" s="109"/>
      <c r="H1219" s="144"/>
      <c r="I1219" s="145"/>
    </row>
    <row r="1220" spans="1:9" s="62" customFormat="1">
      <c r="A1220" s="83"/>
      <c r="B1220" s="83"/>
      <c r="C1220" s="83"/>
      <c r="D1220" s="109"/>
      <c r="H1220" s="144"/>
      <c r="I1220" s="145"/>
    </row>
    <row r="1221" spans="1:9" s="62" customFormat="1">
      <c r="A1221" s="83"/>
      <c r="B1221" s="83"/>
      <c r="C1221" s="83"/>
      <c r="D1221" s="109"/>
      <c r="H1221" s="144"/>
      <c r="I1221" s="145"/>
    </row>
    <row r="1222" spans="1:9" s="62" customFormat="1">
      <c r="A1222" s="83"/>
      <c r="B1222" s="83"/>
      <c r="C1222" s="83"/>
      <c r="D1222" s="109"/>
      <c r="H1222" s="144"/>
      <c r="I1222" s="145"/>
    </row>
    <row r="1223" spans="1:9" s="62" customFormat="1">
      <c r="A1223" s="83"/>
      <c r="B1223" s="83"/>
      <c r="C1223" s="83"/>
      <c r="D1223" s="109"/>
      <c r="H1223" s="144"/>
      <c r="I1223" s="145"/>
    </row>
    <row r="1224" spans="1:9" s="62" customFormat="1">
      <c r="A1224" s="83"/>
      <c r="B1224" s="83"/>
      <c r="C1224" s="83"/>
      <c r="D1224" s="109"/>
      <c r="H1224" s="144"/>
      <c r="I1224" s="145"/>
    </row>
    <row r="1225" spans="1:9" s="62" customFormat="1">
      <c r="A1225" s="83"/>
      <c r="B1225" s="83"/>
      <c r="C1225" s="83"/>
      <c r="D1225" s="109"/>
      <c r="H1225" s="144"/>
      <c r="I1225" s="145"/>
    </row>
    <row r="1226" spans="1:9" s="62" customFormat="1">
      <c r="A1226" s="83"/>
      <c r="B1226" s="83"/>
      <c r="C1226" s="83"/>
      <c r="D1226" s="109"/>
      <c r="H1226" s="144"/>
      <c r="I1226" s="145"/>
    </row>
    <row r="1227" spans="1:9" s="62" customFormat="1">
      <c r="A1227" s="83"/>
      <c r="B1227" s="83"/>
      <c r="C1227" s="83"/>
      <c r="D1227" s="109"/>
      <c r="H1227" s="144"/>
      <c r="I1227" s="145"/>
    </row>
    <row r="1228" spans="1:9" s="62" customFormat="1">
      <c r="A1228" s="83"/>
      <c r="B1228" s="83"/>
      <c r="C1228" s="83"/>
      <c r="D1228" s="109"/>
      <c r="H1228" s="144"/>
      <c r="I1228" s="145"/>
    </row>
    <row r="1229" spans="1:9" s="62" customFormat="1">
      <c r="A1229" s="83"/>
      <c r="B1229" s="83"/>
      <c r="C1229" s="83"/>
      <c r="D1229" s="109"/>
      <c r="H1229" s="144"/>
      <c r="I1229" s="145"/>
    </row>
    <row r="1230" spans="1:9" s="62" customFormat="1">
      <c r="A1230" s="83"/>
      <c r="B1230" s="83"/>
      <c r="C1230" s="83"/>
      <c r="D1230" s="109"/>
      <c r="H1230" s="144"/>
      <c r="I1230" s="145"/>
    </row>
    <row r="1231" spans="1:9" s="62" customFormat="1">
      <c r="A1231" s="83"/>
      <c r="B1231" s="83"/>
      <c r="C1231" s="83"/>
      <c r="D1231" s="109"/>
      <c r="H1231" s="144"/>
      <c r="I1231" s="145"/>
    </row>
    <row r="1232" spans="1:9" s="62" customFormat="1">
      <c r="A1232" s="83"/>
      <c r="B1232" s="83"/>
      <c r="C1232" s="83"/>
      <c r="D1232" s="109"/>
      <c r="H1232" s="144"/>
      <c r="I1232" s="145"/>
    </row>
    <row r="1233" spans="1:9" s="62" customFormat="1">
      <c r="A1233" s="83"/>
      <c r="B1233" s="83"/>
      <c r="C1233" s="83"/>
      <c r="D1233" s="109"/>
      <c r="H1233" s="144"/>
      <c r="I1233" s="145"/>
    </row>
    <row r="1234" spans="1:9" s="62" customFormat="1">
      <c r="A1234" s="83"/>
      <c r="B1234" s="83"/>
      <c r="C1234" s="83"/>
      <c r="D1234" s="109"/>
      <c r="H1234" s="144"/>
      <c r="I1234" s="145"/>
    </row>
    <row r="1235" spans="1:9" s="62" customFormat="1">
      <c r="A1235" s="83"/>
      <c r="B1235" s="83"/>
      <c r="C1235" s="83"/>
      <c r="D1235" s="109"/>
      <c r="H1235" s="144"/>
      <c r="I1235" s="145"/>
    </row>
    <row r="1236" spans="1:9" s="62" customFormat="1">
      <c r="A1236" s="83"/>
      <c r="B1236" s="83"/>
      <c r="C1236" s="83"/>
      <c r="D1236" s="109"/>
      <c r="H1236" s="144"/>
      <c r="I1236" s="145"/>
    </row>
    <row r="1237" spans="1:9" s="62" customFormat="1">
      <c r="A1237" s="83"/>
      <c r="B1237" s="83"/>
      <c r="C1237" s="83"/>
      <c r="D1237" s="109"/>
      <c r="H1237" s="144"/>
      <c r="I1237" s="145"/>
    </row>
    <row r="1238" spans="1:9" s="62" customFormat="1">
      <c r="A1238" s="83"/>
      <c r="B1238" s="83"/>
      <c r="C1238" s="83"/>
      <c r="D1238" s="109"/>
      <c r="H1238" s="144"/>
      <c r="I1238" s="145"/>
    </row>
    <row r="1239" spans="1:9" s="62" customFormat="1">
      <c r="A1239" s="83"/>
      <c r="B1239" s="83"/>
      <c r="C1239" s="83"/>
      <c r="D1239" s="109"/>
      <c r="H1239" s="144"/>
      <c r="I1239" s="145"/>
    </row>
    <row r="1240" spans="1:9" s="62" customFormat="1">
      <c r="A1240" s="83"/>
      <c r="B1240" s="83"/>
      <c r="C1240" s="83"/>
      <c r="D1240" s="109"/>
      <c r="H1240" s="144"/>
      <c r="I1240" s="145"/>
    </row>
    <row r="1241" spans="1:9" s="62" customFormat="1">
      <c r="A1241" s="83"/>
      <c r="B1241" s="83"/>
      <c r="C1241" s="83"/>
      <c r="D1241" s="109"/>
      <c r="H1241" s="144"/>
      <c r="I1241" s="145"/>
    </row>
    <row r="1242" spans="1:9" s="62" customFormat="1">
      <c r="A1242" s="83"/>
      <c r="B1242" s="83"/>
      <c r="C1242" s="83"/>
      <c r="D1242" s="109"/>
      <c r="H1242" s="144"/>
      <c r="I1242" s="145"/>
    </row>
    <row r="1243" spans="1:9" s="62" customFormat="1">
      <c r="A1243" s="83"/>
      <c r="B1243" s="83"/>
      <c r="C1243" s="83"/>
      <c r="D1243" s="109"/>
      <c r="H1243" s="144"/>
      <c r="I1243" s="145"/>
    </row>
    <row r="1244" spans="1:9" s="62" customFormat="1">
      <c r="A1244" s="83"/>
      <c r="B1244" s="83"/>
      <c r="C1244" s="83"/>
      <c r="D1244" s="109"/>
      <c r="H1244" s="144"/>
      <c r="I1244" s="145"/>
    </row>
    <row r="1245" spans="1:9" s="62" customFormat="1">
      <c r="A1245" s="83"/>
      <c r="B1245" s="83"/>
      <c r="C1245" s="83"/>
      <c r="D1245" s="109"/>
      <c r="H1245" s="144"/>
      <c r="I1245" s="145"/>
    </row>
    <row r="1246" spans="1:9" s="62" customFormat="1">
      <c r="A1246" s="83"/>
      <c r="B1246" s="83"/>
      <c r="C1246" s="83"/>
      <c r="D1246" s="109"/>
      <c r="H1246" s="144"/>
      <c r="I1246" s="145"/>
    </row>
    <row r="1247" spans="1:9" s="62" customFormat="1">
      <c r="A1247" s="83"/>
      <c r="B1247" s="83"/>
      <c r="C1247" s="83"/>
      <c r="D1247" s="109"/>
      <c r="H1247" s="144"/>
      <c r="I1247" s="145"/>
    </row>
    <row r="1248" spans="1:9" s="62" customFormat="1">
      <c r="A1248" s="83"/>
      <c r="B1248" s="83"/>
      <c r="C1248" s="83"/>
      <c r="D1248" s="109"/>
      <c r="H1248" s="144"/>
      <c r="I1248" s="145"/>
    </row>
    <row r="1249" spans="1:9" s="62" customFormat="1">
      <c r="A1249" s="83"/>
      <c r="B1249" s="83"/>
      <c r="C1249" s="83"/>
      <c r="D1249" s="109"/>
      <c r="H1249" s="144"/>
      <c r="I1249" s="145"/>
    </row>
    <row r="1250" spans="1:9" s="62" customFormat="1">
      <c r="A1250" s="83"/>
      <c r="B1250" s="83"/>
      <c r="C1250" s="83"/>
      <c r="D1250" s="109"/>
      <c r="H1250" s="144"/>
      <c r="I1250" s="145"/>
    </row>
    <row r="1251" spans="1:9" s="62" customFormat="1">
      <c r="A1251" s="83"/>
      <c r="B1251" s="83"/>
      <c r="C1251" s="83"/>
      <c r="D1251" s="109"/>
      <c r="H1251" s="144"/>
      <c r="I1251" s="145"/>
    </row>
    <row r="1252" spans="1:9" s="62" customFormat="1">
      <c r="A1252" s="83"/>
      <c r="B1252" s="83"/>
      <c r="C1252" s="83"/>
      <c r="D1252" s="109"/>
      <c r="H1252" s="144"/>
      <c r="I1252" s="145"/>
    </row>
    <row r="1253" spans="1:9" s="62" customFormat="1">
      <c r="A1253" s="83"/>
      <c r="B1253" s="83"/>
      <c r="C1253" s="83"/>
      <c r="D1253" s="109"/>
      <c r="H1253" s="144"/>
      <c r="I1253" s="145"/>
    </row>
    <row r="1254" spans="1:9" s="62" customFormat="1">
      <c r="A1254" s="83"/>
      <c r="B1254" s="83"/>
      <c r="C1254" s="83"/>
      <c r="D1254" s="109"/>
      <c r="H1254" s="144"/>
      <c r="I1254" s="145"/>
    </row>
    <row r="1255" spans="1:9" s="62" customFormat="1">
      <c r="A1255" s="83"/>
      <c r="B1255" s="83"/>
      <c r="C1255" s="83"/>
      <c r="D1255" s="109"/>
      <c r="H1255" s="144"/>
      <c r="I1255" s="145"/>
    </row>
    <row r="1256" spans="1:9" s="62" customFormat="1">
      <c r="A1256" s="83"/>
      <c r="B1256" s="83"/>
      <c r="C1256" s="83"/>
      <c r="D1256" s="109"/>
      <c r="H1256" s="144"/>
      <c r="I1256" s="145"/>
    </row>
    <row r="1257" spans="1:9" s="62" customFormat="1">
      <c r="A1257" s="83"/>
      <c r="B1257" s="83"/>
      <c r="C1257" s="83"/>
      <c r="D1257" s="109"/>
      <c r="H1257" s="144"/>
      <c r="I1257" s="145"/>
    </row>
    <row r="1258" spans="1:9" s="62" customFormat="1">
      <c r="A1258" s="83"/>
      <c r="B1258" s="83"/>
      <c r="C1258" s="83"/>
      <c r="D1258" s="109"/>
      <c r="H1258" s="144"/>
      <c r="I1258" s="145"/>
    </row>
    <row r="1259" spans="1:9" s="62" customFormat="1">
      <c r="A1259" s="83"/>
      <c r="B1259" s="83"/>
      <c r="C1259" s="83"/>
      <c r="D1259" s="109"/>
      <c r="H1259" s="144"/>
      <c r="I1259" s="145"/>
    </row>
    <row r="1260" spans="1:9" s="62" customFormat="1">
      <c r="A1260" s="83"/>
      <c r="B1260" s="83"/>
      <c r="C1260" s="83"/>
      <c r="D1260" s="109"/>
      <c r="H1260" s="144"/>
      <c r="I1260" s="145"/>
    </row>
    <row r="1261" spans="1:9" s="62" customFormat="1">
      <c r="A1261" s="83"/>
      <c r="B1261" s="83"/>
      <c r="C1261" s="83"/>
      <c r="D1261" s="109"/>
      <c r="H1261" s="144"/>
      <c r="I1261" s="145"/>
    </row>
    <row r="1262" spans="1:9" s="62" customFormat="1">
      <c r="A1262" s="83"/>
      <c r="B1262" s="83"/>
      <c r="C1262" s="83"/>
      <c r="D1262" s="109"/>
      <c r="H1262" s="144"/>
      <c r="I1262" s="145"/>
    </row>
    <row r="1263" spans="1:9" s="62" customFormat="1">
      <c r="A1263" s="83"/>
      <c r="B1263" s="83"/>
      <c r="C1263" s="83"/>
      <c r="D1263" s="109"/>
      <c r="H1263" s="144"/>
      <c r="I1263" s="145"/>
    </row>
    <row r="1264" spans="1:9" s="62" customFormat="1">
      <c r="A1264" s="83"/>
      <c r="B1264" s="83"/>
      <c r="C1264" s="83"/>
      <c r="D1264" s="109"/>
      <c r="H1264" s="144"/>
      <c r="I1264" s="145"/>
    </row>
    <row r="1265" spans="1:9" s="62" customFormat="1">
      <c r="A1265" s="83"/>
      <c r="B1265" s="83"/>
      <c r="C1265" s="83"/>
      <c r="D1265" s="109"/>
      <c r="H1265" s="144"/>
      <c r="I1265" s="145"/>
    </row>
    <row r="1266" spans="1:9" s="62" customFormat="1">
      <c r="A1266" s="83"/>
      <c r="B1266" s="83"/>
      <c r="C1266" s="83"/>
      <c r="D1266" s="109"/>
      <c r="H1266" s="144"/>
      <c r="I1266" s="145"/>
    </row>
    <row r="1267" spans="1:9" s="62" customFormat="1">
      <c r="A1267" s="83"/>
      <c r="B1267" s="83"/>
      <c r="C1267" s="83"/>
      <c r="D1267" s="109"/>
      <c r="H1267" s="144"/>
      <c r="I1267" s="145"/>
    </row>
    <row r="1268" spans="1:9" s="62" customFormat="1">
      <c r="A1268" s="83"/>
      <c r="B1268" s="83"/>
      <c r="C1268" s="83"/>
      <c r="D1268" s="109"/>
      <c r="H1268" s="144"/>
      <c r="I1268" s="145"/>
    </row>
    <row r="1269" spans="1:9" s="62" customFormat="1">
      <c r="A1269" s="83"/>
      <c r="B1269" s="83"/>
      <c r="C1269" s="83"/>
      <c r="D1269" s="109"/>
      <c r="H1269" s="144"/>
      <c r="I1269" s="145"/>
    </row>
    <row r="1270" spans="1:9" s="62" customFormat="1">
      <c r="A1270" s="83"/>
      <c r="B1270" s="83"/>
      <c r="C1270" s="83"/>
      <c r="D1270" s="109"/>
      <c r="H1270" s="144"/>
      <c r="I1270" s="145"/>
    </row>
    <row r="1271" spans="1:9" s="62" customFormat="1">
      <c r="A1271" s="83"/>
      <c r="B1271" s="83"/>
      <c r="C1271" s="83"/>
      <c r="D1271" s="109"/>
      <c r="H1271" s="144"/>
      <c r="I1271" s="145"/>
    </row>
    <row r="1272" spans="1:9" s="62" customFormat="1">
      <c r="A1272" s="83"/>
      <c r="B1272" s="83"/>
      <c r="C1272" s="83"/>
      <c r="D1272" s="109"/>
      <c r="H1272" s="144"/>
      <c r="I1272" s="145"/>
    </row>
    <row r="1273" spans="1:9" s="62" customFormat="1">
      <c r="A1273" s="83"/>
      <c r="B1273" s="83"/>
      <c r="C1273" s="83"/>
      <c r="D1273" s="109"/>
      <c r="H1273" s="144"/>
      <c r="I1273" s="145"/>
    </row>
    <row r="1274" spans="1:9" s="62" customFormat="1">
      <c r="A1274" s="83"/>
      <c r="B1274" s="83"/>
      <c r="C1274" s="83"/>
      <c r="D1274" s="109"/>
      <c r="H1274" s="144"/>
      <c r="I1274" s="145"/>
    </row>
    <row r="1275" spans="1:9" s="62" customFormat="1">
      <c r="A1275" s="83"/>
      <c r="B1275" s="83"/>
      <c r="C1275" s="83"/>
      <c r="D1275" s="109"/>
      <c r="H1275" s="144"/>
      <c r="I1275" s="145"/>
    </row>
    <row r="1276" spans="1:9" s="62" customFormat="1">
      <c r="A1276" s="83"/>
      <c r="B1276" s="83"/>
      <c r="C1276" s="83"/>
      <c r="D1276" s="109"/>
      <c r="H1276" s="144"/>
      <c r="I1276" s="145"/>
    </row>
    <row r="1277" spans="1:9" s="62" customFormat="1">
      <c r="A1277" s="83"/>
      <c r="B1277" s="83"/>
      <c r="C1277" s="83"/>
      <c r="D1277" s="109"/>
      <c r="H1277" s="144"/>
      <c r="I1277" s="145"/>
    </row>
    <row r="1278" spans="1:9" s="62" customFormat="1">
      <c r="A1278" s="83"/>
      <c r="B1278" s="83"/>
      <c r="C1278" s="83"/>
      <c r="D1278" s="109"/>
      <c r="H1278" s="144"/>
      <c r="I1278" s="145"/>
    </row>
    <row r="1279" spans="1:9" s="62" customFormat="1">
      <c r="A1279" s="83"/>
      <c r="B1279" s="83"/>
      <c r="C1279" s="83"/>
      <c r="D1279" s="109"/>
      <c r="H1279" s="144"/>
      <c r="I1279" s="145"/>
    </row>
    <row r="1280" spans="1:9" s="62" customFormat="1">
      <c r="A1280" s="83"/>
      <c r="B1280" s="83"/>
      <c r="C1280" s="83"/>
      <c r="D1280" s="109"/>
      <c r="H1280" s="144"/>
      <c r="I1280" s="145"/>
    </row>
    <row r="1281" spans="1:9" s="62" customFormat="1">
      <c r="A1281" s="83"/>
      <c r="B1281" s="83"/>
      <c r="C1281" s="83"/>
      <c r="D1281" s="109"/>
      <c r="H1281" s="144"/>
      <c r="I1281" s="145"/>
    </row>
    <row r="1282" spans="1:9" s="62" customFormat="1">
      <c r="A1282" s="83"/>
      <c r="B1282" s="83"/>
      <c r="C1282" s="83"/>
      <c r="D1282" s="109"/>
      <c r="H1282" s="144"/>
      <c r="I1282" s="145"/>
    </row>
    <row r="1283" spans="1:9" s="62" customFormat="1">
      <c r="A1283" s="83"/>
      <c r="B1283" s="83"/>
      <c r="C1283" s="83"/>
      <c r="D1283" s="109"/>
      <c r="H1283" s="144"/>
      <c r="I1283" s="145"/>
    </row>
    <row r="1284" spans="1:9" s="62" customFormat="1">
      <c r="A1284" s="83"/>
      <c r="B1284" s="83"/>
      <c r="C1284" s="83"/>
      <c r="D1284" s="109"/>
      <c r="H1284" s="144"/>
      <c r="I1284" s="145"/>
    </row>
    <row r="1285" spans="1:9" s="62" customFormat="1">
      <c r="A1285" s="83"/>
      <c r="B1285" s="83"/>
      <c r="C1285" s="83"/>
      <c r="D1285" s="109"/>
      <c r="H1285" s="144"/>
      <c r="I1285" s="145"/>
    </row>
    <row r="1286" spans="1:9" s="62" customFormat="1">
      <c r="A1286" s="83"/>
      <c r="B1286" s="83"/>
      <c r="C1286" s="83"/>
      <c r="D1286" s="109"/>
      <c r="H1286" s="144"/>
      <c r="I1286" s="145"/>
    </row>
    <row r="1287" spans="1:9" s="62" customFormat="1">
      <c r="A1287" s="83"/>
      <c r="B1287" s="83"/>
      <c r="C1287" s="83"/>
      <c r="D1287" s="109"/>
      <c r="H1287" s="144"/>
      <c r="I1287" s="145"/>
    </row>
    <row r="1288" spans="1:9" s="62" customFormat="1">
      <c r="A1288" s="83"/>
      <c r="B1288" s="83"/>
      <c r="C1288" s="83"/>
      <c r="D1288" s="109"/>
      <c r="H1288" s="144"/>
      <c r="I1288" s="145"/>
    </row>
    <row r="1289" spans="1:9" s="62" customFormat="1">
      <c r="A1289" s="83"/>
      <c r="B1289" s="83"/>
      <c r="C1289" s="83"/>
      <c r="D1289" s="109"/>
      <c r="H1289" s="144"/>
      <c r="I1289" s="145"/>
    </row>
    <row r="1290" spans="1:9" s="62" customFormat="1">
      <c r="A1290" s="83"/>
      <c r="B1290" s="83"/>
      <c r="C1290" s="83"/>
      <c r="D1290" s="109"/>
      <c r="H1290" s="144"/>
      <c r="I1290" s="145"/>
    </row>
    <row r="1291" spans="1:9" s="62" customFormat="1">
      <c r="A1291" s="83"/>
      <c r="B1291" s="83"/>
      <c r="C1291" s="83"/>
      <c r="D1291" s="109"/>
      <c r="H1291" s="144"/>
      <c r="I1291" s="145"/>
    </row>
    <row r="1292" spans="1:9" s="62" customFormat="1">
      <c r="A1292" s="83"/>
      <c r="B1292" s="83"/>
      <c r="C1292" s="83"/>
      <c r="D1292" s="109"/>
      <c r="H1292" s="144"/>
      <c r="I1292" s="145"/>
    </row>
    <row r="1293" spans="1:9" s="62" customFormat="1">
      <c r="A1293" s="83"/>
      <c r="B1293" s="83"/>
      <c r="C1293" s="83"/>
      <c r="D1293" s="109"/>
      <c r="H1293" s="144"/>
      <c r="I1293" s="145"/>
    </row>
    <row r="1294" spans="1:9" s="62" customFormat="1">
      <c r="A1294" s="83"/>
      <c r="B1294" s="83"/>
      <c r="C1294" s="83"/>
      <c r="D1294" s="109"/>
      <c r="H1294" s="144"/>
      <c r="I1294" s="145"/>
    </row>
    <row r="1295" spans="1:9" s="62" customFormat="1">
      <c r="A1295" s="83"/>
      <c r="B1295" s="83"/>
      <c r="C1295" s="83"/>
      <c r="D1295" s="109"/>
      <c r="H1295" s="144"/>
      <c r="I1295" s="145"/>
    </row>
    <row r="1296" spans="1:9" s="62" customFormat="1">
      <c r="A1296" s="83"/>
      <c r="B1296" s="83"/>
      <c r="C1296" s="83"/>
      <c r="D1296" s="109"/>
      <c r="H1296" s="144"/>
      <c r="I1296" s="145"/>
    </row>
    <row r="1297" spans="1:9" s="62" customFormat="1">
      <c r="A1297" s="83"/>
      <c r="B1297" s="83"/>
      <c r="C1297" s="83"/>
      <c r="D1297" s="109"/>
      <c r="H1297" s="144"/>
      <c r="I1297" s="145"/>
    </row>
    <row r="1298" spans="1:9" s="62" customFormat="1">
      <c r="A1298" s="83"/>
      <c r="B1298" s="83"/>
      <c r="C1298" s="83"/>
      <c r="D1298" s="109"/>
      <c r="H1298" s="144"/>
      <c r="I1298" s="145"/>
    </row>
    <row r="1299" spans="1:9" s="62" customFormat="1">
      <c r="A1299" s="83"/>
      <c r="B1299" s="83"/>
      <c r="C1299" s="83"/>
      <c r="D1299" s="109"/>
      <c r="H1299" s="144"/>
      <c r="I1299" s="145"/>
    </row>
    <row r="1300" spans="1:9" s="62" customFormat="1">
      <c r="A1300" s="83"/>
      <c r="B1300" s="83"/>
      <c r="C1300" s="83"/>
      <c r="D1300" s="109"/>
      <c r="H1300" s="144"/>
      <c r="I1300" s="145"/>
    </row>
    <row r="1301" spans="1:9" s="62" customFormat="1">
      <c r="A1301" s="83"/>
      <c r="B1301" s="83"/>
      <c r="C1301" s="83"/>
      <c r="D1301" s="109"/>
      <c r="H1301" s="144"/>
      <c r="I1301" s="145"/>
    </row>
    <row r="1302" spans="1:9" s="62" customFormat="1">
      <c r="A1302" s="83"/>
      <c r="B1302" s="83"/>
      <c r="C1302" s="83"/>
      <c r="D1302" s="109"/>
      <c r="H1302" s="144"/>
      <c r="I1302" s="145"/>
    </row>
    <row r="1303" spans="1:9" s="62" customFormat="1">
      <c r="A1303" s="83"/>
      <c r="B1303" s="83"/>
      <c r="C1303" s="83"/>
      <c r="D1303" s="109"/>
      <c r="H1303" s="144"/>
      <c r="I1303" s="145"/>
    </row>
    <row r="1304" spans="1:9" s="62" customFormat="1">
      <c r="A1304" s="83"/>
      <c r="B1304" s="83"/>
      <c r="C1304" s="83"/>
      <c r="D1304" s="109"/>
      <c r="H1304" s="144"/>
      <c r="I1304" s="145"/>
    </row>
    <row r="1305" spans="1:9" s="62" customFormat="1">
      <c r="A1305" s="83"/>
      <c r="B1305" s="83"/>
      <c r="C1305" s="83"/>
      <c r="D1305" s="109"/>
      <c r="H1305" s="144"/>
      <c r="I1305" s="145"/>
    </row>
    <row r="1306" spans="1:9" s="62" customFormat="1">
      <c r="A1306" s="83"/>
      <c r="B1306" s="83"/>
      <c r="C1306" s="83"/>
      <c r="D1306" s="109"/>
      <c r="H1306" s="144"/>
      <c r="I1306" s="145"/>
    </row>
    <row r="1307" spans="1:9" s="62" customFormat="1">
      <c r="A1307" s="83"/>
      <c r="B1307" s="83"/>
      <c r="C1307" s="83"/>
      <c r="D1307" s="109"/>
      <c r="H1307" s="144"/>
      <c r="I1307" s="145"/>
    </row>
    <row r="1308" spans="1:9" s="62" customFormat="1">
      <c r="A1308" s="83"/>
      <c r="B1308" s="83"/>
      <c r="C1308" s="83"/>
      <c r="D1308" s="109"/>
      <c r="H1308" s="144"/>
      <c r="I1308" s="145"/>
    </row>
    <row r="1309" spans="1:9" s="62" customFormat="1">
      <c r="A1309" s="83"/>
      <c r="B1309" s="83"/>
      <c r="C1309" s="83"/>
      <c r="D1309" s="109"/>
      <c r="H1309" s="144"/>
      <c r="I1309" s="145"/>
    </row>
    <row r="1310" spans="1:9" s="62" customFormat="1">
      <c r="A1310" s="83"/>
      <c r="B1310" s="83"/>
      <c r="C1310" s="83"/>
      <c r="D1310" s="109"/>
      <c r="H1310" s="144"/>
      <c r="I1310" s="145"/>
    </row>
    <row r="1311" spans="1:9" s="62" customFormat="1">
      <c r="A1311" s="83"/>
      <c r="B1311" s="83"/>
      <c r="C1311" s="83"/>
      <c r="D1311" s="109"/>
      <c r="H1311" s="144"/>
      <c r="I1311" s="145"/>
    </row>
    <row r="1312" spans="1:9" s="62" customFormat="1">
      <c r="A1312" s="83"/>
      <c r="B1312" s="83"/>
      <c r="C1312" s="83"/>
      <c r="D1312" s="109"/>
      <c r="H1312" s="144"/>
      <c r="I1312" s="145"/>
    </row>
    <row r="1313" spans="1:9" s="62" customFormat="1">
      <c r="A1313" s="83"/>
      <c r="B1313" s="83"/>
      <c r="C1313" s="83"/>
      <c r="D1313" s="109"/>
      <c r="H1313" s="144"/>
      <c r="I1313" s="145"/>
    </row>
    <row r="1314" spans="1:9" s="62" customFormat="1">
      <c r="A1314" s="83"/>
      <c r="B1314" s="83"/>
      <c r="C1314" s="83"/>
      <c r="D1314" s="109"/>
      <c r="H1314" s="144"/>
      <c r="I1314" s="145"/>
    </row>
    <row r="1315" spans="1:9" s="62" customFormat="1">
      <c r="A1315" s="83"/>
      <c r="B1315" s="83"/>
      <c r="C1315" s="83"/>
      <c r="D1315" s="109"/>
      <c r="H1315" s="144"/>
      <c r="I1315" s="145"/>
    </row>
    <row r="1316" spans="1:9" s="62" customFormat="1">
      <c r="A1316" s="83"/>
      <c r="B1316" s="83"/>
      <c r="C1316" s="83"/>
      <c r="D1316" s="109"/>
      <c r="H1316" s="144"/>
      <c r="I1316" s="145"/>
    </row>
    <row r="1317" spans="1:9" s="62" customFormat="1">
      <c r="A1317" s="83"/>
      <c r="B1317" s="83"/>
      <c r="C1317" s="83"/>
      <c r="D1317" s="109"/>
      <c r="H1317" s="144"/>
      <c r="I1317" s="145"/>
    </row>
    <row r="1318" spans="1:9" s="62" customFormat="1">
      <c r="A1318" s="83"/>
      <c r="B1318" s="83"/>
      <c r="C1318" s="83"/>
      <c r="D1318" s="109"/>
      <c r="H1318" s="144"/>
      <c r="I1318" s="145"/>
    </row>
    <row r="1319" spans="1:9" s="62" customFormat="1">
      <c r="A1319" s="83"/>
      <c r="B1319" s="83"/>
      <c r="C1319" s="83"/>
      <c r="D1319" s="109"/>
      <c r="H1319" s="144"/>
      <c r="I1319" s="145"/>
    </row>
    <row r="1320" spans="1:9" s="62" customFormat="1">
      <c r="A1320" s="83"/>
      <c r="B1320" s="83"/>
      <c r="C1320" s="83"/>
      <c r="D1320" s="109"/>
      <c r="H1320" s="144"/>
      <c r="I1320" s="145"/>
    </row>
    <row r="1321" spans="1:9" s="62" customFormat="1">
      <c r="A1321" s="83"/>
      <c r="B1321" s="83"/>
      <c r="C1321" s="83"/>
      <c r="D1321" s="109"/>
      <c r="H1321" s="144"/>
      <c r="I1321" s="145"/>
    </row>
    <row r="1322" spans="1:9" s="62" customFormat="1">
      <c r="A1322" s="83"/>
      <c r="B1322" s="83"/>
      <c r="C1322" s="83"/>
      <c r="D1322" s="109"/>
      <c r="H1322" s="144"/>
      <c r="I1322" s="145"/>
    </row>
    <row r="1323" spans="1:9" s="62" customFormat="1">
      <c r="A1323" s="83"/>
      <c r="B1323" s="83"/>
      <c r="C1323" s="83"/>
      <c r="D1323" s="109"/>
      <c r="H1323" s="144"/>
      <c r="I1323" s="145"/>
    </row>
    <row r="1324" spans="1:9" s="62" customFormat="1">
      <c r="A1324" s="83"/>
      <c r="B1324" s="83"/>
      <c r="C1324" s="83"/>
      <c r="D1324" s="109"/>
      <c r="H1324" s="144"/>
      <c r="I1324" s="145"/>
    </row>
    <row r="1325" spans="1:9" s="62" customFormat="1">
      <c r="A1325" s="83"/>
      <c r="B1325" s="83"/>
      <c r="C1325" s="83"/>
      <c r="D1325" s="109"/>
      <c r="H1325" s="144"/>
      <c r="I1325" s="145"/>
    </row>
    <row r="1326" spans="1:9" s="62" customFormat="1">
      <c r="A1326" s="83"/>
      <c r="B1326" s="83"/>
      <c r="C1326" s="83"/>
      <c r="D1326" s="109"/>
      <c r="H1326" s="144"/>
      <c r="I1326" s="145"/>
    </row>
    <row r="1327" spans="1:9" s="62" customFormat="1">
      <c r="A1327" s="83"/>
      <c r="B1327" s="83"/>
      <c r="C1327" s="83"/>
      <c r="D1327" s="109"/>
      <c r="H1327" s="144"/>
      <c r="I1327" s="145"/>
    </row>
    <row r="1328" spans="1:9" s="62" customFormat="1">
      <c r="A1328" s="83"/>
      <c r="B1328" s="83"/>
      <c r="C1328" s="83"/>
      <c r="D1328" s="109"/>
      <c r="H1328" s="144"/>
      <c r="I1328" s="145"/>
    </row>
    <row r="1329" spans="1:9" s="62" customFormat="1">
      <c r="A1329" s="83"/>
      <c r="B1329" s="83"/>
      <c r="C1329" s="83"/>
      <c r="D1329" s="109"/>
      <c r="H1329" s="144"/>
      <c r="I1329" s="145"/>
    </row>
    <row r="1330" spans="1:9" s="62" customFormat="1">
      <c r="A1330" s="83"/>
      <c r="B1330" s="83"/>
      <c r="C1330" s="83"/>
      <c r="D1330" s="109"/>
      <c r="H1330" s="144"/>
      <c r="I1330" s="145"/>
    </row>
    <row r="1331" spans="1:9" s="62" customFormat="1">
      <c r="A1331" s="83"/>
      <c r="B1331" s="83"/>
      <c r="C1331" s="83"/>
      <c r="D1331" s="109"/>
      <c r="H1331" s="144"/>
      <c r="I1331" s="145"/>
    </row>
    <row r="1332" spans="1:9" s="62" customFormat="1">
      <c r="A1332" s="83"/>
      <c r="B1332" s="83"/>
      <c r="C1332" s="83"/>
      <c r="D1332" s="109"/>
      <c r="H1332" s="144"/>
      <c r="I1332" s="145"/>
    </row>
    <row r="1333" spans="1:9" s="62" customFormat="1">
      <c r="A1333" s="83"/>
      <c r="B1333" s="83"/>
      <c r="C1333" s="83"/>
      <c r="D1333" s="109"/>
      <c r="H1333" s="144"/>
      <c r="I1333" s="145"/>
    </row>
    <row r="1334" spans="1:9" s="62" customFormat="1">
      <c r="A1334" s="83"/>
      <c r="B1334" s="83"/>
      <c r="C1334" s="83"/>
      <c r="D1334" s="109"/>
      <c r="H1334" s="144"/>
      <c r="I1334" s="145"/>
    </row>
    <row r="1335" spans="1:9" s="62" customFormat="1">
      <c r="A1335" s="83"/>
      <c r="B1335" s="83"/>
      <c r="C1335" s="83"/>
      <c r="D1335" s="109"/>
      <c r="H1335" s="144"/>
      <c r="I1335" s="145"/>
    </row>
    <row r="1336" spans="1:9" s="62" customFormat="1">
      <c r="A1336" s="83"/>
      <c r="B1336" s="83"/>
      <c r="C1336" s="83"/>
      <c r="D1336" s="109"/>
      <c r="H1336" s="144"/>
      <c r="I1336" s="145"/>
    </row>
    <row r="1337" spans="1:9" s="62" customFormat="1">
      <c r="A1337" s="83"/>
      <c r="B1337" s="83"/>
      <c r="C1337" s="83"/>
      <c r="D1337" s="109"/>
      <c r="H1337" s="144"/>
      <c r="I1337" s="145"/>
    </row>
    <row r="1338" spans="1:9" s="62" customFormat="1">
      <c r="A1338" s="83"/>
      <c r="B1338" s="83"/>
      <c r="C1338" s="83"/>
      <c r="D1338" s="109"/>
      <c r="H1338" s="144"/>
      <c r="I1338" s="145"/>
    </row>
    <row r="1339" spans="1:9" s="62" customFormat="1">
      <c r="A1339" s="83"/>
      <c r="B1339" s="83"/>
      <c r="C1339" s="83"/>
      <c r="D1339" s="109"/>
      <c r="H1339" s="144"/>
      <c r="I1339" s="145"/>
    </row>
    <row r="1340" spans="1:9" s="62" customFormat="1">
      <c r="A1340" s="83"/>
      <c r="B1340" s="83"/>
      <c r="C1340" s="83"/>
      <c r="D1340" s="109"/>
      <c r="H1340" s="144"/>
      <c r="I1340" s="145"/>
    </row>
    <row r="1341" spans="1:9" s="6" customFormat="1">
      <c r="A1341" s="29"/>
      <c r="B1341" s="29"/>
      <c r="C1341" s="29"/>
      <c r="D1341" s="150"/>
      <c r="H1341" s="5"/>
      <c r="I1341" s="151"/>
    </row>
    <row r="1342" spans="1:9" s="6" customFormat="1">
      <c r="A1342" s="29"/>
      <c r="B1342" s="29"/>
      <c r="C1342" s="29"/>
      <c r="D1342" s="150"/>
      <c r="H1342" s="5"/>
      <c r="I1342" s="151"/>
    </row>
    <row r="1343" spans="1:9" s="6" customFormat="1">
      <c r="A1343" s="29"/>
      <c r="B1343" s="29"/>
      <c r="C1343" s="29"/>
      <c r="D1343" s="150"/>
      <c r="H1343" s="5"/>
      <c r="I1343" s="151"/>
    </row>
    <row r="1344" spans="1:9" s="6" customFormat="1">
      <c r="A1344" s="29"/>
      <c r="B1344" s="29"/>
      <c r="C1344" s="29"/>
      <c r="D1344" s="150"/>
      <c r="H1344" s="5"/>
      <c r="I1344" s="151"/>
    </row>
    <row r="1345" spans="1:9" s="6" customFormat="1">
      <c r="A1345" s="29"/>
      <c r="B1345" s="29"/>
      <c r="C1345" s="29"/>
      <c r="D1345" s="150"/>
      <c r="H1345" s="5"/>
      <c r="I1345" s="151"/>
    </row>
    <row r="1346" spans="1:9" s="6" customFormat="1">
      <c r="A1346" s="29"/>
      <c r="B1346" s="29"/>
      <c r="C1346" s="29"/>
      <c r="D1346" s="150"/>
      <c r="H1346" s="5"/>
      <c r="I1346" s="151"/>
    </row>
    <row r="1347" spans="1:9" s="6" customFormat="1">
      <c r="A1347" s="29"/>
      <c r="B1347" s="29"/>
      <c r="C1347" s="29"/>
      <c r="D1347" s="150"/>
      <c r="H1347" s="5"/>
      <c r="I1347" s="151"/>
    </row>
    <row r="1348" spans="1:9" s="6" customFormat="1">
      <c r="A1348" s="29"/>
      <c r="B1348" s="29"/>
      <c r="C1348" s="29"/>
      <c r="D1348" s="150"/>
      <c r="H1348" s="5"/>
      <c r="I1348" s="151"/>
    </row>
    <row r="1349" spans="1:9" s="6" customFormat="1">
      <c r="A1349" s="29"/>
      <c r="B1349" s="29"/>
      <c r="C1349" s="29"/>
      <c r="D1349" s="150"/>
      <c r="H1349" s="5"/>
      <c r="I1349" s="151"/>
    </row>
    <row r="1350" spans="1:9" s="6" customFormat="1">
      <c r="A1350" s="29"/>
      <c r="B1350" s="29"/>
      <c r="C1350" s="29"/>
      <c r="D1350" s="150"/>
      <c r="H1350" s="5"/>
      <c r="I1350" s="151"/>
    </row>
    <row r="1351" spans="1:9" s="6" customFormat="1">
      <c r="A1351" s="29"/>
      <c r="B1351" s="29"/>
      <c r="C1351" s="29"/>
      <c r="D1351" s="150"/>
      <c r="H1351" s="5"/>
      <c r="I1351" s="151"/>
    </row>
    <row r="1352" spans="1:9" s="6" customFormat="1">
      <c r="A1352" s="29"/>
      <c r="B1352" s="29"/>
      <c r="C1352" s="29"/>
      <c r="D1352" s="150"/>
      <c r="H1352" s="5"/>
      <c r="I1352" s="151"/>
    </row>
    <row r="1353" spans="1:9" s="6" customFormat="1">
      <c r="A1353" s="29"/>
      <c r="B1353" s="29"/>
      <c r="C1353" s="29"/>
      <c r="D1353" s="150"/>
      <c r="H1353" s="5"/>
      <c r="I1353" s="151"/>
    </row>
    <row r="1354" spans="1:9" s="6" customFormat="1">
      <c r="A1354" s="29"/>
      <c r="B1354" s="29"/>
      <c r="C1354" s="29"/>
      <c r="D1354" s="150"/>
      <c r="H1354" s="5"/>
      <c r="I1354" s="151"/>
    </row>
    <row r="1355" spans="1:9" s="6" customFormat="1">
      <c r="A1355" s="29"/>
      <c r="B1355" s="29"/>
      <c r="C1355" s="29"/>
      <c r="D1355" s="150"/>
      <c r="H1355" s="5"/>
      <c r="I1355" s="151"/>
    </row>
    <row r="1356" spans="1:9" s="6" customFormat="1">
      <c r="A1356" s="29"/>
      <c r="B1356" s="29"/>
      <c r="C1356" s="29"/>
      <c r="D1356" s="150"/>
      <c r="H1356" s="5"/>
      <c r="I1356" s="151"/>
    </row>
    <row r="1357" spans="1:9" s="6" customFormat="1">
      <c r="A1357" s="29"/>
      <c r="B1357" s="29"/>
      <c r="C1357" s="29"/>
      <c r="D1357" s="150"/>
      <c r="H1357" s="5"/>
      <c r="I1357" s="151"/>
    </row>
    <row r="1358" spans="1:9" s="6" customFormat="1">
      <c r="A1358" s="29"/>
      <c r="B1358" s="29"/>
      <c r="C1358" s="29"/>
      <c r="D1358" s="150"/>
      <c r="H1358" s="5"/>
      <c r="I1358" s="151"/>
    </row>
    <row r="1359" spans="1:9" s="6" customFormat="1">
      <c r="A1359" s="29"/>
      <c r="B1359" s="29"/>
      <c r="C1359" s="29"/>
      <c r="D1359" s="150"/>
      <c r="H1359" s="5"/>
      <c r="I1359" s="151"/>
    </row>
    <row r="1360" spans="1:9" s="6" customFormat="1">
      <c r="A1360" s="29"/>
      <c r="B1360" s="29"/>
      <c r="C1360" s="29"/>
      <c r="D1360" s="150"/>
      <c r="H1360" s="5"/>
      <c r="I1360" s="151"/>
    </row>
    <row r="1361" spans="1:9" s="6" customFormat="1">
      <c r="A1361" s="29"/>
      <c r="B1361" s="29"/>
      <c r="C1361" s="29"/>
      <c r="D1361" s="150"/>
      <c r="H1361" s="5"/>
      <c r="I1361" s="151"/>
    </row>
    <row r="1362" spans="1:9" s="6" customFormat="1">
      <c r="A1362" s="29"/>
      <c r="B1362" s="29"/>
      <c r="C1362" s="29"/>
      <c r="D1362" s="150"/>
      <c r="H1362" s="5"/>
      <c r="I1362" s="151"/>
    </row>
    <row r="1363" spans="1:9" s="6" customFormat="1">
      <c r="A1363" s="29"/>
      <c r="B1363" s="29"/>
      <c r="C1363" s="29"/>
      <c r="D1363" s="150"/>
      <c r="H1363" s="5"/>
      <c r="I1363" s="151"/>
    </row>
    <row r="1364" spans="1:9" s="6" customFormat="1">
      <c r="A1364" s="29"/>
      <c r="B1364" s="29"/>
      <c r="C1364" s="29"/>
      <c r="D1364" s="150"/>
      <c r="H1364" s="5"/>
      <c r="I1364" s="151"/>
    </row>
    <row r="1365" spans="1:9" s="6" customFormat="1">
      <c r="A1365" s="29"/>
      <c r="B1365" s="29"/>
      <c r="C1365" s="29"/>
      <c r="D1365" s="150"/>
      <c r="H1365" s="5"/>
      <c r="I1365" s="151"/>
    </row>
    <row r="1366" spans="1:9" s="6" customFormat="1">
      <c r="A1366" s="29"/>
      <c r="B1366" s="29"/>
      <c r="C1366" s="29"/>
      <c r="D1366" s="150"/>
      <c r="H1366" s="5"/>
      <c r="I1366" s="151"/>
    </row>
    <row r="1367" spans="1:9" s="6" customFormat="1">
      <c r="A1367" s="29"/>
      <c r="B1367" s="29"/>
      <c r="C1367" s="29"/>
      <c r="D1367" s="150"/>
      <c r="H1367" s="5"/>
      <c r="I1367" s="151"/>
    </row>
    <row r="1368" spans="1:9" s="6" customFormat="1">
      <c r="A1368" s="29"/>
      <c r="B1368" s="29"/>
      <c r="C1368" s="29"/>
      <c r="D1368" s="150"/>
      <c r="H1368" s="5"/>
      <c r="I1368" s="151"/>
    </row>
    <row r="1369" spans="1:9" s="6" customFormat="1">
      <c r="A1369" s="29"/>
      <c r="B1369" s="29"/>
      <c r="C1369" s="29"/>
      <c r="D1369" s="150"/>
      <c r="H1369" s="5"/>
      <c r="I1369" s="151"/>
    </row>
    <row r="1370" spans="1:9" s="6" customFormat="1">
      <c r="A1370" s="29"/>
      <c r="B1370" s="29"/>
      <c r="C1370" s="29"/>
      <c r="D1370" s="150"/>
      <c r="H1370" s="5"/>
      <c r="I1370" s="151"/>
    </row>
    <row r="1371" spans="1:9" s="6" customFormat="1">
      <c r="A1371" s="29"/>
      <c r="B1371" s="29"/>
      <c r="C1371" s="29"/>
      <c r="D1371" s="150"/>
      <c r="H1371" s="5"/>
      <c r="I1371" s="151"/>
    </row>
    <row r="1372" spans="1:9" s="6" customFormat="1">
      <c r="A1372" s="29"/>
      <c r="B1372" s="29"/>
      <c r="C1372" s="29"/>
      <c r="D1372" s="150"/>
      <c r="H1372" s="5"/>
      <c r="I1372" s="151"/>
    </row>
    <row r="1373" spans="1:9" s="6" customFormat="1">
      <c r="A1373" s="29"/>
      <c r="B1373" s="29"/>
      <c r="C1373" s="29"/>
      <c r="D1373" s="150"/>
      <c r="H1373" s="5"/>
      <c r="I1373" s="151"/>
    </row>
    <row r="1374" spans="1:9" s="6" customFormat="1">
      <c r="A1374" s="29"/>
      <c r="B1374" s="29"/>
      <c r="C1374" s="29"/>
      <c r="D1374" s="150"/>
      <c r="H1374" s="5"/>
      <c r="I1374" s="151"/>
    </row>
    <row r="1375" spans="1:9" s="6" customFormat="1">
      <c r="A1375" s="29"/>
      <c r="B1375" s="29"/>
      <c r="C1375" s="29"/>
      <c r="D1375" s="150"/>
      <c r="H1375" s="5"/>
      <c r="I1375" s="151"/>
    </row>
    <row r="1376" spans="1:9" s="6" customFormat="1">
      <c r="A1376" s="29"/>
      <c r="B1376" s="29"/>
      <c r="C1376" s="29"/>
      <c r="D1376" s="150"/>
      <c r="H1376" s="5"/>
      <c r="I1376" s="151"/>
    </row>
    <row r="1377" spans="1:9" s="6" customFormat="1">
      <c r="A1377" s="29"/>
      <c r="B1377" s="29"/>
      <c r="C1377" s="29"/>
      <c r="D1377" s="150"/>
      <c r="H1377" s="5"/>
      <c r="I1377" s="151"/>
    </row>
    <row r="1378" spans="1:9" s="6" customFormat="1">
      <c r="A1378" s="29"/>
      <c r="B1378" s="29"/>
      <c r="C1378" s="29"/>
      <c r="D1378" s="150"/>
      <c r="H1378" s="5"/>
      <c r="I1378" s="151"/>
    </row>
    <row r="1379" spans="1:9" s="6" customFormat="1">
      <c r="A1379" s="29"/>
      <c r="B1379" s="29"/>
      <c r="C1379" s="29"/>
      <c r="D1379" s="150"/>
      <c r="H1379" s="5"/>
      <c r="I1379" s="151"/>
    </row>
    <row r="1380" spans="1:9" s="6" customFormat="1">
      <c r="A1380" s="29"/>
      <c r="B1380" s="29"/>
      <c r="C1380" s="29"/>
      <c r="D1380" s="150"/>
      <c r="H1380" s="5"/>
      <c r="I1380" s="151"/>
    </row>
    <row r="1381" spans="1:9" s="6" customFormat="1">
      <c r="A1381" s="29"/>
      <c r="B1381" s="29"/>
      <c r="C1381" s="29"/>
      <c r="D1381" s="150"/>
      <c r="H1381" s="5"/>
      <c r="I1381" s="151"/>
    </row>
    <row r="1382" spans="1:9" s="6" customFormat="1">
      <c r="A1382" s="29"/>
      <c r="B1382" s="29"/>
      <c r="C1382" s="29"/>
      <c r="D1382" s="150"/>
      <c r="H1382" s="5"/>
      <c r="I1382" s="151"/>
    </row>
    <row r="1383" spans="1:9" s="6" customFormat="1">
      <c r="A1383" s="29"/>
      <c r="B1383" s="29"/>
      <c r="C1383" s="29"/>
      <c r="D1383" s="150"/>
      <c r="H1383" s="5"/>
      <c r="I1383" s="151"/>
    </row>
    <row r="1384" spans="1:9" s="6" customFormat="1">
      <c r="A1384" s="29"/>
      <c r="B1384" s="29"/>
      <c r="C1384" s="29"/>
      <c r="D1384" s="150"/>
      <c r="H1384" s="5"/>
      <c r="I1384" s="151"/>
    </row>
    <row r="1385" spans="1:9" s="6" customFormat="1">
      <c r="A1385" s="29"/>
      <c r="B1385" s="29"/>
      <c r="C1385" s="29"/>
      <c r="D1385" s="150"/>
      <c r="H1385" s="5"/>
      <c r="I1385" s="151"/>
    </row>
    <row r="1386" spans="1:9" s="6" customFormat="1">
      <c r="A1386" s="29"/>
      <c r="B1386" s="29"/>
      <c r="C1386" s="29"/>
      <c r="D1386" s="150"/>
      <c r="H1386" s="5"/>
      <c r="I1386" s="151"/>
    </row>
    <row r="1387" spans="1:9" s="6" customFormat="1">
      <c r="A1387" s="29"/>
      <c r="B1387" s="29"/>
      <c r="C1387" s="29"/>
      <c r="D1387" s="150"/>
      <c r="H1387" s="5"/>
      <c r="I1387" s="151"/>
    </row>
    <row r="1388" spans="1:9" s="6" customFormat="1">
      <c r="A1388" s="29"/>
      <c r="B1388" s="29"/>
      <c r="C1388" s="29"/>
      <c r="D1388" s="150"/>
      <c r="H1388" s="5"/>
      <c r="I1388" s="151"/>
    </row>
    <row r="1389" spans="1:9" s="6" customFormat="1">
      <c r="A1389" s="29"/>
      <c r="B1389" s="29"/>
      <c r="C1389" s="29"/>
      <c r="D1389" s="150"/>
      <c r="H1389" s="5"/>
      <c r="I1389" s="151"/>
    </row>
    <row r="1390" spans="1:9" s="6" customFormat="1">
      <c r="A1390" s="29"/>
      <c r="B1390" s="29"/>
      <c r="C1390" s="29"/>
      <c r="D1390" s="150"/>
      <c r="H1390" s="5"/>
      <c r="I1390" s="151"/>
    </row>
    <row r="1391" spans="1:9" s="6" customFormat="1">
      <c r="A1391" s="29"/>
      <c r="B1391" s="29"/>
      <c r="C1391" s="29"/>
      <c r="D1391" s="150"/>
      <c r="H1391" s="5"/>
      <c r="I1391" s="151"/>
    </row>
    <row r="1392" spans="1:9" s="6" customFormat="1">
      <c r="A1392" s="29"/>
      <c r="B1392" s="29"/>
      <c r="C1392" s="29"/>
      <c r="D1392" s="150"/>
      <c r="H1392" s="5"/>
      <c r="I1392" s="151"/>
    </row>
    <row r="1393" spans="1:9" s="6" customFormat="1">
      <c r="A1393" s="29"/>
      <c r="B1393" s="29"/>
      <c r="C1393" s="29"/>
      <c r="D1393" s="150"/>
      <c r="H1393" s="5"/>
      <c r="I1393" s="151"/>
    </row>
    <row r="1394" spans="1:9" s="6" customFormat="1">
      <c r="A1394" s="29"/>
      <c r="B1394" s="29"/>
      <c r="C1394" s="29"/>
      <c r="D1394" s="150"/>
      <c r="H1394" s="5"/>
      <c r="I1394" s="151"/>
    </row>
    <row r="1395" spans="1:9" s="6" customFormat="1">
      <c r="A1395" s="29"/>
      <c r="B1395" s="29"/>
      <c r="C1395" s="29"/>
      <c r="D1395" s="150"/>
      <c r="H1395" s="5"/>
      <c r="I1395" s="151"/>
    </row>
    <row r="1396" spans="1:9" s="6" customFormat="1">
      <c r="A1396" s="29"/>
      <c r="B1396" s="29"/>
      <c r="C1396" s="29"/>
      <c r="D1396" s="150"/>
      <c r="H1396" s="5"/>
      <c r="I1396" s="151"/>
    </row>
    <row r="1397" spans="1:9" s="6" customFormat="1">
      <c r="A1397" s="29"/>
      <c r="B1397" s="29"/>
      <c r="C1397" s="29"/>
      <c r="D1397" s="150"/>
      <c r="H1397" s="5"/>
      <c r="I1397" s="151"/>
    </row>
    <row r="1398" spans="1:9" s="6" customFormat="1">
      <c r="A1398" s="29"/>
      <c r="B1398" s="29"/>
      <c r="C1398" s="29"/>
      <c r="D1398" s="150"/>
      <c r="H1398" s="5"/>
      <c r="I1398" s="151"/>
    </row>
    <row r="1399" spans="1:9" s="6" customFormat="1">
      <c r="A1399" s="29"/>
      <c r="B1399" s="29"/>
      <c r="C1399" s="29"/>
      <c r="D1399" s="150"/>
      <c r="H1399" s="5"/>
      <c r="I1399" s="151"/>
    </row>
    <row r="1400" spans="1:9" s="6" customFormat="1">
      <c r="A1400" s="29"/>
      <c r="B1400" s="29"/>
      <c r="C1400" s="29"/>
      <c r="D1400" s="150"/>
      <c r="H1400" s="5"/>
      <c r="I1400" s="151"/>
    </row>
    <row r="1401" spans="1:9" s="6" customFormat="1">
      <c r="A1401" s="29"/>
      <c r="B1401" s="29"/>
      <c r="C1401" s="29"/>
      <c r="D1401" s="150"/>
      <c r="H1401" s="5"/>
      <c r="I1401" s="151"/>
    </row>
    <row r="1402" spans="1:9" s="6" customFormat="1">
      <c r="A1402" s="29"/>
      <c r="B1402" s="29"/>
      <c r="C1402" s="29"/>
      <c r="D1402" s="150"/>
      <c r="H1402" s="5"/>
      <c r="I1402" s="151"/>
    </row>
    <row r="1403" spans="1:9" s="6" customFormat="1">
      <c r="A1403" s="29"/>
      <c r="B1403" s="29"/>
      <c r="C1403" s="29"/>
      <c r="D1403" s="150"/>
      <c r="H1403" s="5"/>
      <c r="I1403" s="151"/>
    </row>
    <row r="1404" spans="1:9" s="6" customFormat="1">
      <c r="A1404" s="29"/>
      <c r="B1404" s="29"/>
      <c r="C1404" s="29"/>
      <c r="D1404" s="150"/>
      <c r="H1404" s="5"/>
      <c r="I1404" s="151"/>
    </row>
    <row r="1405" spans="1:9" s="6" customFormat="1">
      <c r="A1405" s="29"/>
      <c r="B1405" s="29"/>
      <c r="C1405" s="29"/>
      <c r="D1405" s="150"/>
      <c r="H1405" s="5"/>
      <c r="I1405" s="151"/>
    </row>
    <row r="1406" spans="1:9" s="6" customFormat="1">
      <c r="A1406" s="29"/>
      <c r="B1406" s="29"/>
      <c r="C1406" s="29"/>
      <c r="D1406" s="150"/>
      <c r="H1406" s="5"/>
      <c r="I1406" s="151"/>
    </row>
    <row r="1407" spans="1:9" s="6" customFormat="1">
      <c r="A1407" s="29"/>
      <c r="B1407" s="29"/>
      <c r="C1407" s="29"/>
      <c r="D1407" s="150"/>
      <c r="H1407" s="5"/>
      <c r="I1407" s="151"/>
    </row>
    <row r="1408" spans="1:9" s="6" customFormat="1">
      <c r="A1408" s="29"/>
      <c r="B1408" s="29"/>
      <c r="C1408" s="29"/>
      <c r="D1408" s="150"/>
      <c r="H1408" s="5"/>
      <c r="I1408" s="151"/>
    </row>
    <row r="1409" spans="1:9" s="6" customFormat="1">
      <c r="A1409" s="29"/>
      <c r="B1409" s="29"/>
      <c r="C1409" s="29"/>
      <c r="D1409" s="150"/>
      <c r="H1409" s="5"/>
      <c r="I1409" s="151"/>
    </row>
    <row r="1410" spans="1:9" s="6" customFormat="1">
      <c r="A1410" s="29"/>
      <c r="B1410" s="29"/>
      <c r="C1410" s="29"/>
      <c r="D1410" s="150"/>
      <c r="H1410" s="5"/>
      <c r="I1410" s="151"/>
    </row>
    <row r="1411" spans="1:9" s="6" customFormat="1">
      <c r="A1411" s="29"/>
      <c r="B1411" s="29"/>
      <c r="C1411" s="29"/>
      <c r="D1411" s="150"/>
      <c r="H1411" s="5"/>
      <c r="I1411" s="151"/>
    </row>
    <row r="1412" spans="1:9" s="6" customFormat="1">
      <c r="A1412" s="29"/>
      <c r="B1412" s="29"/>
      <c r="C1412" s="29"/>
      <c r="D1412" s="150"/>
      <c r="H1412" s="5"/>
      <c r="I1412" s="151"/>
    </row>
    <row r="1413" spans="1:9" s="6" customFormat="1">
      <c r="A1413" s="29"/>
      <c r="B1413" s="29"/>
      <c r="C1413" s="29"/>
      <c r="D1413" s="150"/>
      <c r="H1413" s="5"/>
      <c r="I1413" s="151"/>
    </row>
    <row r="1414" spans="1:9" s="6" customFormat="1">
      <c r="A1414" s="29"/>
      <c r="B1414" s="29"/>
      <c r="C1414" s="29"/>
      <c r="D1414" s="150"/>
      <c r="H1414" s="5"/>
      <c r="I1414" s="151"/>
    </row>
    <row r="1415" spans="1:9" s="6" customFormat="1">
      <c r="A1415" s="29"/>
      <c r="B1415" s="29"/>
      <c r="C1415" s="29"/>
      <c r="D1415" s="150"/>
      <c r="H1415" s="5"/>
      <c r="I1415" s="151"/>
    </row>
    <row r="1416" spans="1:9" s="6" customFormat="1">
      <c r="A1416" s="29"/>
      <c r="B1416" s="29"/>
      <c r="C1416" s="29"/>
      <c r="D1416" s="150"/>
      <c r="H1416" s="5"/>
      <c r="I1416" s="151"/>
    </row>
    <row r="1417" spans="1:9" s="6" customFormat="1">
      <c r="A1417" s="29"/>
      <c r="B1417" s="29"/>
      <c r="C1417" s="29"/>
      <c r="D1417" s="150"/>
      <c r="H1417" s="5"/>
      <c r="I1417" s="151"/>
    </row>
    <row r="1418" spans="1:9" s="6" customFormat="1">
      <c r="A1418" s="29"/>
      <c r="B1418" s="29"/>
      <c r="C1418" s="29"/>
      <c r="D1418" s="150"/>
      <c r="H1418" s="5"/>
      <c r="I1418" s="151"/>
    </row>
    <row r="1419" spans="1:9" s="6" customFormat="1">
      <c r="A1419" s="29"/>
      <c r="B1419" s="29"/>
      <c r="C1419" s="29"/>
      <c r="D1419" s="150"/>
      <c r="H1419" s="5"/>
      <c r="I1419" s="151"/>
    </row>
    <row r="1420" spans="1:9" s="6" customFormat="1">
      <c r="A1420" s="29"/>
      <c r="B1420" s="29"/>
      <c r="C1420" s="29"/>
      <c r="D1420" s="150"/>
      <c r="H1420" s="5"/>
      <c r="I1420" s="151"/>
    </row>
    <row r="1421" spans="1:9" s="6" customFormat="1">
      <c r="A1421" s="29"/>
      <c r="B1421" s="29"/>
      <c r="C1421" s="29"/>
      <c r="D1421" s="150"/>
      <c r="H1421" s="5"/>
      <c r="I1421" s="151"/>
    </row>
    <row r="1422" spans="1:9" s="6" customFormat="1">
      <c r="A1422" s="29"/>
      <c r="B1422" s="29"/>
      <c r="C1422" s="29"/>
      <c r="D1422" s="150"/>
      <c r="H1422" s="5"/>
      <c r="I1422" s="151"/>
    </row>
    <row r="1423" spans="1:9" s="6" customFormat="1">
      <c r="A1423" s="29"/>
      <c r="B1423" s="29"/>
      <c r="C1423" s="29"/>
      <c r="D1423" s="150"/>
      <c r="H1423" s="5"/>
      <c r="I1423" s="151"/>
    </row>
    <row r="1424" spans="1:9" s="6" customFormat="1">
      <c r="A1424" s="29"/>
      <c r="B1424" s="29"/>
      <c r="C1424" s="29"/>
      <c r="D1424" s="150"/>
      <c r="H1424" s="5"/>
      <c r="I1424" s="151"/>
    </row>
    <row r="1425" spans="1:9" s="6" customFormat="1">
      <c r="A1425" s="29"/>
      <c r="B1425" s="29"/>
      <c r="C1425" s="29"/>
      <c r="D1425" s="150"/>
      <c r="H1425" s="5"/>
      <c r="I1425" s="151"/>
    </row>
    <row r="1426" spans="1:9" s="6" customFormat="1">
      <c r="A1426" s="29"/>
      <c r="B1426" s="29"/>
      <c r="C1426" s="29"/>
      <c r="D1426" s="150"/>
      <c r="H1426" s="5"/>
      <c r="I1426" s="151"/>
    </row>
    <row r="1427" spans="1:9" s="6" customFormat="1">
      <c r="A1427" s="29"/>
      <c r="B1427" s="29"/>
      <c r="C1427" s="29"/>
      <c r="D1427" s="150"/>
      <c r="H1427" s="5"/>
      <c r="I1427" s="151"/>
    </row>
    <row r="1428" spans="1:9" s="6" customFormat="1">
      <c r="A1428" s="29"/>
      <c r="B1428" s="29"/>
      <c r="C1428" s="29"/>
      <c r="D1428" s="150"/>
      <c r="H1428" s="5"/>
      <c r="I1428" s="151"/>
    </row>
    <row r="1429" spans="1:9" s="6" customFormat="1">
      <c r="A1429" s="29"/>
      <c r="B1429" s="29"/>
      <c r="C1429" s="29"/>
      <c r="D1429" s="150"/>
      <c r="H1429" s="5"/>
      <c r="I1429" s="151"/>
    </row>
    <row r="1430" spans="1:9" s="6" customFormat="1">
      <c r="A1430" s="29"/>
      <c r="B1430" s="29"/>
      <c r="C1430" s="29"/>
      <c r="D1430" s="150"/>
      <c r="H1430" s="5"/>
      <c r="I1430" s="151"/>
    </row>
    <row r="1431" spans="1:9" s="6" customFormat="1">
      <c r="A1431" s="29"/>
      <c r="B1431" s="29"/>
      <c r="C1431" s="29"/>
      <c r="D1431" s="150"/>
      <c r="H1431" s="5"/>
      <c r="I1431" s="151"/>
    </row>
    <row r="1432" spans="1:9" s="6" customFormat="1">
      <c r="A1432" s="29"/>
      <c r="B1432" s="29"/>
      <c r="C1432" s="29"/>
      <c r="D1432" s="150"/>
      <c r="H1432" s="5"/>
      <c r="I1432" s="151"/>
    </row>
    <row r="1433" spans="1:9" s="6" customFormat="1">
      <c r="A1433" s="29"/>
      <c r="B1433" s="29"/>
      <c r="C1433" s="29"/>
      <c r="D1433" s="150"/>
      <c r="H1433" s="5"/>
      <c r="I1433" s="151"/>
    </row>
    <row r="1434" spans="1:9" s="6" customFormat="1">
      <c r="A1434" s="29"/>
      <c r="B1434" s="29"/>
      <c r="C1434" s="29"/>
      <c r="D1434" s="150"/>
      <c r="H1434" s="5"/>
      <c r="I1434" s="151"/>
    </row>
    <row r="1435" spans="1:9" s="6" customFormat="1">
      <c r="A1435" s="29"/>
      <c r="B1435" s="29"/>
      <c r="C1435" s="29"/>
      <c r="D1435" s="150"/>
      <c r="H1435" s="5"/>
      <c r="I1435" s="151"/>
    </row>
    <row r="1436" spans="1:9" s="6" customFormat="1">
      <c r="A1436" s="29"/>
      <c r="B1436" s="29"/>
      <c r="C1436" s="29"/>
      <c r="D1436" s="150"/>
      <c r="H1436" s="5"/>
      <c r="I1436" s="151"/>
    </row>
    <row r="1437" spans="1:9" s="6" customFormat="1">
      <c r="A1437" s="29"/>
      <c r="B1437" s="29"/>
      <c r="C1437" s="29"/>
      <c r="D1437" s="150"/>
      <c r="H1437" s="5"/>
      <c r="I1437" s="151"/>
    </row>
    <row r="1438" spans="1:9" s="6" customFormat="1">
      <c r="A1438" s="29"/>
      <c r="B1438" s="29"/>
      <c r="C1438" s="29"/>
      <c r="D1438" s="150"/>
      <c r="H1438" s="5"/>
      <c r="I1438" s="151"/>
    </row>
    <row r="1439" spans="1:9" s="6" customFormat="1">
      <c r="A1439" s="29"/>
      <c r="B1439" s="29"/>
      <c r="C1439" s="29"/>
      <c r="D1439" s="150"/>
      <c r="H1439" s="5"/>
      <c r="I1439" s="151"/>
    </row>
    <row r="1440" spans="1:9" s="6" customFormat="1">
      <c r="A1440" s="29"/>
      <c r="B1440" s="29"/>
      <c r="C1440" s="29"/>
      <c r="D1440" s="150"/>
      <c r="H1440" s="5"/>
      <c r="I1440" s="151"/>
    </row>
    <row r="1441" spans="1:9" s="6" customFormat="1">
      <c r="A1441" s="29"/>
      <c r="B1441" s="29"/>
      <c r="C1441" s="29"/>
      <c r="D1441" s="150"/>
      <c r="H1441" s="5"/>
      <c r="I1441" s="151"/>
    </row>
    <row r="1442" spans="1:9" s="6" customFormat="1">
      <c r="A1442" s="29"/>
      <c r="B1442" s="29"/>
      <c r="C1442" s="29"/>
      <c r="D1442" s="150"/>
      <c r="H1442" s="5"/>
      <c r="I1442" s="151"/>
    </row>
    <row r="1443" spans="1:9" s="6" customFormat="1">
      <c r="A1443" s="29"/>
      <c r="B1443" s="29"/>
      <c r="C1443" s="29"/>
      <c r="D1443" s="150"/>
      <c r="H1443" s="5"/>
      <c r="I1443" s="151"/>
    </row>
    <row r="1444" spans="1:9" s="6" customFormat="1">
      <c r="A1444" s="29"/>
      <c r="B1444" s="29"/>
      <c r="C1444" s="29"/>
      <c r="D1444" s="150"/>
      <c r="H1444" s="5"/>
      <c r="I1444" s="151"/>
    </row>
    <row r="1445" spans="1:9" s="6" customFormat="1">
      <c r="A1445" s="29"/>
      <c r="B1445" s="29"/>
      <c r="C1445" s="29"/>
      <c r="D1445" s="150"/>
      <c r="H1445" s="5"/>
      <c r="I1445" s="151"/>
    </row>
    <row r="1446" spans="1:9" s="6" customFormat="1">
      <c r="A1446" s="29"/>
      <c r="B1446" s="29"/>
      <c r="C1446" s="29"/>
      <c r="D1446" s="150"/>
      <c r="H1446" s="5"/>
      <c r="I1446" s="151"/>
    </row>
    <row r="1447" spans="1:9" s="6" customFormat="1">
      <c r="A1447" s="29"/>
      <c r="B1447" s="29"/>
      <c r="C1447" s="29"/>
      <c r="D1447" s="150"/>
      <c r="H1447" s="5"/>
      <c r="I1447" s="151"/>
    </row>
    <row r="1448" spans="1:9" s="6" customFormat="1">
      <c r="A1448" s="29"/>
      <c r="B1448" s="29"/>
      <c r="C1448" s="29"/>
      <c r="D1448" s="150"/>
      <c r="H1448" s="5"/>
      <c r="I1448" s="151"/>
    </row>
    <row r="1449" spans="1:9" s="6" customFormat="1">
      <c r="A1449" s="29"/>
      <c r="B1449" s="29"/>
      <c r="C1449" s="29"/>
      <c r="D1449" s="150"/>
      <c r="H1449" s="5"/>
      <c r="I1449" s="151"/>
    </row>
    <row r="1450" spans="1:9" s="6" customFormat="1">
      <c r="A1450" s="29"/>
      <c r="B1450" s="29"/>
      <c r="C1450" s="29"/>
      <c r="D1450" s="150"/>
      <c r="H1450" s="5"/>
      <c r="I1450" s="151"/>
    </row>
    <row r="1451" spans="1:9" s="6" customFormat="1">
      <c r="A1451" s="29"/>
      <c r="B1451" s="29"/>
      <c r="C1451" s="29"/>
      <c r="D1451" s="150"/>
      <c r="H1451" s="5"/>
      <c r="I1451" s="151"/>
    </row>
    <row r="1452" spans="1:9" s="6" customFormat="1">
      <c r="A1452" s="29"/>
      <c r="B1452" s="29"/>
      <c r="C1452" s="29"/>
      <c r="D1452" s="150"/>
      <c r="H1452" s="5"/>
      <c r="I1452" s="151"/>
    </row>
    <row r="1453" spans="1:9" s="6" customFormat="1">
      <c r="A1453" s="29"/>
      <c r="B1453" s="29"/>
      <c r="C1453" s="29"/>
      <c r="D1453" s="150"/>
      <c r="H1453" s="5"/>
      <c r="I1453" s="151"/>
    </row>
    <row r="1454" spans="1:9" s="6" customFormat="1">
      <c r="A1454" s="29"/>
      <c r="B1454" s="29"/>
      <c r="C1454" s="29"/>
      <c r="D1454" s="150"/>
      <c r="H1454" s="5"/>
      <c r="I1454" s="151"/>
    </row>
    <row r="1455" spans="1:9" s="6" customFormat="1">
      <c r="A1455" s="29"/>
      <c r="B1455" s="29"/>
      <c r="C1455" s="29"/>
      <c r="D1455" s="150"/>
      <c r="H1455" s="5"/>
      <c r="I1455" s="151"/>
    </row>
    <row r="1456" spans="1:9" s="6" customFormat="1">
      <c r="A1456" s="29"/>
      <c r="B1456" s="29"/>
      <c r="C1456" s="29"/>
      <c r="D1456" s="150"/>
      <c r="H1456" s="5"/>
      <c r="I1456" s="151"/>
    </row>
    <row r="1457" spans="1:9" s="6" customFormat="1">
      <c r="A1457" s="29"/>
      <c r="B1457" s="29"/>
      <c r="C1457" s="29"/>
      <c r="D1457" s="150"/>
      <c r="H1457" s="5"/>
      <c r="I1457" s="151"/>
    </row>
    <row r="1458" spans="1:9" s="6" customFormat="1">
      <c r="A1458" s="29"/>
      <c r="B1458" s="29"/>
      <c r="C1458" s="29"/>
      <c r="D1458" s="150"/>
      <c r="H1458" s="5"/>
      <c r="I1458" s="151"/>
    </row>
    <row r="1459" spans="1:9" s="6" customFormat="1">
      <c r="A1459" s="29"/>
      <c r="B1459" s="29"/>
      <c r="C1459" s="29"/>
      <c r="D1459" s="150"/>
      <c r="H1459" s="5"/>
      <c r="I1459" s="151"/>
    </row>
    <row r="1460" spans="1:9" s="6" customFormat="1">
      <c r="A1460" s="29"/>
      <c r="B1460" s="29"/>
      <c r="C1460" s="29"/>
      <c r="D1460" s="150"/>
      <c r="H1460" s="5"/>
      <c r="I1460" s="151"/>
    </row>
    <row r="1461" spans="1:9" s="6" customFormat="1">
      <c r="A1461" s="29"/>
      <c r="B1461" s="29"/>
      <c r="C1461" s="29"/>
      <c r="D1461" s="150"/>
      <c r="H1461" s="5"/>
      <c r="I1461" s="151"/>
    </row>
    <row r="1462" spans="1:9" s="6" customFormat="1">
      <c r="A1462" s="29"/>
      <c r="B1462" s="29"/>
      <c r="C1462" s="29"/>
      <c r="D1462" s="150"/>
      <c r="H1462" s="5"/>
      <c r="I1462" s="151"/>
    </row>
    <row r="1463" spans="1:9" s="6" customFormat="1">
      <c r="A1463" s="29"/>
      <c r="B1463" s="29"/>
      <c r="C1463" s="29"/>
      <c r="D1463" s="150"/>
      <c r="H1463" s="5"/>
      <c r="I1463" s="151"/>
    </row>
    <row r="1464" spans="1:9" s="6" customFormat="1">
      <c r="A1464" s="29"/>
      <c r="B1464" s="29"/>
      <c r="C1464" s="29"/>
      <c r="D1464" s="150"/>
      <c r="H1464" s="5"/>
      <c r="I1464" s="151"/>
    </row>
    <row r="1465" spans="1:9" s="6" customFormat="1">
      <c r="A1465" s="29"/>
      <c r="B1465" s="29"/>
      <c r="C1465" s="29"/>
      <c r="D1465" s="150"/>
      <c r="H1465" s="5"/>
      <c r="I1465" s="151"/>
    </row>
    <row r="1466" spans="1:9" s="6" customFormat="1">
      <c r="A1466" s="29"/>
      <c r="B1466" s="29"/>
      <c r="C1466" s="29"/>
      <c r="D1466" s="150"/>
      <c r="H1466" s="5"/>
      <c r="I1466" s="151"/>
    </row>
    <row r="1467" spans="1:9" s="6" customFormat="1">
      <c r="A1467" s="29"/>
      <c r="B1467" s="29"/>
      <c r="C1467" s="29"/>
      <c r="D1467" s="150"/>
      <c r="H1467" s="5"/>
      <c r="I1467" s="151"/>
    </row>
    <row r="1468" spans="1:9" s="6" customFormat="1">
      <c r="A1468" s="29"/>
      <c r="B1468" s="29"/>
      <c r="C1468" s="29"/>
      <c r="D1468" s="150"/>
      <c r="H1468" s="5"/>
      <c r="I1468" s="151"/>
    </row>
    <row r="1469" spans="1:9" s="6" customFormat="1">
      <c r="A1469" s="29"/>
      <c r="B1469" s="29"/>
      <c r="C1469" s="29"/>
      <c r="D1469" s="150"/>
      <c r="H1469" s="5"/>
      <c r="I1469" s="151"/>
    </row>
    <row r="1470" spans="1:9" s="6" customFormat="1">
      <c r="A1470" s="29"/>
      <c r="B1470" s="29"/>
      <c r="C1470" s="29"/>
      <c r="D1470" s="150"/>
      <c r="H1470" s="5"/>
      <c r="I1470" s="151"/>
    </row>
    <row r="1471" spans="1:9" s="6" customFormat="1">
      <c r="A1471" s="29"/>
      <c r="B1471" s="29"/>
      <c r="C1471" s="29"/>
      <c r="D1471" s="150"/>
      <c r="H1471" s="5"/>
      <c r="I1471" s="151"/>
    </row>
    <row r="1472" spans="1:9" s="6" customFormat="1">
      <c r="A1472" s="29"/>
      <c r="B1472" s="29"/>
      <c r="C1472" s="29"/>
      <c r="D1472" s="150"/>
      <c r="H1472" s="5"/>
      <c r="I1472" s="151"/>
    </row>
    <row r="1473" spans="1:9" s="6" customFormat="1">
      <c r="A1473" s="29"/>
      <c r="B1473" s="29"/>
      <c r="C1473" s="29"/>
      <c r="D1473" s="150"/>
      <c r="H1473" s="5"/>
      <c r="I1473" s="151"/>
    </row>
    <row r="1474" spans="1:9" s="6" customFormat="1">
      <c r="A1474" s="29"/>
      <c r="B1474" s="29"/>
      <c r="C1474" s="29"/>
      <c r="D1474" s="150"/>
      <c r="H1474" s="5"/>
      <c r="I1474" s="151"/>
    </row>
    <row r="1475" spans="1:9" s="6" customFormat="1">
      <c r="A1475" s="29"/>
      <c r="B1475" s="29"/>
      <c r="C1475" s="29"/>
      <c r="D1475" s="150"/>
      <c r="H1475" s="5"/>
      <c r="I1475" s="151"/>
    </row>
    <row r="1476" spans="1:9" s="6" customFormat="1">
      <c r="A1476" s="29"/>
      <c r="B1476" s="29"/>
      <c r="C1476" s="29"/>
      <c r="D1476" s="150"/>
      <c r="H1476" s="5"/>
      <c r="I1476" s="151"/>
    </row>
    <row r="1477" spans="1:9" s="6" customFormat="1">
      <c r="A1477" s="29"/>
      <c r="B1477" s="29"/>
      <c r="C1477" s="29"/>
      <c r="D1477" s="150"/>
      <c r="H1477" s="5"/>
      <c r="I1477" s="151"/>
    </row>
    <row r="1478" spans="1:9" s="6" customFormat="1">
      <c r="A1478" s="29"/>
      <c r="B1478" s="29"/>
      <c r="C1478" s="29"/>
      <c r="D1478" s="150"/>
      <c r="H1478" s="5"/>
      <c r="I1478" s="151"/>
    </row>
    <row r="1479" spans="1:9" s="6" customFormat="1">
      <c r="A1479" s="29"/>
      <c r="B1479" s="29"/>
      <c r="C1479" s="29"/>
      <c r="D1479" s="150"/>
      <c r="H1479" s="5"/>
      <c r="I1479" s="151"/>
    </row>
    <row r="1480" spans="1:9" s="6" customFormat="1">
      <c r="A1480" s="29"/>
      <c r="B1480" s="29"/>
      <c r="C1480" s="29"/>
      <c r="D1480" s="150"/>
      <c r="H1480" s="5"/>
      <c r="I1480" s="151"/>
    </row>
    <row r="1481" spans="1:9" s="6" customFormat="1">
      <c r="A1481" s="29"/>
      <c r="B1481" s="29"/>
      <c r="C1481" s="29"/>
      <c r="D1481" s="150"/>
      <c r="H1481" s="5"/>
      <c r="I1481" s="151"/>
    </row>
    <row r="1482" spans="1:9" s="6" customFormat="1">
      <c r="A1482" s="29"/>
      <c r="B1482" s="29"/>
      <c r="C1482" s="29"/>
      <c r="D1482" s="150"/>
      <c r="H1482" s="5"/>
      <c r="I1482" s="151"/>
    </row>
    <row r="1483" spans="1:9" s="6" customFormat="1">
      <c r="A1483" s="29"/>
      <c r="B1483" s="29"/>
      <c r="C1483" s="29"/>
      <c r="D1483" s="150"/>
      <c r="H1483" s="5"/>
      <c r="I1483" s="151"/>
    </row>
    <row r="1484" spans="1:9" s="6" customFormat="1">
      <c r="A1484" s="29"/>
      <c r="B1484" s="29"/>
      <c r="C1484" s="29"/>
      <c r="D1484" s="150"/>
      <c r="H1484" s="5"/>
      <c r="I1484" s="151"/>
    </row>
    <row r="1485" spans="1:9" s="6" customFormat="1">
      <c r="A1485" s="29"/>
      <c r="B1485" s="29"/>
      <c r="C1485" s="29"/>
      <c r="D1485" s="150"/>
      <c r="H1485" s="5"/>
      <c r="I1485" s="151"/>
    </row>
    <row r="1486" spans="1:9" s="6" customFormat="1">
      <c r="A1486" s="29"/>
      <c r="B1486" s="29"/>
      <c r="C1486" s="29"/>
      <c r="D1486" s="150"/>
      <c r="H1486" s="5"/>
      <c r="I1486" s="151"/>
    </row>
    <row r="1487" spans="1:9" s="6" customFormat="1">
      <c r="A1487" s="29"/>
      <c r="B1487" s="29"/>
      <c r="C1487" s="29"/>
      <c r="D1487" s="150"/>
      <c r="H1487" s="5"/>
      <c r="I1487" s="151"/>
    </row>
    <row r="1488" spans="1:9" s="6" customFormat="1">
      <c r="A1488" s="29"/>
      <c r="B1488" s="29"/>
      <c r="C1488" s="29"/>
      <c r="D1488" s="150"/>
      <c r="H1488" s="5"/>
      <c r="I1488" s="151"/>
    </row>
    <row r="1489" spans="1:9" s="6" customFormat="1">
      <c r="A1489" s="29"/>
      <c r="B1489" s="29"/>
      <c r="C1489" s="29"/>
      <c r="D1489" s="150"/>
      <c r="H1489" s="5"/>
      <c r="I1489" s="151"/>
    </row>
    <row r="1490" spans="1:9" s="6" customFormat="1">
      <c r="A1490" s="29"/>
      <c r="B1490" s="29"/>
      <c r="C1490" s="29"/>
      <c r="D1490" s="150"/>
      <c r="H1490" s="5"/>
      <c r="I1490" s="151"/>
    </row>
    <row r="1491" spans="1:9" s="6" customFormat="1">
      <c r="A1491" s="29"/>
      <c r="B1491" s="29"/>
      <c r="C1491" s="29"/>
      <c r="D1491" s="150"/>
      <c r="H1491" s="5"/>
      <c r="I1491" s="151"/>
    </row>
    <row r="1492" spans="1:9" s="6" customFormat="1">
      <c r="A1492" s="29"/>
      <c r="B1492" s="29"/>
      <c r="C1492" s="29"/>
      <c r="D1492" s="150"/>
      <c r="H1492" s="5"/>
      <c r="I1492" s="151"/>
    </row>
    <row r="1493" spans="1:9" s="6" customFormat="1">
      <c r="A1493" s="29"/>
      <c r="B1493" s="29"/>
      <c r="C1493" s="29"/>
      <c r="D1493" s="150"/>
      <c r="H1493" s="5"/>
      <c r="I1493" s="151"/>
    </row>
    <row r="1494" spans="1:9" s="6" customFormat="1">
      <c r="A1494" s="29"/>
      <c r="B1494" s="29"/>
      <c r="C1494" s="29"/>
      <c r="D1494" s="150"/>
      <c r="H1494" s="5"/>
      <c r="I1494" s="151"/>
    </row>
    <row r="1495" spans="1:9" s="6" customFormat="1">
      <c r="A1495" s="29"/>
      <c r="B1495" s="29"/>
      <c r="C1495" s="29"/>
      <c r="D1495" s="150"/>
      <c r="H1495" s="5"/>
      <c r="I1495" s="151"/>
    </row>
    <row r="1496" spans="1:9" s="6" customFormat="1">
      <c r="A1496" s="29"/>
      <c r="B1496" s="29"/>
      <c r="C1496" s="29"/>
      <c r="D1496" s="150"/>
      <c r="H1496" s="5"/>
      <c r="I1496" s="151"/>
    </row>
    <row r="1497" spans="1:9" s="6" customFormat="1">
      <c r="A1497" s="29"/>
      <c r="B1497" s="29"/>
      <c r="C1497" s="29"/>
      <c r="D1497" s="150"/>
      <c r="H1497" s="5"/>
      <c r="I1497" s="151"/>
    </row>
    <row r="1498" spans="1:9" s="6" customFormat="1">
      <c r="A1498" s="29"/>
      <c r="B1498" s="29"/>
      <c r="C1498" s="29"/>
      <c r="D1498" s="150"/>
      <c r="H1498" s="5"/>
      <c r="I1498" s="151"/>
    </row>
    <row r="1499" spans="1:9" s="6" customFormat="1">
      <c r="A1499" s="29"/>
      <c r="B1499" s="29"/>
      <c r="C1499" s="29"/>
      <c r="D1499" s="150"/>
      <c r="H1499" s="5"/>
      <c r="I1499" s="151"/>
    </row>
    <row r="1500" spans="1:9" s="6" customFormat="1">
      <c r="A1500" s="29"/>
      <c r="B1500" s="29"/>
      <c r="C1500" s="29"/>
      <c r="D1500" s="150"/>
      <c r="H1500" s="5"/>
      <c r="I1500" s="151"/>
    </row>
    <row r="1501" spans="1:9" s="6" customFormat="1">
      <c r="A1501" s="29"/>
      <c r="B1501" s="29"/>
      <c r="C1501" s="29"/>
      <c r="D1501" s="150"/>
      <c r="H1501" s="5"/>
      <c r="I1501" s="151"/>
    </row>
    <row r="1502" spans="1:9" s="6" customFormat="1">
      <c r="A1502" s="29"/>
      <c r="B1502" s="29"/>
      <c r="C1502" s="29"/>
      <c r="D1502" s="150"/>
      <c r="H1502" s="5"/>
      <c r="I1502" s="151"/>
    </row>
    <row r="1503" spans="1:9" s="6" customFormat="1">
      <c r="A1503" s="29"/>
      <c r="B1503" s="29"/>
      <c r="C1503" s="29"/>
      <c r="D1503" s="150"/>
      <c r="H1503" s="5"/>
      <c r="I1503" s="151"/>
    </row>
    <row r="1504" spans="1:9" s="6" customFormat="1">
      <c r="A1504" s="29"/>
      <c r="B1504" s="29"/>
      <c r="C1504" s="29"/>
      <c r="D1504" s="150"/>
      <c r="H1504" s="5"/>
      <c r="I1504" s="151"/>
    </row>
    <row r="1505" spans="1:9" s="6" customFormat="1">
      <c r="A1505" s="29"/>
      <c r="B1505" s="29"/>
      <c r="C1505" s="29"/>
      <c r="D1505" s="150"/>
      <c r="H1505" s="5"/>
      <c r="I1505" s="151"/>
    </row>
    <row r="1506" spans="1:9" s="6" customFormat="1">
      <c r="A1506" s="29"/>
      <c r="B1506" s="29"/>
      <c r="C1506" s="29"/>
      <c r="D1506" s="150"/>
      <c r="H1506" s="5"/>
      <c r="I1506" s="151"/>
    </row>
    <row r="1507" spans="1:9" s="6" customFormat="1">
      <c r="A1507" s="29"/>
      <c r="B1507" s="29"/>
      <c r="C1507" s="29"/>
      <c r="D1507" s="150"/>
      <c r="H1507" s="5"/>
      <c r="I1507" s="151"/>
    </row>
    <row r="1508" spans="1:9" s="6" customFormat="1">
      <c r="A1508" s="29"/>
      <c r="B1508" s="29"/>
      <c r="C1508" s="29"/>
      <c r="D1508" s="150"/>
      <c r="H1508" s="5"/>
      <c r="I1508" s="151"/>
    </row>
    <row r="1509" spans="1:9" s="6" customFormat="1">
      <c r="A1509" s="29"/>
      <c r="B1509" s="29"/>
      <c r="C1509" s="29"/>
      <c r="D1509" s="150"/>
      <c r="H1509" s="5"/>
      <c r="I1509" s="151"/>
    </row>
    <row r="1510" spans="1:9" s="6" customFormat="1">
      <c r="A1510" s="29"/>
      <c r="B1510" s="29"/>
      <c r="C1510" s="29"/>
      <c r="D1510" s="150"/>
      <c r="H1510" s="5"/>
      <c r="I1510" s="151"/>
    </row>
    <row r="1511" spans="1:9" s="6" customFormat="1">
      <c r="A1511" s="29"/>
      <c r="B1511" s="29"/>
      <c r="C1511" s="29"/>
      <c r="D1511" s="150"/>
      <c r="H1511" s="5"/>
      <c r="I1511" s="151"/>
    </row>
    <row r="1512" spans="1:9" s="6" customFormat="1">
      <c r="A1512" s="29"/>
      <c r="B1512" s="29"/>
      <c r="C1512" s="29"/>
      <c r="D1512" s="150"/>
      <c r="H1512" s="5"/>
      <c r="I1512" s="151"/>
    </row>
    <row r="1513" spans="1:9" s="6" customFormat="1">
      <c r="A1513" s="29"/>
      <c r="B1513" s="29"/>
      <c r="C1513" s="29"/>
      <c r="D1513" s="150"/>
      <c r="H1513" s="5"/>
      <c r="I1513" s="151"/>
    </row>
    <row r="1514" spans="1:9" s="6" customFormat="1">
      <c r="A1514" s="29"/>
      <c r="B1514" s="29"/>
      <c r="C1514" s="29"/>
      <c r="D1514" s="150"/>
      <c r="H1514" s="5"/>
      <c r="I1514" s="151"/>
    </row>
    <row r="1515" spans="1:9" s="6" customFormat="1">
      <c r="A1515" s="29"/>
      <c r="B1515" s="29"/>
      <c r="C1515" s="29"/>
      <c r="D1515" s="150"/>
      <c r="H1515" s="5"/>
      <c r="I1515" s="151"/>
    </row>
    <row r="1516" spans="1:9" s="6" customFormat="1">
      <c r="A1516" s="29"/>
      <c r="B1516" s="29"/>
      <c r="C1516" s="29"/>
      <c r="D1516" s="150"/>
      <c r="H1516" s="5"/>
      <c r="I1516" s="151"/>
    </row>
    <row r="1517" spans="1:9" s="6" customFormat="1">
      <c r="A1517" s="29"/>
      <c r="B1517" s="29"/>
      <c r="C1517" s="29"/>
      <c r="D1517" s="150"/>
      <c r="H1517" s="5"/>
      <c r="I1517" s="151"/>
    </row>
    <row r="1518" spans="1:9" s="6" customFormat="1">
      <c r="A1518" s="29"/>
      <c r="B1518" s="29"/>
      <c r="C1518" s="29"/>
      <c r="D1518" s="150"/>
      <c r="H1518" s="5"/>
      <c r="I1518" s="151"/>
    </row>
    <row r="1519" spans="1:9" s="6" customFormat="1">
      <c r="A1519" s="29"/>
      <c r="B1519" s="29"/>
      <c r="C1519" s="29"/>
      <c r="D1519" s="150"/>
      <c r="H1519" s="5"/>
      <c r="I1519" s="151"/>
    </row>
    <row r="1520" spans="1:9" s="6" customFormat="1">
      <c r="A1520" s="29"/>
      <c r="B1520" s="29"/>
      <c r="C1520" s="29"/>
      <c r="D1520" s="150"/>
      <c r="H1520" s="5"/>
      <c r="I1520" s="151"/>
    </row>
    <row r="1521" spans="1:9" s="6" customFormat="1">
      <c r="A1521" s="29"/>
      <c r="B1521" s="29"/>
      <c r="C1521" s="29"/>
      <c r="D1521" s="150"/>
      <c r="H1521" s="5"/>
      <c r="I1521" s="151"/>
    </row>
    <row r="1522" spans="1:9" s="6" customFormat="1">
      <c r="A1522" s="29"/>
      <c r="B1522" s="29"/>
      <c r="C1522" s="29"/>
      <c r="D1522" s="150"/>
      <c r="H1522" s="5"/>
      <c r="I1522" s="151"/>
    </row>
    <row r="1523" spans="1:9" s="6" customFormat="1">
      <c r="A1523" s="29"/>
      <c r="B1523" s="29"/>
      <c r="C1523" s="29"/>
      <c r="D1523" s="150"/>
      <c r="H1523" s="5"/>
      <c r="I1523" s="151"/>
    </row>
    <row r="1524" spans="1:9" s="6" customFormat="1">
      <c r="A1524" s="29"/>
      <c r="B1524" s="29"/>
      <c r="C1524" s="29"/>
      <c r="D1524" s="150"/>
      <c r="H1524" s="5"/>
      <c r="I1524" s="151"/>
    </row>
    <row r="1525" spans="1:9" s="6" customFormat="1">
      <c r="A1525" s="29"/>
      <c r="B1525" s="29"/>
      <c r="C1525" s="29"/>
      <c r="D1525" s="150"/>
      <c r="H1525" s="5"/>
      <c r="I1525" s="151"/>
    </row>
    <row r="1526" spans="1:9" s="6" customFormat="1">
      <c r="A1526" s="29"/>
      <c r="B1526" s="29"/>
      <c r="C1526" s="29"/>
      <c r="D1526" s="150"/>
      <c r="H1526" s="5"/>
      <c r="I1526" s="151"/>
    </row>
    <row r="1527" spans="1:9" s="6" customFormat="1">
      <c r="A1527" s="29"/>
      <c r="B1527" s="29"/>
      <c r="C1527" s="29"/>
      <c r="D1527" s="150"/>
      <c r="H1527" s="5"/>
      <c r="I1527" s="151"/>
    </row>
    <row r="1528" spans="1:9" s="6" customFormat="1">
      <c r="A1528" s="29"/>
      <c r="B1528" s="29"/>
      <c r="C1528" s="29"/>
      <c r="D1528" s="150"/>
      <c r="H1528" s="5"/>
      <c r="I1528" s="151"/>
    </row>
    <row r="1529" spans="1:9" s="6" customFormat="1">
      <c r="A1529" s="29"/>
      <c r="B1529" s="29"/>
      <c r="C1529" s="29"/>
      <c r="D1529" s="150"/>
      <c r="H1529" s="5"/>
      <c r="I1529" s="151"/>
    </row>
    <row r="1530" spans="1:9" s="6" customFormat="1">
      <c r="A1530" s="29"/>
      <c r="B1530" s="29"/>
      <c r="C1530" s="29"/>
      <c r="D1530" s="150"/>
      <c r="H1530" s="5"/>
      <c r="I1530" s="151"/>
    </row>
    <row r="1531" spans="1:9" s="6" customFormat="1">
      <c r="A1531" s="29"/>
      <c r="B1531" s="29"/>
      <c r="C1531" s="29"/>
      <c r="D1531" s="150"/>
      <c r="H1531" s="5"/>
      <c r="I1531" s="151"/>
    </row>
    <row r="1532" spans="1:9" s="6" customFormat="1">
      <c r="A1532" s="29"/>
      <c r="B1532" s="29"/>
      <c r="C1532" s="29"/>
      <c r="D1532" s="150"/>
      <c r="H1532" s="5"/>
      <c r="I1532" s="151"/>
    </row>
    <row r="1533" spans="1:9" s="6" customFormat="1">
      <c r="A1533" s="29"/>
      <c r="B1533" s="29"/>
      <c r="C1533" s="29"/>
      <c r="D1533" s="150"/>
      <c r="H1533" s="5"/>
      <c r="I1533" s="151"/>
    </row>
    <row r="1534" spans="1:9" s="6" customFormat="1">
      <c r="A1534" s="29"/>
      <c r="B1534" s="29"/>
      <c r="C1534" s="29"/>
      <c r="D1534" s="150"/>
      <c r="H1534" s="5"/>
      <c r="I1534" s="151"/>
    </row>
    <row r="1535" spans="1:9" s="6" customFormat="1">
      <c r="A1535" s="29"/>
      <c r="B1535" s="29"/>
      <c r="C1535" s="29"/>
      <c r="D1535" s="150"/>
      <c r="H1535" s="5"/>
      <c r="I1535" s="151"/>
    </row>
    <row r="1536" spans="1:9" s="6" customFormat="1">
      <c r="A1536" s="29"/>
      <c r="B1536" s="29"/>
      <c r="C1536" s="29"/>
      <c r="D1536" s="150"/>
      <c r="H1536" s="5"/>
      <c r="I1536" s="151"/>
    </row>
    <row r="1537" spans="1:9" s="6" customFormat="1">
      <c r="A1537" s="29"/>
      <c r="B1537" s="29"/>
      <c r="C1537" s="29"/>
      <c r="D1537" s="150"/>
      <c r="H1537" s="5"/>
      <c r="I1537" s="151"/>
    </row>
    <row r="1538" spans="1:9" s="6" customFormat="1">
      <c r="A1538" s="29"/>
      <c r="B1538" s="29"/>
      <c r="C1538" s="29"/>
      <c r="D1538" s="150"/>
      <c r="H1538" s="5"/>
      <c r="I1538" s="151"/>
    </row>
    <row r="1539" spans="1:9" s="6" customFormat="1">
      <c r="A1539" s="29"/>
      <c r="B1539" s="29"/>
      <c r="C1539" s="29"/>
      <c r="D1539" s="150"/>
      <c r="H1539" s="5"/>
      <c r="I1539" s="151"/>
    </row>
    <row r="1540" spans="1:9" s="6" customFormat="1">
      <c r="A1540" s="29"/>
      <c r="B1540" s="29"/>
      <c r="C1540" s="29"/>
      <c r="D1540" s="150"/>
      <c r="H1540" s="5"/>
      <c r="I1540" s="151"/>
    </row>
    <row r="1541" spans="1:9" s="6" customFormat="1">
      <c r="A1541" s="29"/>
      <c r="B1541" s="29"/>
      <c r="C1541" s="29"/>
      <c r="D1541" s="150"/>
      <c r="H1541" s="5"/>
      <c r="I1541" s="151"/>
    </row>
    <row r="1542" spans="1:9" s="6" customFormat="1">
      <c r="A1542" s="29"/>
      <c r="B1542" s="29"/>
      <c r="C1542" s="29"/>
      <c r="D1542" s="150"/>
      <c r="H1542" s="5"/>
      <c r="I1542" s="151"/>
    </row>
    <row r="1543" spans="1:9" s="6" customFormat="1">
      <c r="A1543" s="29"/>
      <c r="B1543" s="29"/>
      <c r="C1543" s="29"/>
      <c r="D1543" s="150"/>
      <c r="H1543" s="5"/>
      <c r="I1543" s="151"/>
    </row>
    <row r="1544" spans="1:9" s="6" customFormat="1">
      <c r="A1544" s="29"/>
      <c r="B1544" s="29"/>
      <c r="C1544" s="29"/>
      <c r="D1544" s="150"/>
      <c r="H1544" s="5"/>
      <c r="I1544" s="151"/>
    </row>
    <row r="1545" spans="1:9" s="6" customFormat="1">
      <c r="A1545" s="29"/>
      <c r="B1545" s="29"/>
      <c r="C1545" s="29"/>
      <c r="D1545" s="150"/>
      <c r="H1545" s="5"/>
      <c r="I1545" s="151"/>
    </row>
    <row r="1546" spans="1:9" s="6" customFormat="1">
      <c r="A1546" s="29"/>
      <c r="B1546" s="29"/>
      <c r="C1546" s="29"/>
      <c r="D1546" s="150"/>
      <c r="H1546" s="5"/>
      <c r="I1546" s="151"/>
    </row>
    <row r="1547" spans="1:9" s="6" customFormat="1">
      <c r="A1547" s="29"/>
      <c r="B1547" s="29"/>
      <c r="C1547" s="29"/>
      <c r="D1547" s="150"/>
      <c r="H1547" s="5"/>
      <c r="I1547" s="151"/>
    </row>
    <row r="1548" spans="1:9" s="6" customFormat="1">
      <c r="A1548" s="29"/>
      <c r="B1548" s="29"/>
      <c r="C1548" s="29"/>
      <c r="D1548" s="150"/>
      <c r="H1548" s="5"/>
      <c r="I1548" s="151"/>
    </row>
    <row r="1549" spans="1:9" s="6" customFormat="1">
      <c r="A1549" s="29"/>
      <c r="B1549" s="29"/>
      <c r="C1549" s="29"/>
      <c r="D1549" s="150"/>
      <c r="H1549" s="5"/>
      <c r="I1549" s="151"/>
    </row>
    <row r="1550" spans="1:9" s="6" customFormat="1">
      <c r="A1550" s="29"/>
      <c r="B1550" s="29"/>
      <c r="C1550" s="29"/>
      <c r="D1550" s="150"/>
      <c r="H1550" s="5"/>
      <c r="I1550" s="151"/>
    </row>
    <row r="1551" spans="1:9" s="6" customFormat="1">
      <c r="A1551" s="29"/>
      <c r="B1551" s="29"/>
      <c r="C1551" s="29"/>
      <c r="D1551" s="150"/>
      <c r="H1551" s="5"/>
      <c r="I1551" s="151"/>
    </row>
    <row r="1552" spans="1:9" s="6" customFormat="1">
      <c r="A1552" s="29"/>
      <c r="B1552" s="29"/>
      <c r="C1552" s="29"/>
      <c r="D1552" s="150"/>
      <c r="H1552" s="5"/>
      <c r="I1552" s="151"/>
    </row>
    <row r="1553" spans="1:9" s="6" customFormat="1">
      <c r="A1553" s="29"/>
      <c r="B1553" s="29"/>
      <c r="C1553" s="29"/>
      <c r="D1553" s="150"/>
      <c r="H1553" s="5"/>
      <c r="I1553" s="151"/>
    </row>
    <row r="1554" spans="1:9" s="6" customFormat="1">
      <c r="A1554" s="29"/>
      <c r="B1554" s="29"/>
      <c r="C1554" s="29"/>
      <c r="D1554" s="150"/>
      <c r="H1554" s="5"/>
      <c r="I1554" s="151"/>
    </row>
    <row r="1555" spans="1:9" s="6" customFormat="1">
      <c r="A1555" s="29"/>
      <c r="B1555" s="29"/>
      <c r="C1555" s="29"/>
      <c r="D1555" s="150"/>
      <c r="H1555" s="5"/>
      <c r="I1555" s="151"/>
    </row>
    <row r="1556" spans="1:9" s="6" customFormat="1">
      <c r="A1556" s="29"/>
      <c r="B1556" s="29"/>
      <c r="C1556" s="29"/>
      <c r="D1556" s="150"/>
      <c r="H1556" s="5"/>
      <c r="I1556" s="151"/>
    </row>
    <row r="1557" spans="1:9" s="6" customFormat="1">
      <c r="A1557" s="29"/>
      <c r="B1557" s="29"/>
      <c r="C1557" s="29"/>
      <c r="D1557" s="150"/>
      <c r="H1557" s="5"/>
      <c r="I1557" s="151"/>
    </row>
    <row r="1558" spans="1:9" s="6" customFormat="1">
      <c r="A1558" s="29"/>
      <c r="B1558" s="29"/>
      <c r="C1558" s="29"/>
      <c r="D1558" s="150"/>
      <c r="H1558" s="5"/>
      <c r="I1558" s="151"/>
    </row>
    <row r="1559" spans="1:9" s="6" customFormat="1">
      <c r="A1559" s="29"/>
      <c r="B1559" s="29"/>
      <c r="C1559" s="29"/>
      <c r="D1559" s="150"/>
      <c r="H1559" s="5"/>
      <c r="I1559" s="151"/>
    </row>
    <row r="1560" spans="1:9" s="6" customFormat="1">
      <c r="A1560" s="29"/>
      <c r="B1560" s="29"/>
      <c r="C1560" s="29"/>
      <c r="D1560" s="150"/>
      <c r="H1560" s="5"/>
      <c r="I1560" s="151"/>
    </row>
    <row r="1561" spans="1:9" s="6" customFormat="1">
      <c r="A1561" s="29"/>
      <c r="B1561" s="29"/>
      <c r="C1561" s="29"/>
      <c r="D1561" s="150"/>
      <c r="H1561" s="5"/>
      <c r="I1561" s="151"/>
    </row>
    <row r="1562" spans="1:9" s="6" customFormat="1">
      <c r="A1562" s="29"/>
      <c r="B1562" s="29"/>
      <c r="C1562" s="29"/>
      <c r="D1562" s="150"/>
      <c r="H1562" s="5"/>
      <c r="I1562" s="151"/>
    </row>
    <row r="1563" spans="1:9" s="6" customFormat="1">
      <c r="A1563" s="29"/>
      <c r="B1563" s="29"/>
      <c r="C1563" s="29"/>
      <c r="D1563" s="150"/>
      <c r="H1563" s="5"/>
      <c r="I1563" s="151"/>
    </row>
    <row r="1564" spans="1:9" s="6" customFormat="1">
      <c r="A1564" s="29"/>
      <c r="B1564" s="29"/>
      <c r="C1564" s="29"/>
      <c r="D1564" s="150"/>
      <c r="H1564" s="5"/>
      <c r="I1564" s="151"/>
    </row>
    <row r="1565" spans="1:9" s="6" customFormat="1">
      <c r="A1565" s="29"/>
      <c r="B1565" s="29"/>
      <c r="C1565" s="29"/>
      <c r="D1565" s="150"/>
      <c r="H1565" s="5"/>
      <c r="I1565" s="151"/>
    </row>
    <row r="1566" spans="1:9" s="6" customFormat="1">
      <c r="A1566" s="29"/>
      <c r="B1566" s="29"/>
      <c r="C1566" s="29"/>
      <c r="D1566" s="150"/>
      <c r="H1566" s="5"/>
      <c r="I1566" s="151"/>
    </row>
    <row r="1567" spans="1:9" s="6" customFormat="1">
      <c r="A1567" s="29"/>
      <c r="B1567" s="29"/>
      <c r="C1567" s="29"/>
      <c r="D1567" s="150"/>
      <c r="H1567" s="5"/>
      <c r="I1567" s="151"/>
    </row>
    <row r="1568" spans="1:9" s="6" customFormat="1">
      <c r="A1568" s="29"/>
      <c r="B1568" s="29"/>
      <c r="C1568" s="29"/>
      <c r="D1568" s="150"/>
      <c r="H1568" s="5"/>
      <c r="I1568" s="151"/>
    </row>
    <row r="1569" spans="1:9" s="6" customFormat="1">
      <c r="A1569" s="29"/>
      <c r="B1569" s="29"/>
      <c r="C1569" s="29"/>
      <c r="D1569" s="150"/>
      <c r="H1569" s="5"/>
      <c r="I1569" s="151"/>
    </row>
    <row r="1570" spans="1:9" s="6" customFormat="1">
      <c r="A1570" s="29"/>
      <c r="B1570" s="29"/>
      <c r="C1570" s="29"/>
      <c r="D1570" s="150"/>
      <c r="H1570" s="5"/>
      <c r="I1570" s="151"/>
    </row>
    <row r="1571" spans="1:9" s="6" customFormat="1">
      <c r="A1571" s="29"/>
      <c r="B1571" s="29"/>
      <c r="C1571" s="29"/>
      <c r="D1571" s="150"/>
      <c r="H1571" s="5"/>
      <c r="I1571" s="151"/>
    </row>
    <row r="1572" spans="1:9" s="6" customFormat="1">
      <c r="A1572" s="29"/>
      <c r="B1572" s="29"/>
      <c r="C1572" s="29"/>
      <c r="D1572" s="150"/>
      <c r="H1572" s="5"/>
      <c r="I1572" s="151"/>
    </row>
    <row r="1573" spans="1:9" s="6" customFormat="1">
      <c r="A1573" s="29"/>
      <c r="B1573" s="29"/>
      <c r="C1573" s="29"/>
      <c r="D1573" s="150"/>
      <c r="H1573" s="5"/>
      <c r="I1573" s="151"/>
    </row>
    <row r="1574" spans="1:9" s="6" customFormat="1">
      <c r="A1574" s="29"/>
      <c r="B1574" s="29"/>
      <c r="C1574" s="29"/>
      <c r="D1574" s="150"/>
      <c r="H1574" s="5"/>
      <c r="I1574" s="151"/>
    </row>
    <row r="1575" spans="1:9" s="6" customFormat="1">
      <c r="A1575" s="29"/>
      <c r="B1575" s="29"/>
      <c r="C1575" s="29"/>
      <c r="D1575" s="150"/>
      <c r="H1575" s="5"/>
      <c r="I1575" s="151"/>
    </row>
    <row r="1576" spans="1:9" s="6" customFormat="1">
      <c r="A1576" s="29"/>
      <c r="B1576" s="29"/>
      <c r="C1576" s="29"/>
      <c r="D1576" s="150"/>
      <c r="H1576" s="5"/>
      <c r="I1576" s="151"/>
    </row>
    <row r="1577" spans="1:9" s="6" customFormat="1">
      <c r="A1577" s="29"/>
      <c r="B1577" s="29"/>
      <c r="C1577" s="29"/>
      <c r="D1577" s="150"/>
      <c r="H1577" s="5"/>
      <c r="I1577" s="151"/>
    </row>
    <row r="1578" spans="1:9" s="6" customFormat="1">
      <c r="A1578" s="29"/>
      <c r="B1578" s="29"/>
      <c r="C1578" s="29"/>
      <c r="D1578" s="150"/>
      <c r="H1578" s="5"/>
      <c r="I1578" s="151"/>
    </row>
    <row r="1579" spans="1:9" s="6" customFormat="1">
      <c r="A1579" s="29"/>
      <c r="B1579" s="29"/>
      <c r="C1579" s="29"/>
      <c r="D1579" s="150"/>
      <c r="H1579" s="5"/>
      <c r="I1579" s="151"/>
    </row>
    <row r="1580" spans="1:9" s="6" customFormat="1">
      <c r="A1580" s="29"/>
      <c r="B1580" s="29"/>
      <c r="C1580" s="29"/>
      <c r="D1580" s="150"/>
      <c r="H1580" s="5"/>
      <c r="I1580" s="151"/>
    </row>
    <row r="1581" spans="1:9" s="6" customFormat="1">
      <c r="A1581" s="29"/>
      <c r="B1581" s="29"/>
      <c r="C1581" s="29"/>
      <c r="D1581" s="150"/>
      <c r="H1581" s="5"/>
      <c r="I1581" s="151"/>
    </row>
    <row r="1582" spans="1:9" s="6" customFormat="1">
      <c r="A1582" s="29"/>
      <c r="B1582" s="29"/>
      <c r="C1582" s="29"/>
      <c r="D1582" s="150"/>
      <c r="H1582" s="5"/>
      <c r="I1582" s="151"/>
    </row>
    <row r="1583" spans="1:9" s="6" customFormat="1">
      <c r="A1583" s="29"/>
      <c r="B1583" s="29"/>
      <c r="C1583" s="29"/>
      <c r="D1583" s="150"/>
      <c r="H1583" s="5"/>
      <c r="I1583" s="151"/>
    </row>
    <row r="1584" spans="1:9" s="6" customFormat="1">
      <c r="A1584" s="29"/>
      <c r="B1584" s="29"/>
      <c r="C1584" s="29"/>
      <c r="D1584" s="150"/>
      <c r="H1584" s="5"/>
      <c r="I1584" s="151"/>
    </row>
    <row r="1585" spans="1:9" s="6" customFormat="1">
      <c r="A1585" s="29"/>
      <c r="B1585" s="29"/>
      <c r="C1585" s="29"/>
      <c r="D1585" s="150"/>
      <c r="H1585" s="5"/>
      <c r="I1585" s="151"/>
    </row>
    <row r="1586" spans="1:9" s="6" customFormat="1">
      <c r="A1586" s="29"/>
      <c r="B1586" s="29"/>
      <c r="C1586" s="29"/>
      <c r="D1586" s="150"/>
      <c r="H1586" s="5"/>
      <c r="I1586" s="151"/>
    </row>
    <row r="1587" spans="1:9" s="6" customFormat="1">
      <c r="A1587" s="29"/>
      <c r="B1587" s="29"/>
      <c r="C1587" s="29"/>
      <c r="D1587" s="150"/>
      <c r="H1587" s="5"/>
      <c r="I1587" s="151"/>
    </row>
    <row r="1588" spans="1:9" s="6" customFormat="1">
      <c r="A1588" s="29"/>
      <c r="B1588" s="29"/>
      <c r="C1588" s="29"/>
      <c r="D1588" s="150"/>
      <c r="H1588" s="5"/>
      <c r="I1588" s="151"/>
    </row>
    <row r="1589" spans="1:9" s="6" customFormat="1">
      <c r="A1589" s="29"/>
      <c r="B1589" s="29"/>
      <c r="C1589" s="29"/>
      <c r="D1589" s="150"/>
      <c r="H1589" s="5"/>
      <c r="I1589" s="151"/>
    </row>
    <row r="1590" spans="1:9" s="6" customFormat="1">
      <c r="A1590" s="29"/>
      <c r="B1590" s="29"/>
      <c r="C1590" s="29"/>
      <c r="D1590" s="150"/>
      <c r="H1590" s="5"/>
      <c r="I1590" s="151"/>
    </row>
    <row r="1591" spans="1:9" s="6" customFormat="1">
      <c r="A1591" s="29"/>
      <c r="B1591" s="29"/>
      <c r="C1591" s="29"/>
      <c r="D1591" s="150"/>
      <c r="H1591" s="5"/>
      <c r="I1591" s="151"/>
    </row>
    <row r="1592" spans="1:9" s="6" customFormat="1">
      <c r="A1592" s="29"/>
      <c r="B1592" s="29"/>
      <c r="C1592" s="29"/>
      <c r="D1592" s="150"/>
      <c r="H1592" s="5"/>
      <c r="I1592" s="151"/>
    </row>
    <row r="1593" spans="1:9" s="6" customFormat="1">
      <c r="A1593" s="29"/>
      <c r="B1593" s="29"/>
      <c r="C1593" s="29"/>
      <c r="D1593" s="150"/>
      <c r="H1593" s="5"/>
      <c r="I1593" s="151"/>
    </row>
    <row r="1594" spans="1:9" s="6" customFormat="1">
      <c r="A1594" s="29"/>
      <c r="B1594" s="29"/>
      <c r="C1594" s="29"/>
      <c r="D1594" s="150"/>
      <c r="H1594" s="5"/>
      <c r="I1594" s="151"/>
    </row>
    <row r="1595" spans="1:9" s="6" customFormat="1">
      <c r="A1595" s="29"/>
      <c r="B1595" s="29"/>
      <c r="C1595" s="29"/>
      <c r="D1595" s="150"/>
      <c r="H1595" s="5"/>
      <c r="I1595" s="151"/>
    </row>
    <row r="1596" spans="1:9" s="6" customFormat="1">
      <c r="A1596" s="29"/>
      <c r="B1596" s="29"/>
      <c r="C1596" s="29"/>
      <c r="D1596" s="150"/>
      <c r="H1596" s="5"/>
      <c r="I1596" s="151"/>
    </row>
    <row r="1597" spans="1:9" s="6" customFormat="1">
      <c r="A1597" s="29"/>
      <c r="B1597" s="29"/>
      <c r="C1597" s="29"/>
      <c r="D1597" s="150"/>
      <c r="H1597" s="5"/>
      <c r="I1597" s="151"/>
    </row>
    <row r="1598" spans="1:9" s="6" customFormat="1">
      <c r="A1598" s="29"/>
      <c r="B1598" s="29"/>
      <c r="C1598" s="29"/>
      <c r="D1598" s="150"/>
      <c r="H1598" s="5"/>
      <c r="I1598" s="151"/>
    </row>
    <row r="1599" spans="1:9" s="6" customFormat="1">
      <c r="A1599" s="29"/>
      <c r="B1599" s="29"/>
      <c r="C1599" s="29"/>
      <c r="D1599" s="150"/>
      <c r="H1599" s="5"/>
      <c r="I1599" s="151"/>
    </row>
    <row r="1600" spans="1:9" s="6" customFormat="1">
      <c r="A1600" s="29"/>
      <c r="B1600" s="29"/>
      <c r="C1600" s="29"/>
      <c r="D1600" s="150"/>
      <c r="H1600" s="5"/>
      <c r="I1600" s="151"/>
    </row>
    <row r="1601" spans="1:9" s="6" customFormat="1">
      <c r="A1601" s="29"/>
      <c r="B1601" s="29"/>
      <c r="C1601" s="29"/>
      <c r="D1601" s="150"/>
      <c r="H1601" s="5"/>
      <c r="I1601" s="151"/>
    </row>
    <row r="1602" spans="1:9" s="6" customFormat="1">
      <c r="A1602" s="29"/>
      <c r="B1602" s="29"/>
      <c r="C1602" s="29"/>
      <c r="D1602" s="150"/>
      <c r="H1602" s="5"/>
      <c r="I1602" s="151"/>
    </row>
    <row r="1603" spans="1:9" s="6" customFormat="1">
      <c r="A1603" s="29"/>
      <c r="B1603" s="29"/>
      <c r="C1603" s="29"/>
      <c r="D1603" s="150"/>
      <c r="H1603" s="5"/>
      <c r="I1603" s="151"/>
    </row>
    <row r="1604" spans="1:9" s="6" customFormat="1">
      <c r="A1604" s="29"/>
      <c r="B1604" s="29"/>
      <c r="C1604" s="29"/>
      <c r="D1604" s="150"/>
      <c r="H1604" s="5"/>
      <c r="I1604" s="151"/>
    </row>
    <row r="1605" spans="1:9" s="6" customFormat="1">
      <c r="A1605" s="29"/>
      <c r="B1605" s="29"/>
      <c r="C1605" s="29"/>
      <c r="D1605" s="150"/>
      <c r="H1605" s="5"/>
      <c r="I1605" s="151"/>
    </row>
    <row r="1606" spans="1:9" s="6" customFormat="1">
      <c r="A1606" s="29"/>
      <c r="B1606" s="29"/>
      <c r="C1606" s="29"/>
      <c r="D1606" s="150"/>
      <c r="H1606" s="5"/>
      <c r="I1606" s="151"/>
    </row>
    <row r="1607" spans="1:9" s="6" customFormat="1">
      <c r="A1607" s="29"/>
      <c r="B1607" s="29"/>
      <c r="C1607" s="29"/>
      <c r="D1607" s="150"/>
      <c r="H1607" s="5"/>
      <c r="I1607" s="151"/>
    </row>
    <row r="1608" spans="1:9" s="6" customFormat="1">
      <c r="A1608" s="29"/>
      <c r="B1608" s="29"/>
      <c r="C1608" s="29"/>
      <c r="D1608" s="150"/>
      <c r="H1608" s="5"/>
      <c r="I1608" s="151"/>
    </row>
    <row r="1609" spans="1:9" s="6" customFormat="1">
      <c r="A1609" s="29"/>
      <c r="B1609" s="29"/>
      <c r="C1609" s="29"/>
      <c r="D1609" s="150"/>
      <c r="H1609" s="5"/>
      <c r="I1609" s="151"/>
    </row>
    <row r="1610" spans="1:9" s="6" customFormat="1">
      <c r="A1610" s="29"/>
      <c r="B1610" s="29"/>
      <c r="C1610" s="29"/>
      <c r="D1610" s="150"/>
      <c r="H1610" s="5"/>
      <c r="I1610" s="151"/>
    </row>
    <row r="1611" spans="1:9" s="6" customFormat="1">
      <c r="A1611" s="29"/>
      <c r="B1611" s="29"/>
      <c r="C1611" s="29"/>
      <c r="D1611" s="150"/>
      <c r="H1611" s="5"/>
      <c r="I1611" s="151"/>
    </row>
    <row r="1612" spans="1:9" s="6" customFormat="1">
      <c r="A1612" s="29"/>
      <c r="B1612" s="29"/>
      <c r="C1612" s="29"/>
      <c r="D1612" s="150"/>
      <c r="H1612" s="5"/>
      <c r="I1612" s="151"/>
    </row>
    <row r="1613" spans="1:9" s="6" customFormat="1">
      <c r="A1613" s="29"/>
      <c r="B1613" s="29"/>
      <c r="C1613" s="29"/>
      <c r="D1613" s="150"/>
      <c r="H1613" s="5"/>
      <c r="I1613" s="151"/>
    </row>
    <row r="1614" spans="1:9" s="6" customFormat="1">
      <c r="A1614" s="29"/>
      <c r="B1614" s="29"/>
      <c r="C1614" s="29"/>
      <c r="D1614" s="150"/>
      <c r="H1614" s="5"/>
      <c r="I1614" s="151"/>
    </row>
    <row r="1615" spans="1:9" s="6" customFormat="1">
      <c r="A1615" s="29"/>
      <c r="B1615" s="29"/>
      <c r="C1615" s="29"/>
      <c r="D1615" s="150"/>
      <c r="H1615" s="5"/>
      <c r="I1615" s="151"/>
    </row>
    <row r="1616" spans="1:9" s="6" customFormat="1">
      <c r="A1616" s="29"/>
      <c r="B1616" s="29"/>
      <c r="C1616" s="29"/>
      <c r="D1616" s="150"/>
      <c r="H1616" s="5"/>
      <c r="I1616" s="151"/>
    </row>
    <row r="1617" spans="1:9" s="6" customFormat="1">
      <c r="A1617" s="29"/>
      <c r="B1617" s="29"/>
      <c r="C1617" s="29"/>
      <c r="D1617" s="150"/>
      <c r="H1617" s="5"/>
      <c r="I1617" s="151"/>
    </row>
    <row r="1618" spans="1:9" s="6" customFormat="1">
      <c r="A1618" s="29"/>
      <c r="B1618" s="29"/>
      <c r="C1618" s="29"/>
      <c r="D1618" s="150"/>
      <c r="H1618" s="5"/>
      <c r="I1618" s="151"/>
    </row>
    <row r="1619" spans="1:9" s="6" customFormat="1">
      <c r="A1619" s="29"/>
      <c r="B1619" s="29"/>
      <c r="C1619" s="29"/>
      <c r="D1619" s="150"/>
      <c r="H1619" s="5"/>
      <c r="I1619" s="151"/>
    </row>
    <row r="1620" spans="1:9" s="6" customFormat="1">
      <c r="A1620" s="29"/>
      <c r="B1620" s="29"/>
      <c r="C1620" s="29"/>
      <c r="D1620" s="150"/>
      <c r="H1620" s="5"/>
      <c r="I1620" s="151"/>
    </row>
    <row r="1621" spans="1:9" s="6" customFormat="1">
      <c r="A1621" s="29"/>
      <c r="B1621" s="29"/>
      <c r="C1621" s="29"/>
      <c r="D1621" s="150"/>
      <c r="H1621" s="5"/>
      <c r="I1621" s="151"/>
    </row>
    <row r="1622" spans="1:9" s="6" customFormat="1">
      <c r="A1622" s="29"/>
      <c r="B1622" s="29"/>
      <c r="C1622" s="29"/>
      <c r="D1622" s="150"/>
      <c r="H1622" s="5"/>
      <c r="I1622" s="151"/>
    </row>
    <row r="1623" spans="1:9" s="6" customFormat="1">
      <c r="A1623" s="29"/>
      <c r="B1623" s="29"/>
      <c r="C1623" s="29"/>
      <c r="D1623" s="150"/>
      <c r="H1623" s="5"/>
      <c r="I1623" s="151"/>
    </row>
    <row r="1624" spans="1:9" s="6" customFormat="1">
      <c r="A1624" s="29"/>
      <c r="B1624" s="29"/>
      <c r="C1624" s="29"/>
      <c r="D1624" s="150"/>
      <c r="H1624" s="5"/>
      <c r="I1624" s="151"/>
    </row>
    <row r="1625" spans="1:9" s="6" customFormat="1">
      <c r="A1625" s="29"/>
      <c r="B1625" s="29"/>
      <c r="C1625" s="29"/>
      <c r="D1625" s="150"/>
      <c r="H1625" s="5"/>
      <c r="I1625" s="151"/>
    </row>
    <row r="1626" spans="1:9" s="6" customFormat="1">
      <c r="A1626" s="29"/>
      <c r="B1626" s="29"/>
      <c r="C1626" s="29"/>
      <c r="D1626" s="150"/>
      <c r="H1626" s="5"/>
      <c r="I1626" s="151"/>
    </row>
    <row r="1627" spans="1:9" s="6" customFormat="1">
      <c r="A1627" s="29"/>
      <c r="B1627" s="29"/>
      <c r="C1627" s="29"/>
      <c r="D1627" s="150"/>
      <c r="H1627" s="5"/>
      <c r="I1627" s="151"/>
    </row>
    <row r="1628" spans="1:9" s="6" customFormat="1">
      <c r="A1628" s="29"/>
      <c r="B1628" s="29"/>
      <c r="C1628" s="29"/>
      <c r="D1628" s="150"/>
      <c r="H1628" s="5"/>
      <c r="I1628" s="151"/>
    </row>
    <row r="1629" spans="1:9" s="6" customFormat="1">
      <c r="A1629" s="29"/>
      <c r="B1629" s="29"/>
      <c r="C1629" s="29"/>
      <c r="D1629" s="150"/>
      <c r="H1629" s="5"/>
      <c r="I1629" s="151"/>
    </row>
    <row r="1630" spans="1:9" s="6" customFormat="1">
      <c r="A1630" s="29"/>
      <c r="B1630" s="29"/>
      <c r="C1630" s="29"/>
      <c r="D1630" s="150"/>
      <c r="H1630" s="5"/>
      <c r="I1630" s="151"/>
    </row>
    <row r="1631" spans="1:9" s="6" customFormat="1">
      <c r="A1631" s="29"/>
      <c r="B1631" s="29"/>
      <c r="C1631" s="29"/>
      <c r="D1631" s="150"/>
      <c r="H1631" s="5"/>
      <c r="I1631" s="151"/>
    </row>
    <row r="1632" spans="1:9" s="6" customFormat="1">
      <c r="A1632" s="29"/>
      <c r="B1632" s="29"/>
      <c r="C1632" s="29"/>
      <c r="D1632" s="150"/>
      <c r="H1632" s="5"/>
      <c r="I1632" s="151"/>
    </row>
    <row r="1633" spans="1:9" s="6" customFormat="1">
      <c r="A1633" s="29"/>
      <c r="B1633" s="29"/>
      <c r="C1633" s="29"/>
      <c r="D1633" s="150"/>
      <c r="H1633" s="5"/>
      <c r="I1633" s="151"/>
    </row>
    <row r="1634" spans="1:9" s="6" customFormat="1">
      <c r="A1634" s="29"/>
      <c r="B1634" s="29"/>
      <c r="C1634" s="29"/>
      <c r="D1634" s="150"/>
      <c r="H1634" s="5"/>
      <c r="I1634" s="151"/>
    </row>
    <row r="1635" spans="1:9" s="6" customFormat="1">
      <c r="A1635" s="29"/>
      <c r="B1635" s="29"/>
      <c r="C1635" s="29"/>
      <c r="D1635" s="150"/>
      <c r="H1635" s="5"/>
      <c r="I1635" s="151"/>
    </row>
    <row r="1636" spans="1:9" s="6" customFormat="1">
      <c r="A1636" s="29"/>
      <c r="B1636" s="29"/>
      <c r="C1636" s="29"/>
      <c r="D1636" s="150"/>
      <c r="H1636" s="5"/>
      <c r="I1636" s="151"/>
    </row>
    <row r="1637" spans="1:9" s="6" customFormat="1">
      <c r="A1637" s="29"/>
      <c r="B1637" s="29"/>
      <c r="C1637" s="29"/>
      <c r="D1637" s="150"/>
      <c r="H1637" s="5"/>
      <c r="I1637" s="151"/>
    </row>
    <row r="1638" spans="1:9" s="6" customFormat="1">
      <c r="A1638" s="29"/>
      <c r="B1638" s="29"/>
      <c r="C1638" s="29"/>
      <c r="D1638" s="150"/>
      <c r="H1638" s="5"/>
      <c r="I1638" s="151"/>
    </row>
    <row r="1639" spans="1:9" s="6" customFormat="1">
      <c r="A1639" s="29"/>
      <c r="B1639" s="29"/>
      <c r="C1639" s="29"/>
      <c r="D1639" s="150"/>
      <c r="H1639" s="5"/>
      <c r="I1639" s="151"/>
    </row>
    <row r="1640" spans="1:9" s="6" customFormat="1">
      <c r="A1640" s="29"/>
      <c r="B1640" s="29"/>
      <c r="C1640" s="29"/>
      <c r="D1640" s="150"/>
      <c r="H1640" s="5"/>
      <c r="I1640" s="151"/>
    </row>
    <row r="1641" spans="1:9" s="6" customFormat="1">
      <c r="A1641" s="29"/>
      <c r="B1641" s="29"/>
      <c r="C1641" s="29"/>
      <c r="D1641" s="150"/>
      <c r="H1641" s="5"/>
      <c r="I1641" s="151"/>
    </row>
    <row r="1642" spans="1:9" s="6" customFormat="1">
      <c r="A1642" s="29"/>
      <c r="B1642" s="29"/>
      <c r="C1642" s="29"/>
      <c r="D1642" s="150"/>
      <c r="H1642" s="5"/>
      <c r="I1642" s="151"/>
    </row>
    <row r="1643" spans="1:9" s="6" customFormat="1">
      <c r="A1643" s="29"/>
      <c r="B1643" s="29"/>
      <c r="C1643" s="29"/>
      <c r="D1643" s="150"/>
      <c r="H1643" s="5"/>
      <c r="I1643" s="151"/>
    </row>
    <row r="1644" spans="1:9" s="6" customFormat="1">
      <c r="A1644" s="29"/>
      <c r="B1644" s="29"/>
      <c r="C1644" s="29"/>
      <c r="D1644" s="150"/>
      <c r="H1644" s="5"/>
      <c r="I1644" s="151"/>
    </row>
    <row r="1645" spans="1:9" s="6" customFormat="1">
      <c r="A1645" s="29"/>
      <c r="B1645" s="29"/>
      <c r="C1645" s="29"/>
      <c r="D1645" s="150"/>
      <c r="H1645" s="5"/>
      <c r="I1645" s="151"/>
    </row>
    <row r="1646" spans="1:9" s="6" customFormat="1">
      <c r="A1646" s="29"/>
      <c r="B1646" s="29"/>
      <c r="C1646" s="29"/>
      <c r="D1646" s="150"/>
      <c r="H1646" s="5"/>
      <c r="I1646" s="151"/>
    </row>
    <row r="1647" spans="1:9" s="6" customFormat="1">
      <c r="A1647" s="29"/>
      <c r="B1647" s="29"/>
      <c r="C1647" s="29"/>
      <c r="D1647" s="150"/>
      <c r="H1647" s="5"/>
      <c r="I1647" s="151"/>
    </row>
    <row r="1648" spans="1:9" s="6" customFormat="1">
      <c r="A1648" s="29"/>
      <c r="B1648" s="29"/>
      <c r="C1648" s="29"/>
      <c r="D1648" s="150"/>
      <c r="H1648" s="5"/>
      <c r="I1648" s="151"/>
    </row>
    <row r="1649" spans="1:9" s="6" customFormat="1">
      <c r="A1649" s="29"/>
      <c r="B1649" s="29"/>
      <c r="C1649" s="29"/>
      <c r="D1649" s="150"/>
      <c r="H1649" s="5"/>
      <c r="I1649" s="151"/>
    </row>
    <row r="1650" spans="1:9" s="6" customFormat="1">
      <c r="A1650" s="29"/>
      <c r="B1650" s="29"/>
      <c r="C1650" s="29"/>
      <c r="D1650" s="150"/>
      <c r="H1650" s="5"/>
      <c r="I1650" s="151"/>
    </row>
    <row r="1651" spans="1:9" s="6" customFormat="1">
      <c r="A1651" s="29"/>
      <c r="B1651" s="29"/>
      <c r="C1651" s="29"/>
      <c r="D1651" s="150"/>
      <c r="H1651" s="5"/>
      <c r="I1651" s="151"/>
    </row>
    <row r="1652" spans="1:9" s="6" customFormat="1">
      <c r="A1652" s="29"/>
      <c r="B1652" s="29"/>
      <c r="C1652" s="29"/>
      <c r="D1652" s="150"/>
      <c r="H1652" s="5"/>
      <c r="I1652" s="151"/>
    </row>
    <row r="1653" spans="1:9" s="6" customFormat="1">
      <c r="A1653" s="29"/>
      <c r="B1653" s="29"/>
      <c r="C1653" s="29"/>
      <c r="D1653" s="150"/>
      <c r="H1653" s="5"/>
      <c r="I1653" s="151"/>
    </row>
    <row r="1654" spans="1:9" s="6" customFormat="1">
      <c r="A1654" s="29"/>
      <c r="B1654" s="29"/>
      <c r="C1654" s="29"/>
      <c r="D1654" s="150"/>
      <c r="H1654" s="5"/>
      <c r="I1654" s="151"/>
    </row>
    <row r="1655" spans="1:9" s="6" customFormat="1">
      <c r="A1655" s="29"/>
      <c r="B1655" s="29"/>
      <c r="C1655" s="29"/>
      <c r="D1655" s="150"/>
      <c r="H1655" s="5"/>
      <c r="I1655" s="151"/>
    </row>
    <row r="1656" spans="1:9" s="6" customFormat="1">
      <c r="A1656" s="29"/>
      <c r="B1656" s="29"/>
      <c r="C1656" s="29"/>
      <c r="D1656" s="150"/>
      <c r="H1656" s="5"/>
      <c r="I1656" s="151"/>
    </row>
    <row r="1657" spans="1:9" s="6" customFormat="1">
      <c r="A1657" s="29"/>
      <c r="B1657" s="29"/>
      <c r="C1657" s="29"/>
      <c r="D1657" s="150"/>
      <c r="H1657" s="5"/>
      <c r="I1657" s="151"/>
    </row>
    <row r="1658" spans="1:9" s="6" customFormat="1">
      <c r="A1658" s="29"/>
      <c r="B1658" s="29"/>
      <c r="C1658" s="29"/>
      <c r="D1658" s="150"/>
      <c r="H1658" s="5"/>
      <c r="I1658" s="151"/>
    </row>
    <row r="1659" spans="1:9" s="6" customFormat="1">
      <c r="A1659" s="29"/>
      <c r="B1659" s="29"/>
      <c r="C1659" s="29"/>
      <c r="D1659" s="150"/>
      <c r="H1659" s="5"/>
      <c r="I1659" s="151"/>
    </row>
    <row r="1660" spans="1:9" s="6" customFormat="1">
      <c r="A1660" s="29"/>
      <c r="B1660" s="29"/>
      <c r="C1660" s="29"/>
      <c r="D1660" s="150"/>
      <c r="H1660" s="5"/>
      <c r="I1660" s="151"/>
    </row>
    <row r="1661" spans="1:9" s="6" customFormat="1">
      <c r="A1661" s="29"/>
      <c r="B1661" s="29"/>
      <c r="C1661" s="29"/>
      <c r="D1661" s="150"/>
      <c r="H1661" s="5"/>
      <c r="I1661" s="151"/>
    </row>
    <row r="1662" spans="1:9" s="6" customFormat="1">
      <c r="A1662" s="29"/>
      <c r="B1662" s="29"/>
      <c r="C1662" s="29"/>
      <c r="D1662" s="150"/>
      <c r="H1662" s="5"/>
      <c r="I1662" s="151"/>
    </row>
    <row r="1663" spans="1:9" s="6" customFormat="1">
      <c r="A1663" s="29"/>
      <c r="B1663" s="29"/>
      <c r="C1663" s="29"/>
      <c r="D1663" s="150"/>
      <c r="H1663" s="5"/>
      <c r="I1663" s="151"/>
    </row>
    <row r="1664" spans="1:9" s="6" customFormat="1">
      <c r="A1664" s="29"/>
      <c r="B1664" s="29"/>
      <c r="C1664" s="29"/>
      <c r="D1664" s="150"/>
      <c r="H1664" s="5"/>
      <c r="I1664" s="151"/>
    </row>
    <row r="1665" spans="1:9" s="6" customFormat="1">
      <c r="A1665" s="29"/>
      <c r="B1665" s="29"/>
      <c r="C1665" s="29"/>
      <c r="D1665" s="150"/>
      <c r="H1665" s="5"/>
      <c r="I1665" s="151"/>
    </row>
    <row r="1666" spans="1:9" s="6" customFormat="1">
      <c r="A1666" s="29"/>
      <c r="B1666" s="29"/>
      <c r="C1666" s="29"/>
      <c r="D1666" s="150"/>
      <c r="H1666" s="5"/>
      <c r="I1666" s="151"/>
    </row>
    <row r="1667" spans="1:9" s="6" customFormat="1">
      <c r="A1667" s="29"/>
      <c r="B1667" s="29"/>
      <c r="C1667" s="29"/>
      <c r="D1667" s="150"/>
      <c r="H1667" s="5"/>
      <c r="I1667" s="151"/>
    </row>
    <row r="1668" spans="1:9" s="6" customFormat="1">
      <c r="A1668" s="29"/>
      <c r="B1668" s="29"/>
      <c r="C1668" s="29"/>
      <c r="D1668" s="150"/>
      <c r="H1668" s="5"/>
      <c r="I1668" s="151"/>
    </row>
    <row r="1669" spans="1:9" s="6" customFormat="1">
      <c r="A1669" s="29"/>
      <c r="B1669" s="29"/>
      <c r="C1669" s="29"/>
      <c r="D1669" s="150"/>
      <c r="H1669" s="5"/>
      <c r="I1669" s="151"/>
    </row>
    <row r="1670" spans="1:9" s="6" customFormat="1">
      <c r="A1670" s="29"/>
      <c r="B1670" s="29"/>
      <c r="C1670" s="29"/>
      <c r="D1670" s="150"/>
      <c r="H1670" s="5"/>
      <c r="I1670" s="151"/>
    </row>
    <row r="1671" spans="1:9" s="6" customFormat="1">
      <c r="A1671" s="29"/>
      <c r="B1671" s="29"/>
      <c r="C1671" s="29"/>
      <c r="D1671" s="150"/>
      <c r="H1671" s="5"/>
      <c r="I1671" s="151"/>
    </row>
    <row r="1672" spans="1:9" s="6" customFormat="1">
      <c r="A1672" s="29"/>
      <c r="B1672" s="29"/>
      <c r="C1672" s="29"/>
      <c r="D1672" s="150"/>
      <c r="H1672" s="5"/>
      <c r="I1672" s="151"/>
    </row>
    <row r="1673" spans="1:9" s="6" customFormat="1">
      <c r="A1673" s="29"/>
      <c r="B1673" s="29"/>
      <c r="C1673" s="29"/>
      <c r="D1673" s="150"/>
      <c r="H1673" s="5"/>
      <c r="I1673" s="151"/>
    </row>
    <row r="1674" spans="1:9" s="6" customFormat="1">
      <c r="A1674" s="29"/>
      <c r="B1674" s="29"/>
      <c r="C1674" s="29"/>
      <c r="D1674" s="150"/>
      <c r="H1674" s="5"/>
      <c r="I1674" s="151"/>
    </row>
    <row r="1675" spans="1:9" s="6" customFormat="1">
      <c r="A1675" s="29"/>
      <c r="B1675" s="29"/>
      <c r="C1675" s="29"/>
      <c r="D1675" s="150"/>
      <c r="H1675" s="5"/>
      <c r="I1675" s="151"/>
    </row>
    <row r="1676" spans="1:9" s="6" customFormat="1">
      <c r="A1676" s="29"/>
      <c r="B1676" s="29"/>
      <c r="C1676" s="29"/>
      <c r="D1676" s="150"/>
      <c r="H1676" s="5"/>
      <c r="I1676" s="151"/>
    </row>
    <row r="1677" spans="1:9" s="6" customFormat="1">
      <c r="A1677" s="29"/>
      <c r="B1677" s="29"/>
      <c r="C1677" s="29"/>
      <c r="D1677" s="150"/>
      <c r="H1677" s="5"/>
      <c r="I1677" s="151"/>
    </row>
    <row r="1678" spans="1:9" s="6" customFormat="1">
      <c r="A1678" s="29"/>
      <c r="B1678" s="29"/>
      <c r="C1678" s="29"/>
      <c r="D1678" s="150"/>
      <c r="H1678" s="5"/>
      <c r="I1678" s="151"/>
    </row>
    <row r="1679" spans="1:9" s="6" customFormat="1">
      <c r="A1679" s="29"/>
      <c r="B1679" s="29"/>
      <c r="C1679" s="29"/>
      <c r="D1679" s="150"/>
      <c r="H1679" s="5"/>
      <c r="I1679" s="151"/>
    </row>
    <row r="1680" spans="1:9" s="6" customFormat="1">
      <c r="A1680" s="29"/>
      <c r="B1680" s="29"/>
      <c r="C1680" s="29"/>
      <c r="D1680" s="150"/>
      <c r="H1680" s="5"/>
      <c r="I1680" s="151"/>
    </row>
    <row r="1681" spans="1:9" s="6" customFormat="1">
      <c r="A1681" s="29"/>
      <c r="B1681" s="29"/>
      <c r="C1681" s="29"/>
      <c r="D1681" s="150"/>
      <c r="H1681" s="5"/>
      <c r="I1681" s="151"/>
    </row>
    <row r="1682" spans="1:9" s="6" customFormat="1">
      <c r="A1682" s="29"/>
      <c r="B1682" s="29"/>
      <c r="C1682" s="29"/>
      <c r="D1682" s="150"/>
      <c r="H1682" s="5"/>
      <c r="I1682" s="151"/>
    </row>
    <row r="1683" spans="1:9" s="6" customFormat="1">
      <c r="A1683" s="29"/>
      <c r="B1683" s="29"/>
      <c r="C1683" s="29"/>
      <c r="D1683" s="150"/>
      <c r="H1683" s="5"/>
      <c r="I1683" s="151"/>
    </row>
    <row r="1684" spans="1:9" s="6" customFormat="1">
      <c r="A1684" s="29"/>
      <c r="B1684" s="29"/>
      <c r="C1684" s="29"/>
      <c r="D1684" s="150"/>
      <c r="H1684" s="5"/>
      <c r="I1684" s="151"/>
    </row>
    <row r="1685" spans="1:9" s="6" customFormat="1">
      <c r="A1685" s="29"/>
      <c r="B1685" s="29"/>
      <c r="C1685" s="29"/>
      <c r="D1685" s="150"/>
      <c r="H1685" s="5"/>
      <c r="I1685" s="151"/>
    </row>
    <row r="1686" spans="1:9" s="6" customFormat="1">
      <c r="A1686" s="29"/>
      <c r="B1686" s="29"/>
      <c r="C1686" s="29"/>
      <c r="D1686" s="150"/>
      <c r="H1686" s="5"/>
      <c r="I1686" s="151"/>
    </row>
    <row r="1687" spans="1:9" s="6" customFormat="1">
      <c r="A1687" s="29"/>
      <c r="B1687" s="29"/>
      <c r="C1687" s="29"/>
      <c r="D1687" s="150"/>
      <c r="H1687" s="5"/>
      <c r="I1687" s="151"/>
    </row>
    <row r="1688" spans="1:9" s="6" customFormat="1">
      <c r="A1688" s="29"/>
      <c r="B1688" s="29"/>
      <c r="C1688" s="29"/>
      <c r="D1688" s="150"/>
      <c r="H1688" s="5"/>
      <c r="I1688" s="151"/>
    </row>
    <row r="1689" spans="1:9" s="6" customFormat="1">
      <c r="A1689" s="29"/>
      <c r="B1689" s="29"/>
      <c r="C1689" s="29"/>
      <c r="D1689" s="150"/>
      <c r="H1689" s="5"/>
      <c r="I1689" s="151"/>
    </row>
    <row r="1690" spans="1:9" s="6" customFormat="1">
      <c r="A1690" s="29"/>
      <c r="B1690" s="29"/>
      <c r="C1690" s="29"/>
      <c r="D1690" s="150"/>
      <c r="H1690" s="5"/>
      <c r="I1690" s="151"/>
    </row>
    <row r="1691" spans="1:9" s="6" customFormat="1">
      <c r="A1691" s="29"/>
      <c r="B1691" s="29"/>
      <c r="C1691" s="29"/>
      <c r="D1691" s="150"/>
      <c r="H1691" s="5"/>
      <c r="I1691" s="151"/>
    </row>
    <row r="1692" spans="1:9" s="6" customFormat="1">
      <c r="A1692" s="29"/>
      <c r="B1692" s="29"/>
      <c r="C1692" s="29"/>
      <c r="D1692" s="150"/>
      <c r="H1692" s="5"/>
      <c r="I1692" s="151"/>
    </row>
    <row r="1693" spans="1:9" s="6" customFormat="1">
      <c r="A1693" s="29"/>
      <c r="B1693" s="29"/>
      <c r="C1693" s="29"/>
      <c r="D1693" s="150"/>
      <c r="H1693" s="5"/>
      <c r="I1693" s="151"/>
    </row>
    <row r="1694" spans="1:9" s="6" customFormat="1">
      <c r="A1694" s="29"/>
      <c r="B1694" s="29"/>
      <c r="C1694" s="29"/>
      <c r="D1694" s="150"/>
      <c r="H1694" s="5"/>
      <c r="I1694" s="151"/>
    </row>
    <row r="1695" spans="1:9" s="6" customFormat="1">
      <c r="A1695" s="29"/>
      <c r="B1695" s="29"/>
      <c r="C1695" s="29"/>
      <c r="D1695" s="150"/>
      <c r="H1695" s="5"/>
      <c r="I1695" s="151"/>
    </row>
    <row r="1696" spans="1:9" s="6" customFormat="1">
      <c r="A1696" s="29"/>
      <c r="B1696" s="29"/>
      <c r="C1696" s="29"/>
      <c r="D1696" s="150"/>
      <c r="H1696" s="5"/>
      <c r="I1696" s="151"/>
    </row>
    <row r="1697" spans="1:9" s="6" customFormat="1">
      <c r="A1697" s="29"/>
      <c r="B1697" s="29"/>
      <c r="C1697" s="29"/>
      <c r="D1697" s="150"/>
      <c r="H1697" s="5"/>
      <c r="I1697" s="151"/>
    </row>
    <row r="1698" spans="1:9" s="6" customFormat="1">
      <c r="A1698" s="29"/>
      <c r="B1698" s="29"/>
      <c r="C1698" s="29"/>
      <c r="D1698" s="150"/>
      <c r="H1698" s="5"/>
      <c r="I1698" s="151"/>
    </row>
    <row r="1699" spans="1:9" s="6" customFormat="1">
      <c r="A1699" s="29"/>
      <c r="B1699" s="29"/>
      <c r="C1699" s="29"/>
      <c r="D1699" s="150"/>
      <c r="H1699" s="5"/>
      <c r="I1699" s="151"/>
    </row>
    <row r="1700" spans="1:9" s="6" customFormat="1">
      <c r="A1700" s="29"/>
      <c r="B1700" s="29"/>
      <c r="C1700" s="29"/>
      <c r="D1700" s="150"/>
      <c r="H1700" s="5"/>
      <c r="I1700" s="151"/>
    </row>
    <row r="1701" spans="1:9" s="6" customFormat="1">
      <c r="A1701" s="29"/>
      <c r="B1701" s="29"/>
      <c r="C1701" s="29"/>
      <c r="D1701" s="150"/>
      <c r="H1701" s="5"/>
      <c r="I1701" s="151"/>
    </row>
    <row r="1702" spans="1:9" s="6" customFormat="1">
      <c r="A1702" s="29"/>
      <c r="B1702" s="29"/>
      <c r="C1702" s="29"/>
      <c r="D1702" s="150"/>
      <c r="H1702" s="5"/>
      <c r="I1702" s="151"/>
    </row>
    <row r="1703" spans="1:9" s="6" customFormat="1">
      <c r="A1703" s="29"/>
      <c r="B1703" s="29"/>
      <c r="C1703" s="29"/>
      <c r="D1703" s="150"/>
      <c r="H1703" s="5"/>
      <c r="I1703" s="151"/>
    </row>
    <row r="1704" spans="1:9" s="6" customFormat="1">
      <c r="A1704" s="29"/>
      <c r="B1704" s="29"/>
      <c r="C1704" s="29"/>
      <c r="D1704" s="150"/>
      <c r="H1704" s="5"/>
      <c r="I1704" s="151"/>
    </row>
    <row r="1705" spans="1:9" s="6" customFormat="1">
      <c r="A1705" s="29"/>
      <c r="B1705" s="29"/>
      <c r="C1705" s="29"/>
      <c r="D1705" s="150"/>
      <c r="H1705" s="5"/>
      <c r="I1705" s="151"/>
    </row>
    <row r="1706" spans="1:9" s="6" customFormat="1">
      <c r="A1706" s="29"/>
      <c r="B1706" s="29"/>
      <c r="C1706" s="29"/>
      <c r="D1706" s="150"/>
      <c r="H1706" s="5"/>
      <c r="I1706" s="151"/>
    </row>
    <row r="1707" spans="1:9" s="6" customFormat="1">
      <c r="A1707" s="29"/>
      <c r="B1707" s="29"/>
      <c r="C1707" s="29"/>
      <c r="D1707" s="150"/>
      <c r="H1707" s="5"/>
      <c r="I1707" s="151"/>
    </row>
    <row r="1708" spans="1:9" s="6" customFormat="1">
      <c r="A1708" s="29"/>
      <c r="B1708" s="29"/>
      <c r="C1708" s="29"/>
      <c r="D1708" s="150"/>
      <c r="H1708" s="5"/>
      <c r="I1708" s="151"/>
    </row>
    <row r="1709" spans="1:9" s="6" customFormat="1">
      <c r="A1709" s="29"/>
      <c r="B1709" s="29"/>
      <c r="C1709" s="29"/>
      <c r="D1709" s="150"/>
      <c r="H1709" s="5"/>
      <c r="I1709" s="151"/>
    </row>
    <row r="1710" spans="1:9" s="6" customFormat="1">
      <c r="A1710" s="29"/>
      <c r="B1710" s="29"/>
      <c r="C1710" s="29"/>
      <c r="D1710" s="150"/>
      <c r="H1710" s="5"/>
      <c r="I1710" s="151"/>
    </row>
    <row r="1711" spans="1:9" s="6" customFormat="1">
      <c r="A1711" s="29"/>
      <c r="B1711" s="29"/>
      <c r="C1711" s="29"/>
      <c r="D1711" s="150"/>
      <c r="H1711" s="5"/>
      <c r="I1711" s="151"/>
    </row>
    <row r="1712" spans="1:9" s="6" customFormat="1">
      <c r="A1712" s="29"/>
      <c r="B1712" s="29"/>
      <c r="C1712" s="29"/>
      <c r="D1712" s="150"/>
      <c r="H1712" s="5"/>
      <c r="I1712" s="151"/>
    </row>
    <row r="1713" spans="1:9" s="6" customFormat="1">
      <c r="A1713" s="29"/>
      <c r="B1713" s="29"/>
      <c r="C1713" s="29"/>
      <c r="D1713" s="150"/>
      <c r="H1713" s="5"/>
      <c r="I1713" s="151"/>
    </row>
    <row r="1714" spans="1:9" s="6" customFormat="1">
      <c r="A1714" s="29"/>
      <c r="B1714" s="29"/>
      <c r="C1714" s="29"/>
      <c r="D1714" s="150"/>
      <c r="H1714" s="5"/>
      <c r="I1714" s="151"/>
    </row>
    <row r="1715" spans="1:9" s="6" customFormat="1">
      <c r="A1715" s="29"/>
      <c r="B1715" s="29"/>
      <c r="C1715" s="29"/>
      <c r="D1715" s="150"/>
      <c r="H1715" s="5"/>
      <c r="I1715" s="151"/>
    </row>
    <row r="1716" spans="1:9" s="6" customFormat="1">
      <c r="A1716" s="29"/>
      <c r="B1716" s="29"/>
      <c r="C1716" s="29"/>
      <c r="D1716" s="150"/>
      <c r="H1716" s="5"/>
      <c r="I1716" s="151"/>
    </row>
    <row r="1717" spans="1:9" s="6" customFormat="1">
      <c r="A1717" s="29"/>
      <c r="B1717" s="29"/>
      <c r="C1717" s="29"/>
      <c r="D1717" s="150"/>
      <c r="H1717" s="5"/>
      <c r="I1717" s="151"/>
    </row>
    <row r="1718" spans="1:9" s="6" customFormat="1">
      <c r="A1718" s="29"/>
      <c r="B1718" s="29"/>
      <c r="C1718" s="29"/>
      <c r="D1718" s="150"/>
      <c r="H1718" s="5"/>
      <c r="I1718" s="151"/>
    </row>
    <row r="1719" spans="1:9" s="6" customFormat="1">
      <c r="A1719" s="29"/>
      <c r="B1719" s="29"/>
      <c r="C1719" s="29"/>
      <c r="D1719" s="150"/>
      <c r="H1719" s="5"/>
      <c r="I1719" s="151"/>
    </row>
    <row r="1720" spans="1:9" s="6" customFormat="1">
      <c r="A1720" s="29"/>
      <c r="B1720" s="29"/>
      <c r="C1720" s="29"/>
      <c r="D1720" s="150"/>
      <c r="H1720" s="5"/>
      <c r="I1720" s="151"/>
    </row>
    <row r="1721" spans="1:9" s="6" customFormat="1">
      <c r="A1721" s="29"/>
      <c r="B1721" s="29"/>
      <c r="C1721" s="29"/>
      <c r="D1721" s="150"/>
      <c r="H1721" s="5"/>
      <c r="I1721" s="151"/>
    </row>
    <row r="1722" spans="1:9" s="6" customFormat="1">
      <c r="A1722" s="29"/>
      <c r="B1722" s="29"/>
      <c r="C1722" s="29"/>
      <c r="D1722" s="150"/>
      <c r="H1722" s="5"/>
      <c r="I1722" s="151"/>
    </row>
    <row r="1723" spans="1:9" s="6" customFormat="1">
      <c r="A1723" s="29"/>
      <c r="B1723" s="29"/>
      <c r="C1723" s="29"/>
      <c r="D1723" s="150"/>
      <c r="H1723" s="5"/>
      <c r="I1723" s="151"/>
    </row>
    <row r="1724" spans="1:9" s="6" customFormat="1">
      <c r="A1724" s="29"/>
      <c r="B1724" s="29"/>
      <c r="C1724" s="29"/>
      <c r="D1724" s="150"/>
      <c r="H1724" s="5"/>
      <c r="I1724" s="151"/>
    </row>
    <row r="1725" spans="1:9" s="6" customFormat="1">
      <c r="A1725" s="29"/>
      <c r="B1725" s="29"/>
      <c r="C1725" s="29"/>
      <c r="D1725" s="150"/>
      <c r="H1725" s="5"/>
      <c r="I1725" s="151"/>
    </row>
    <row r="1726" spans="1:9" s="6" customFormat="1">
      <c r="A1726" s="29"/>
      <c r="B1726" s="29"/>
      <c r="C1726" s="29"/>
      <c r="D1726" s="150"/>
      <c r="H1726" s="5"/>
      <c r="I1726" s="151"/>
    </row>
    <row r="1727" spans="1:9" s="6" customFormat="1">
      <c r="A1727" s="29"/>
      <c r="B1727" s="29"/>
      <c r="C1727" s="29"/>
      <c r="D1727" s="150"/>
      <c r="H1727" s="5"/>
      <c r="I1727" s="151"/>
    </row>
    <row r="1728" spans="1:9" s="6" customFormat="1">
      <c r="A1728" s="29"/>
      <c r="B1728" s="29"/>
      <c r="C1728" s="29"/>
      <c r="D1728" s="150"/>
      <c r="H1728" s="5"/>
      <c r="I1728" s="151"/>
    </row>
    <row r="1729" spans="1:9" s="6" customFormat="1">
      <c r="A1729" s="29"/>
      <c r="B1729" s="29"/>
      <c r="C1729" s="29"/>
      <c r="D1729" s="150"/>
      <c r="H1729" s="5"/>
      <c r="I1729" s="151"/>
    </row>
    <row r="1730" spans="1:9" s="6" customFormat="1">
      <c r="A1730" s="29"/>
      <c r="B1730" s="29"/>
      <c r="C1730" s="29"/>
      <c r="D1730" s="150"/>
      <c r="H1730" s="5"/>
      <c r="I1730" s="151"/>
    </row>
    <row r="1731" spans="1:9" s="6" customFormat="1">
      <c r="A1731" s="29"/>
      <c r="B1731" s="29"/>
      <c r="C1731" s="29"/>
      <c r="D1731" s="150"/>
      <c r="H1731" s="5"/>
      <c r="I1731" s="151"/>
    </row>
    <row r="1732" spans="1:9" s="6" customFormat="1">
      <c r="A1732" s="29"/>
      <c r="B1732" s="29"/>
      <c r="C1732" s="29"/>
      <c r="D1732" s="150"/>
      <c r="H1732" s="5"/>
      <c r="I1732" s="151"/>
    </row>
    <row r="1733" spans="1:9" s="6" customFormat="1">
      <c r="A1733" s="29"/>
      <c r="B1733" s="29"/>
      <c r="C1733" s="29"/>
      <c r="D1733" s="150"/>
      <c r="H1733" s="5"/>
      <c r="I1733" s="151"/>
    </row>
    <row r="1734" spans="1:9" s="6" customFormat="1">
      <c r="A1734" s="29"/>
      <c r="B1734" s="29"/>
      <c r="C1734" s="29"/>
      <c r="D1734" s="150"/>
      <c r="H1734" s="5"/>
      <c r="I1734" s="151"/>
    </row>
    <row r="1735" spans="1:9" s="6" customFormat="1">
      <c r="A1735" s="29"/>
      <c r="B1735" s="29"/>
      <c r="C1735" s="29"/>
      <c r="D1735" s="150"/>
      <c r="H1735" s="5"/>
      <c r="I1735" s="151"/>
    </row>
    <row r="1736" spans="1:9" s="6" customFormat="1">
      <c r="A1736" s="29"/>
      <c r="B1736" s="29"/>
      <c r="C1736" s="29"/>
      <c r="D1736" s="150"/>
      <c r="H1736" s="5"/>
      <c r="I1736" s="151"/>
    </row>
    <row r="1737" spans="1:9" s="6" customFormat="1">
      <c r="A1737" s="29"/>
      <c r="B1737" s="29"/>
      <c r="C1737" s="29"/>
      <c r="D1737" s="150"/>
      <c r="H1737" s="5"/>
      <c r="I1737" s="151"/>
    </row>
    <row r="1738" spans="1:9" s="6" customFormat="1">
      <c r="A1738" s="29"/>
      <c r="B1738" s="29"/>
      <c r="C1738" s="29"/>
      <c r="D1738" s="150"/>
      <c r="H1738" s="5"/>
      <c r="I1738" s="151"/>
    </row>
    <row r="1739" spans="1:9" s="6" customFormat="1">
      <c r="A1739" s="29"/>
      <c r="B1739" s="29"/>
      <c r="C1739" s="29"/>
      <c r="D1739" s="150"/>
      <c r="H1739" s="5"/>
      <c r="I1739" s="151"/>
    </row>
    <row r="1740" spans="1:9" s="6" customFormat="1">
      <c r="A1740" s="29"/>
      <c r="B1740" s="29"/>
      <c r="C1740" s="29"/>
      <c r="D1740" s="150"/>
      <c r="H1740" s="5"/>
      <c r="I1740" s="151"/>
    </row>
    <row r="1741" spans="1:9" s="6" customFormat="1">
      <c r="A1741" s="29"/>
      <c r="B1741" s="29"/>
      <c r="C1741" s="29"/>
      <c r="D1741" s="150"/>
      <c r="H1741" s="5"/>
      <c r="I1741" s="151"/>
    </row>
    <row r="1742" spans="1:9" s="6" customFormat="1">
      <c r="A1742" s="29"/>
      <c r="B1742" s="29"/>
      <c r="C1742" s="29"/>
      <c r="D1742" s="150"/>
      <c r="H1742" s="5"/>
      <c r="I1742" s="151"/>
    </row>
    <row r="1743" spans="1:9" s="6" customFormat="1">
      <c r="A1743" s="29"/>
      <c r="B1743" s="29"/>
      <c r="C1743" s="29"/>
      <c r="D1743" s="150"/>
      <c r="H1743" s="5"/>
      <c r="I1743" s="151"/>
    </row>
    <row r="1744" spans="1:9" s="6" customFormat="1">
      <c r="A1744" s="29"/>
      <c r="B1744" s="29"/>
      <c r="C1744" s="29"/>
      <c r="D1744" s="150"/>
      <c r="H1744" s="5"/>
      <c r="I1744" s="151"/>
    </row>
    <row r="1745" spans="1:9" s="6" customFormat="1">
      <c r="A1745" s="29"/>
      <c r="B1745" s="29"/>
      <c r="C1745" s="29"/>
      <c r="D1745" s="150"/>
      <c r="H1745" s="5"/>
      <c r="I1745" s="151"/>
    </row>
    <row r="1746" spans="1:9" s="6" customFormat="1">
      <c r="A1746" s="29"/>
      <c r="B1746" s="29"/>
      <c r="C1746" s="29"/>
      <c r="D1746" s="150"/>
      <c r="H1746" s="5"/>
      <c r="I1746" s="151"/>
    </row>
    <row r="1747" spans="1:9" s="6" customFormat="1">
      <c r="A1747" s="29"/>
      <c r="B1747" s="29"/>
      <c r="C1747" s="29"/>
      <c r="D1747" s="150"/>
      <c r="H1747" s="5"/>
      <c r="I1747" s="151"/>
    </row>
    <row r="1748" spans="1:9" s="6" customFormat="1">
      <c r="A1748" s="29"/>
      <c r="B1748" s="29"/>
      <c r="C1748" s="29"/>
      <c r="D1748" s="150"/>
      <c r="H1748" s="5"/>
      <c r="I1748" s="151"/>
    </row>
    <row r="1749" spans="1:9" s="6" customFormat="1">
      <c r="A1749" s="29"/>
      <c r="B1749" s="29"/>
      <c r="C1749" s="29"/>
      <c r="D1749" s="150"/>
      <c r="H1749" s="5"/>
      <c r="I1749" s="151"/>
    </row>
    <row r="1750" spans="1:9" s="6" customFormat="1">
      <c r="A1750" s="29"/>
      <c r="B1750" s="29"/>
      <c r="C1750" s="29"/>
      <c r="D1750" s="150"/>
      <c r="H1750" s="5"/>
      <c r="I1750" s="151"/>
    </row>
    <row r="1751" spans="1:9" s="6" customFormat="1">
      <c r="A1751" s="29"/>
      <c r="B1751" s="29"/>
      <c r="C1751" s="29"/>
      <c r="D1751" s="150"/>
      <c r="H1751" s="5"/>
      <c r="I1751" s="151"/>
    </row>
    <row r="1752" spans="1:9" s="6" customFormat="1">
      <c r="A1752" s="29"/>
      <c r="B1752" s="29"/>
      <c r="C1752" s="29"/>
      <c r="D1752" s="150"/>
      <c r="H1752" s="5"/>
      <c r="I1752" s="151"/>
    </row>
    <row r="1753" spans="1:9" s="6" customFormat="1">
      <c r="A1753" s="29"/>
      <c r="B1753" s="29"/>
      <c r="C1753" s="29"/>
      <c r="D1753" s="150"/>
      <c r="H1753" s="5"/>
      <c r="I1753" s="151"/>
    </row>
    <row r="1754" spans="1:9" s="6" customFormat="1">
      <c r="A1754" s="29"/>
      <c r="B1754" s="29"/>
      <c r="C1754" s="29"/>
      <c r="D1754" s="150"/>
      <c r="H1754" s="5"/>
      <c r="I1754" s="151"/>
    </row>
    <row r="1755" spans="1:9" s="6" customFormat="1">
      <c r="A1755" s="29"/>
      <c r="B1755" s="29"/>
      <c r="C1755" s="29"/>
      <c r="D1755" s="150"/>
      <c r="H1755" s="5"/>
      <c r="I1755" s="151"/>
    </row>
    <row r="1756" spans="1:9" s="6" customFormat="1">
      <c r="A1756" s="29"/>
      <c r="B1756" s="29"/>
      <c r="C1756" s="29"/>
      <c r="D1756" s="150"/>
      <c r="H1756" s="5"/>
      <c r="I1756" s="151"/>
    </row>
    <row r="1757" spans="1:9" s="6" customFormat="1">
      <c r="A1757" s="29"/>
      <c r="B1757" s="29"/>
      <c r="C1757" s="29"/>
      <c r="D1757" s="150"/>
      <c r="H1757" s="5"/>
      <c r="I1757" s="151"/>
    </row>
    <row r="1758" spans="1:9" s="6" customFormat="1">
      <c r="A1758" s="29"/>
      <c r="B1758" s="29"/>
      <c r="C1758" s="29"/>
      <c r="D1758" s="150"/>
      <c r="H1758" s="5"/>
      <c r="I1758" s="151"/>
    </row>
    <row r="1759" spans="1:9" s="6" customFormat="1">
      <c r="A1759" s="29"/>
      <c r="B1759" s="29"/>
      <c r="C1759" s="29"/>
      <c r="D1759" s="150"/>
      <c r="H1759" s="5"/>
      <c r="I1759" s="151"/>
    </row>
    <row r="1760" spans="1:9" s="6" customFormat="1">
      <c r="A1760" s="29"/>
      <c r="B1760" s="29"/>
      <c r="C1760" s="29"/>
      <c r="D1760" s="150"/>
      <c r="H1760" s="5"/>
      <c r="I1760" s="151"/>
    </row>
    <row r="1761" spans="1:9" s="6" customFormat="1">
      <c r="A1761" s="29"/>
      <c r="B1761" s="29"/>
      <c r="C1761" s="29"/>
      <c r="D1761" s="150"/>
      <c r="H1761" s="5"/>
      <c r="I1761" s="151"/>
    </row>
    <row r="1762" spans="1:9" s="6" customFormat="1">
      <c r="A1762" s="29"/>
      <c r="B1762" s="29"/>
      <c r="C1762" s="29"/>
      <c r="D1762" s="150"/>
      <c r="H1762" s="5"/>
      <c r="I1762" s="151"/>
    </row>
    <row r="1763" spans="1:9" s="6" customFormat="1">
      <c r="A1763" s="29"/>
      <c r="B1763" s="29"/>
      <c r="C1763" s="29"/>
      <c r="D1763" s="150"/>
      <c r="H1763" s="5"/>
      <c r="I1763" s="151"/>
    </row>
    <row r="1764" spans="1:9" s="6" customFormat="1">
      <c r="A1764" s="29"/>
      <c r="B1764" s="29"/>
      <c r="C1764" s="29"/>
      <c r="D1764" s="150"/>
      <c r="H1764" s="5"/>
      <c r="I1764" s="151"/>
    </row>
    <row r="1765" spans="1:9" s="6" customFormat="1">
      <c r="A1765" s="29"/>
      <c r="B1765" s="29"/>
      <c r="C1765" s="29"/>
      <c r="D1765" s="150"/>
      <c r="H1765" s="5"/>
      <c r="I1765" s="151"/>
    </row>
    <row r="1766" spans="1:9" s="6" customFormat="1">
      <c r="A1766" s="29"/>
      <c r="B1766" s="29"/>
      <c r="C1766" s="29"/>
      <c r="D1766" s="150"/>
      <c r="H1766" s="5"/>
      <c r="I1766" s="151"/>
    </row>
    <row r="1767" spans="1:9" s="6" customFormat="1">
      <c r="A1767" s="29"/>
      <c r="B1767" s="29"/>
      <c r="C1767" s="29"/>
      <c r="D1767" s="150"/>
      <c r="H1767" s="5"/>
      <c r="I1767" s="151"/>
    </row>
    <row r="1768" spans="1:9" s="6" customFormat="1">
      <c r="A1768" s="29"/>
      <c r="B1768" s="29"/>
      <c r="C1768" s="29"/>
      <c r="D1768" s="150"/>
      <c r="H1768" s="5"/>
      <c r="I1768" s="151"/>
    </row>
    <row r="1769" spans="1:9" s="6" customFormat="1">
      <c r="A1769" s="29"/>
      <c r="B1769" s="29"/>
      <c r="C1769" s="29"/>
      <c r="D1769" s="150"/>
      <c r="H1769" s="5"/>
      <c r="I1769" s="151"/>
    </row>
    <row r="1770" spans="1:9" s="6" customFormat="1">
      <c r="A1770" s="29"/>
      <c r="B1770" s="29"/>
      <c r="C1770" s="29"/>
      <c r="D1770" s="150"/>
      <c r="H1770" s="5"/>
      <c r="I1770" s="151"/>
    </row>
    <row r="1771" spans="1:9" s="6" customFormat="1">
      <c r="A1771" s="29"/>
      <c r="B1771" s="29"/>
      <c r="C1771" s="29"/>
      <c r="D1771" s="150"/>
      <c r="H1771" s="5"/>
      <c r="I1771" s="151"/>
    </row>
    <row r="1772" spans="1:9" s="6" customFormat="1">
      <c r="A1772" s="29"/>
      <c r="B1772" s="29"/>
      <c r="C1772" s="29"/>
      <c r="D1772" s="150"/>
      <c r="H1772" s="5"/>
      <c r="I1772" s="151"/>
    </row>
    <row r="1773" spans="1:9" s="6" customFormat="1">
      <c r="A1773" s="29"/>
      <c r="B1773" s="29"/>
      <c r="C1773" s="29"/>
      <c r="D1773" s="150"/>
      <c r="H1773" s="5"/>
      <c r="I1773" s="151"/>
    </row>
    <row r="1774" spans="1:9" s="6" customFormat="1">
      <c r="A1774" s="29"/>
      <c r="B1774" s="29"/>
      <c r="C1774" s="29"/>
      <c r="D1774" s="150"/>
      <c r="H1774" s="5"/>
      <c r="I1774" s="151"/>
    </row>
    <row r="1775" spans="1:9" s="6" customFormat="1">
      <c r="A1775" s="29"/>
      <c r="B1775" s="29"/>
      <c r="C1775" s="29"/>
      <c r="D1775" s="150"/>
      <c r="H1775" s="5"/>
      <c r="I1775" s="151"/>
    </row>
    <row r="1776" spans="1:9" s="6" customFormat="1">
      <c r="A1776" s="29"/>
      <c r="B1776" s="29"/>
      <c r="C1776" s="29"/>
      <c r="D1776" s="150"/>
      <c r="H1776" s="5"/>
      <c r="I1776" s="151"/>
    </row>
    <row r="1777" spans="1:9" s="6" customFormat="1">
      <c r="A1777" s="29"/>
      <c r="B1777" s="29"/>
      <c r="C1777" s="29"/>
      <c r="D1777" s="150"/>
      <c r="H1777" s="5"/>
      <c r="I1777" s="151"/>
    </row>
    <row r="1778" spans="1:9" s="6" customFormat="1">
      <c r="A1778" s="29"/>
      <c r="B1778" s="29"/>
      <c r="C1778" s="29"/>
      <c r="D1778" s="150"/>
      <c r="H1778" s="5"/>
      <c r="I1778" s="151"/>
    </row>
    <row r="1779" spans="1:9" s="6" customFormat="1">
      <c r="A1779" s="29"/>
      <c r="B1779" s="29"/>
      <c r="C1779" s="29"/>
      <c r="D1779" s="150"/>
      <c r="H1779" s="5"/>
      <c r="I1779" s="151"/>
    </row>
    <row r="1780" spans="1:9" s="6" customFormat="1">
      <c r="A1780" s="29"/>
      <c r="B1780" s="29"/>
      <c r="C1780" s="29"/>
      <c r="D1780" s="150"/>
      <c r="H1780" s="5"/>
      <c r="I1780" s="151"/>
    </row>
    <row r="1781" spans="1:9" s="6" customFormat="1">
      <c r="A1781" s="29"/>
      <c r="B1781" s="29"/>
      <c r="C1781" s="29"/>
      <c r="D1781" s="150"/>
      <c r="H1781" s="5"/>
      <c r="I1781" s="151"/>
    </row>
    <row r="1782" spans="1:9" s="6" customFormat="1">
      <c r="A1782" s="29"/>
      <c r="B1782" s="29"/>
      <c r="C1782" s="29"/>
      <c r="D1782" s="150"/>
      <c r="H1782" s="5"/>
      <c r="I1782" s="151"/>
    </row>
    <row r="1783" spans="1:9" s="6" customFormat="1">
      <c r="A1783" s="29"/>
      <c r="B1783" s="29"/>
      <c r="C1783" s="29"/>
      <c r="D1783" s="150"/>
      <c r="H1783" s="5"/>
      <c r="I1783" s="151"/>
    </row>
    <row r="1784" spans="1:9" s="6" customFormat="1">
      <c r="A1784" s="29"/>
      <c r="B1784" s="29"/>
      <c r="C1784" s="29"/>
      <c r="D1784" s="150"/>
      <c r="H1784" s="5"/>
      <c r="I1784" s="151"/>
    </row>
    <row r="1785" spans="1:9" s="6" customFormat="1">
      <c r="A1785" s="29"/>
      <c r="B1785" s="29"/>
      <c r="C1785" s="29"/>
      <c r="D1785" s="150"/>
      <c r="H1785" s="5"/>
      <c r="I1785" s="151"/>
    </row>
    <row r="1786" spans="1:9" s="6" customFormat="1">
      <c r="A1786" s="29"/>
      <c r="B1786" s="29"/>
      <c r="C1786" s="29"/>
      <c r="D1786" s="150"/>
      <c r="H1786" s="5"/>
      <c r="I1786" s="151"/>
    </row>
    <row r="1787" spans="1:9" s="6" customFormat="1">
      <c r="A1787" s="29"/>
      <c r="B1787" s="29"/>
      <c r="C1787" s="29"/>
      <c r="D1787" s="150"/>
      <c r="H1787" s="5"/>
      <c r="I1787" s="151"/>
    </row>
    <row r="1788" spans="1:9" s="6" customFormat="1">
      <c r="A1788" s="29"/>
      <c r="B1788" s="29"/>
      <c r="C1788" s="29"/>
      <c r="D1788" s="150"/>
      <c r="H1788" s="5"/>
      <c r="I1788" s="151"/>
    </row>
    <row r="1789" spans="1:9" s="6" customFormat="1">
      <c r="A1789" s="29"/>
      <c r="B1789" s="29"/>
      <c r="C1789" s="29"/>
      <c r="D1789" s="150"/>
      <c r="H1789" s="5"/>
      <c r="I1789" s="151"/>
    </row>
    <row r="1790" spans="1:9" s="6" customFormat="1">
      <c r="A1790" s="29"/>
      <c r="B1790" s="29"/>
      <c r="C1790" s="29"/>
      <c r="D1790" s="150"/>
      <c r="H1790" s="5"/>
      <c r="I1790" s="151"/>
    </row>
    <row r="1791" spans="1:9" s="6" customFormat="1">
      <c r="A1791" s="29"/>
      <c r="B1791" s="29"/>
      <c r="C1791" s="29"/>
      <c r="D1791" s="150"/>
      <c r="H1791" s="5"/>
      <c r="I1791" s="151"/>
    </row>
    <row r="1792" spans="1:9" s="6" customFormat="1">
      <c r="A1792" s="29"/>
      <c r="B1792" s="29"/>
      <c r="C1792" s="29"/>
      <c r="D1792" s="150"/>
      <c r="H1792" s="5"/>
      <c r="I1792" s="151"/>
    </row>
    <row r="1793" spans="1:9" s="6" customFormat="1">
      <c r="A1793" s="29"/>
      <c r="B1793" s="29"/>
      <c r="C1793" s="29"/>
      <c r="D1793" s="150"/>
      <c r="H1793" s="5"/>
      <c r="I1793" s="151"/>
    </row>
    <row r="1794" spans="1:9" s="6" customFormat="1">
      <c r="A1794" s="29"/>
      <c r="B1794" s="29"/>
      <c r="C1794" s="29"/>
      <c r="D1794" s="150"/>
      <c r="H1794" s="5"/>
      <c r="I1794" s="151"/>
    </row>
    <row r="1795" spans="1:9" s="6" customFormat="1">
      <c r="A1795" s="29"/>
      <c r="B1795" s="29"/>
      <c r="C1795" s="29"/>
      <c r="D1795" s="150"/>
      <c r="H1795" s="5"/>
      <c r="I1795" s="151"/>
    </row>
    <row r="1796" spans="1:9" s="6" customFormat="1">
      <c r="A1796" s="29"/>
      <c r="B1796" s="29"/>
      <c r="C1796" s="29"/>
      <c r="D1796" s="150"/>
      <c r="H1796" s="5"/>
      <c r="I1796" s="151"/>
    </row>
    <row r="1797" spans="1:9" s="6" customFormat="1">
      <c r="A1797" s="29"/>
      <c r="B1797" s="29"/>
      <c r="C1797" s="29"/>
      <c r="D1797" s="150"/>
      <c r="H1797" s="5"/>
      <c r="I1797" s="151"/>
    </row>
    <row r="1798" spans="1:9" s="6" customFormat="1">
      <c r="A1798" s="29"/>
      <c r="B1798" s="29"/>
      <c r="C1798" s="29"/>
      <c r="D1798" s="150"/>
      <c r="H1798" s="5"/>
      <c r="I1798" s="151"/>
    </row>
    <row r="1799" spans="1:9" s="6" customFormat="1">
      <c r="A1799" s="29"/>
      <c r="B1799" s="29"/>
      <c r="C1799" s="29"/>
      <c r="D1799" s="150"/>
      <c r="H1799" s="5"/>
      <c r="I1799" s="151"/>
    </row>
    <row r="1800" spans="1:9" s="6" customFormat="1">
      <c r="A1800" s="29"/>
      <c r="B1800" s="29"/>
      <c r="C1800" s="29"/>
      <c r="D1800" s="150"/>
      <c r="H1800" s="5"/>
      <c r="I1800" s="151"/>
    </row>
    <row r="1801" spans="1:9" s="6" customFormat="1">
      <c r="A1801" s="29"/>
      <c r="B1801" s="29"/>
      <c r="C1801" s="29"/>
      <c r="D1801" s="150"/>
      <c r="H1801" s="5"/>
      <c r="I1801" s="151"/>
    </row>
    <row r="1802" spans="1:9" s="6" customFormat="1">
      <c r="A1802" s="29"/>
      <c r="B1802" s="29"/>
      <c r="C1802" s="29"/>
      <c r="D1802" s="150"/>
      <c r="H1802" s="5"/>
      <c r="I1802" s="151"/>
    </row>
    <row r="1803" spans="1:9" s="6" customFormat="1">
      <c r="A1803" s="29"/>
      <c r="B1803" s="29"/>
      <c r="C1803" s="29"/>
      <c r="D1803" s="150"/>
      <c r="H1803" s="5"/>
      <c r="I1803" s="151"/>
    </row>
    <row r="1804" spans="1:9" s="6" customFormat="1">
      <c r="A1804" s="29"/>
      <c r="B1804" s="29"/>
      <c r="C1804" s="29"/>
      <c r="D1804" s="150"/>
      <c r="H1804" s="5"/>
      <c r="I1804" s="151"/>
    </row>
    <row r="1805" spans="1:9" s="6" customFormat="1">
      <c r="A1805" s="29"/>
      <c r="B1805" s="29"/>
      <c r="C1805" s="29"/>
      <c r="D1805" s="150"/>
      <c r="H1805" s="5"/>
      <c r="I1805" s="151"/>
    </row>
    <row r="1806" spans="1:9" s="6" customFormat="1">
      <c r="A1806" s="29"/>
      <c r="B1806" s="29"/>
      <c r="C1806" s="29"/>
      <c r="D1806" s="150"/>
      <c r="H1806" s="5"/>
      <c r="I1806" s="151"/>
    </row>
    <row r="1807" spans="1:9" s="6" customFormat="1">
      <c r="A1807" s="29"/>
      <c r="B1807" s="29"/>
      <c r="C1807" s="29"/>
      <c r="D1807" s="150"/>
      <c r="H1807" s="5"/>
      <c r="I1807" s="151"/>
    </row>
    <row r="1808" spans="1:9" s="6" customFormat="1">
      <c r="A1808" s="29"/>
      <c r="B1808" s="29"/>
      <c r="C1808" s="29"/>
      <c r="D1808" s="150"/>
      <c r="H1808" s="5"/>
      <c r="I1808" s="151"/>
    </row>
    <row r="1809" spans="1:9" s="6" customFormat="1">
      <c r="A1809" s="29"/>
      <c r="B1809" s="29"/>
      <c r="C1809" s="29"/>
      <c r="D1809" s="150"/>
      <c r="H1809" s="5"/>
      <c r="I1809" s="151"/>
    </row>
    <row r="1810" spans="1:9" s="6" customFormat="1">
      <c r="A1810" s="29"/>
      <c r="B1810" s="29"/>
      <c r="C1810" s="29"/>
      <c r="D1810" s="150"/>
      <c r="H1810" s="5"/>
      <c r="I1810" s="151"/>
    </row>
    <row r="1811" spans="1:9" s="6" customFormat="1">
      <c r="A1811" s="29"/>
      <c r="B1811" s="29"/>
      <c r="C1811" s="29"/>
      <c r="D1811" s="150"/>
      <c r="H1811" s="5"/>
      <c r="I1811" s="151"/>
    </row>
    <row r="1812" spans="1:9" s="6" customFormat="1">
      <c r="A1812" s="29"/>
      <c r="B1812" s="29"/>
      <c r="C1812" s="29"/>
      <c r="D1812" s="150"/>
      <c r="H1812" s="5"/>
      <c r="I1812" s="151"/>
    </row>
    <row r="1813" spans="1:9" s="6" customFormat="1">
      <c r="A1813" s="29"/>
      <c r="B1813" s="29"/>
      <c r="C1813" s="29"/>
      <c r="D1813" s="150"/>
      <c r="H1813" s="5"/>
      <c r="I1813" s="151"/>
    </row>
    <row r="1814" spans="1:9" s="6" customFormat="1">
      <c r="A1814" s="29"/>
      <c r="B1814" s="29"/>
      <c r="C1814" s="29"/>
      <c r="D1814" s="150"/>
      <c r="H1814" s="5"/>
      <c r="I1814" s="151"/>
    </row>
    <row r="1815" spans="1:9" s="6" customFormat="1">
      <c r="A1815" s="29"/>
      <c r="B1815" s="29"/>
      <c r="C1815" s="29"/>
      <c r="D1815" s="150"/>
      <c r="H1815" s="5"/>
      <c r="I1815" s="151"/>
    </row>
    <row r="1816" spans="1:9" s="6" customFormat="1">
      <c r="A1816" s="29"/>
      <c r="B1816" s="29"/>
      <c r="C1816" s="29"/>
      <c r="D1816" s="150"/>
      <c r="H1816" s="5"/>
      <c r="I1816" s="151"/>
    </row>
    <row r="1817" spans="1:9" s="6" customFormat="1">
      <c r="A1817" s="29"/>
      <c r="B1817" s="29"/>
      <c r="C1817" s="29"/>
      <c r="D1817" s="150"/>
      <c r="H1817" s="5"/>
      <c r="I1817" s="151"/>
    </row>
    <row r="1818" spans="1:9" s="6" customFormat="1">
      <c r="A1818" s="29"/>
      <c r="B1818" s="29"/>
      <c r="C1818" s="29"/>
      <c r="D1818" s="150"/>
      <c r="H1818" s="5"/>
      <c r="I1818" s="151"/>
    </row>
    <row r="1819" spans="1:9" s="6" customFormat="1">
      <c r="A1819" s="29"/>
      <c r="B1819" s="29"/>
      <c r="C1819" s="29"/>
      <c r="D1819" s="150"/>
      <c r="H1819" s="5"/>
      <c r="I1819" s="151"/>
    </row>
    <row r="1820" spans="1:9" s="6" customFormat="1">
      <c r="A1820" s="29"/>
      <c r="B1820" s="29"/>
      <c r="C1820" s="29"/>
      <c r="D1820" s="150"/>
      <c r="H1820" s="5"/>
      <c r="I1820" s="151"/>
    </row>
    <row r="1821" spans="1:9" s="6" customFormat="1">
      <c r="A1821" s="29"/>
      <c r="B1821" s="29"/>
      <c r="C1821" s="29"/>
      <c r="D1821" s="150"/>
      <c r="H1821" s="5"/>
      <c r="I1821" s="151"/>
    </row>
    <row r="1822" spans="1:9" s="6" customFormat="1">
      <c r="A1822" s="29"/>
      <c r="B1822" s="29"/>
      <c r="C1822" s="29"/>
      <c r="D1822" s="150"/>
      <c r="H1822" s="5"/>
      <c r="I1822" s="151"/>
    </row>
    <row r="1823" spans="1:9" s="6" customFormat="1">
      <c r="A1823" s="29"/>
      <c r="B1823" s="29"/>
      <c r="C1823" s="29"/>
      <c r="D1823" s="150"/>
      <c r="H1823" s="5"/>
      <c r="I1823" s="151"/>
    </row>
    <row r="1824" spans="1:9" s="6" customFormat="1">
      <c r="A1824" s="29"/>
      <c r="B1824" s="29"/>
      <c r="C1824" s="29"/>
      <c r="D1824" s="150"/>
      <c r="H1824" s="5"/>
      <c r="I1824" s="151"/>
    </row>
    <row r="1825" spans="1:45" s="6" customFormat="1">
      <c r="A1825" s="29"/>
      <c r="B1825" s="29"/>
      <c r="C1825" s="29"/>
      <c r="D1825" s="150"/>
      <c r="H1825" s="5"/>
      <c r="I1825" s="151"/>
    </row>
    <row r="1826" spans="1:45" s="6" customFormat="1">
      <c r="A1826" s="29"/>
      <c r="B1826" s="29"/>
      <c r="C1826" s="29"/>
      <c r="D1826" s="150"/>
      <c r="H1826" s="5"/>
      <c r="I1826" s="151"/>
    </row>
    <row r="1827" spans="1:45" s="6" customFormat="1">
      <c r="A1827" s="29"/>
      <c r="B1827" s="29"/>
      <c r="C1827" s="29"/>
      <c r="D1827" s="150"/>
      <c r="H1827" s="5"/>
      <c r="I1827" s="151"/>
    </row>
    <row r="1828" spans="1:45" s="6" customFormat="1">
      <c r="A1828" s="29"/>
      <c r="B1828" s="29"/>
      <c r="C1828" s="29"/>
      <c r="D1828" s="150"/>
      <c r="H1828" s="5"/>
      <c r="I1828" s="151"/>
    </row>
    <row r="1829" spans="1:45" s="6" customFormat="1">
      <c r="A1829" s="29"/>
      <c r="B1829" s="29"/>
      <c r="C1829" s="29"/>
      <c r="D1829" s="150"/>
      <c r="H1829" s="5"/>
      <c r="I1829" s="151"/>
      <c r="AH1829" s="152" t="s">
        <v>54</v>
      </c>
      <c r="AI1829" s="6" t="s">
        <v>87</v>
      </c>
      <c r="AJ1829" s="153" t="s">
        <v>88</v>
      </c>
      <c r="AK1829" s="153" t="s">
        <v>89</v>
      </c>
      <c r="AL1829" s="153" t="s">
        <v>89</v>
      </c>
      <c r="AM1829" s="153" t="s">
        <v>90</v>
      </c>
    </row>
    <row r="1830" spans="1:45" s="6" customFormat="1">
      <c r="A1830" s="29"/>
      <c r="B1830" s="29"/>
      <c r="C1830" s="29"/>
      <c r="D1830" s="150"/>
      <c r="H1830" s="5"/>
      <c r="I1830" s="151"/>
      <c r="AH1830" s="6">
        <v>20.010000000000002</v>
      </c>
      <c r="AJ1830" s="153" t="s">
        <v>73</v>
      </c>
      <c r="AK1830" s="153" t="s">
        <v>76</v>
      </c>
      <c r="AL1830" s="153" t="s">
        <v>76</v>
      </c>
      <c r="AM1830" s="153" t="s">
        <v>79</v>
      </c>
    </row>
    <row r="1831" spans="1:45" s="6" customFormat="1">
      <c r="A1831" s="29"/>
      <c r="B1831" s="29"/>
      <c r="C1831" s="29"/>
      <c r="D1831" s="150"/>
      <c r="H1831" s="5"/>
      <c r="I1831" s="151"/>
      <c r="AG1831" s="154"/>
      <c r="AH1831" s="6">
        <v>34.01</v>
      </c>
      <c r="AJ1831" s="153" t="s">
        <v>73</v>
      </c>
      <c r="AK1831" s="153" t="s">
        <v>76</v>
      </c>
      <c r="AL1831" s="153" t="s">
        <v>76</v>
      </c>
      <c r="AM1831" s="153" t="s">
        <v>79</v>
      </c>
      <c r="AO1831" s="153" t="s">
        <v>87</v>
      </c>
      <c r="AP1831" s="153" t="s">
        <v>91</v>
      </c>
      <c r="AQ1831" s="153" t="s">
        <v>89</v>
      </c>
      <c r="AR1831" s="153" t="s">
        <v>90</v>
      </c>
    </row>
    <row r="1832" spans="1:45" s="6" customFormat="1">
      <c r="A1832" s="29"/>
      <c r="B1832" s="29"/>
      <c r="C1832" s="29"/>
      <c r="D1832" s="150"/>
      <c r="H1832" s="5"/>
      <c r="I1832" s="151"/>
      <c r="AH1832" s="6">
        <v>36.01</v>
      </c>
      <c r="AJ1832" s="153" t="s">
        <v>73</v>
      </c>
      <c r="AK1832" s="153" t="s">
        <v>76</v>
      </c>
      <c r="AL1832" s="153" t="s">
        <v>76</v>
      </c>
      <c r="AM1832" s="153" t="s">
        <v>79</v>
      </c>
      <c r="AN1832" s="6">
        <v>20.010000000000002</v>
      </c>
      <c r="AP1832" s="153" t="s">
        <v>25</v>
      </c>
      <c r="AQ1832" s="153" t="s">
        <v>64</v>
      </c>
      <c r="AR1832" s="153" t="s">
        <v>69</v>
      </c>
    </row>
    <row r="1833" spans="1:45" s="6" customFormat="1">
      <c r="A1833" s="29"/>
      <c r="B1833" s="29"/>
      <c r="C1833" s="29"/>
      <c r="D1833" s="150"/>
      <c r="H1833" s="5"/>
      <c r="I1833" s="151"/>
      <c r="AH1833" s="6">
        <v>40.01</v>
      </c>
      <c r="AJ1833" s="153" t="s">
        <v>73</v>
      </c>
      <c r="AK1833" s="153" t="s">
        <v>76</v>
      </c>
      <c r="AL1833" s="153" t="s">
        <v>76</v>
      </c>
      <c r="AM1833" s="153" t="s">
        <v>79</v>
      </c>
      <c r="AN1833" s="6">
        <v>30.01</v>
      </c>
      <c r="AP1833" s="153" t="s">
        <v>25</v>
      </c>
      <c r="AQ1833" s="153" t="s">
        <v>64</v>
      </c>
      <c r="AR1833" s="153" t="s">
        <v>69</v>
      </c>
    </row>
    <row r="1834" spans="1:45" s="6" customFormat="1">
      <c r="A1834" s="29"/>
      <c r="B1834" s="29"/>
      <c r="C1834" s="29"/>
      <c r="D1834" s="150"/>
      <c r="H1834" s="5"/>
      <c r="I1834" s="151"/>
      <c r="AH1834" s="155">
        <v>45.01</v>
      </c>
      <c r="AI1834" s="155"/>
      <c r="AJ1834" s="153" t="s">
        <v>73</v>
      </c>
      <c r="AK1834" s="153" t="s">
        <v>76</v>
      </c>
      <c r="AL1834" s="153" t="s">
        <v>76</v>
      </c>
      <c r="AM1834" s="153" t="s">
        <v>79</v>
      </c>
      <c r="AN1834" s="156">
        <v>35.01</v>
      </c>
      <c r="AP1834" s="153" t="s">
        <v>25</v>
      </c>
      <c r="AQ1834" s="153" t="s">
        <v>64</v>
      </c>
      <c r="AR1834" s="153" t="s">
        <v>69</v>
      </c>
      <c r="AS1834" s="153"/>
    </row>
    <row r="1835" spans="1:45" s="6" customFormat="1">
      <c r="A1835" s="29"/>
      <c r="B1835" s="29"/>
      <c r="C1835" s="29"/>
      <c r="D1835" s="150"/>
      <c r="H1835" s="5"/>
      <c r="I1835" s="151"/>
      <c r="AH1835" s="157">
        <v>50.01</v>
      </c>
      <c r="AI1835" s="157"/>
      <c r="AJ1835" s="11" t="s">
        <v>74</v>
      </c>
      <c r="AK1835" s="11" t="s">
        <v>76</v>
      </c>
      <c r="AL1835" s="11" t="s">
        <v>76</v>
      </c>
      <c r="AM1835" s="11" t="s">
        <v>79</v>
      </c>
      <c r="AN1835" s="157">
        <v>36.01</v>
      </c>
      <c r="AO1835"/>
      <c r="AP1835" s="11" t="s">
        <v>25</v>
      </c>
      <c r="AQ1835" s="11" t="s">
        <v>64</v>
      </c>
      <c r="AR1835" s="11" t="s">
        <v>69</v>
      </c>
      <c r="AS1835" s="153"/>
    </row>
    <row r="1836" spans="1:45" s="6" customFormat="1">
      <c r="A1836" s="29"/>
      <c r="B1836" s="29"/>
      <c r="C1836" s="29"/>
      <c r="D1836" s="150"/>
      <c r="H1836" s="5"/>
      <c r="I1836" s="151"/>
      <c r="AH1836" s="157">
        <v>50.01</v>
      </c>
      <c r="AI1836" s="157"/>
      <c r="AJ1836" s="11" t="s">
        <v>74</v>
      </c>
      <c r="AK1836" s="11" t="s">
        <v>76</v>
      </c>
      <c r="AL1836" s="11" t="s">
        <v>76</v>
      </c>
      <c r="AM1836" s="11" t="s">
        <v>79</v>
      </c>
      <c r="AN1836" s="157">
        <v>40.01</v>
      </c>
      <c r="AO1836" s="157"/>
      <c r="AP1836" s="11" t="s">
        <v>25</v>
      </c>
      <c r="AQ1836" s="11" t="s">
        <v>64</v>
      </c>
      <c r="AR1836" s="11" t="s">
        <v>69</v>
      </c>
      <c r="AS1836" s="153"/>
    </row>
    <row r="1837" spans="1:45" s="6" customFormat="1">
      <c r="A1837" s="29"/>
      <c r="B1837" s="29"/>
      <c r="C1837" s="29"/>
      <c r="D1837" s="150"/>
      <c r="H1837" s="5"/>
      <c r="I1837" s="151"/>
      <c r="AH1837" s="157">
        <v>56.01</v>
      </c>
      <c r="AI1837" s="157"/>
      <c r="AJ1837" s="11" t="s">
        <v>20</v>
      </c>
      <c r="AK1837" s="11" t="s">
        <v>26</v>
      </c>
      <c r="AL1837" s="11" t="s">
        <v>26</v>
      </c>
      <c r="AM1837" s="11" t="s">
        <v>12</v>
      </c>
      <c r="AN1837" s="157">
        <v>44.01</v>
      </c>
      <c r="AO1837" s="157"/>
      <c r="AP1837" s="11" t="s">
        <v>59</v>
      </c>
      <c r="AQ1837" s="11" t="s">
        <v>64</v>
      </c>
      <c r="AR1837" s="11" t="s">
        <v>69</v>
      </c>
      <c r="AS1837" s="153"/>
    </row>
    <row r="1838" spans="1:45">
      <c r="AH1838" s="157">
        <v>62.01</v>
      </c>
      <c r="AI1838" s="157"/>
      <c r="AJ1838" s="11" t="s">
        <v>19</v>
      </c>
      <c r="AK1838" s="11" t="s">
        <v>9</v>
      </c>
      <c r="AL1838" s="11" t="s">
        <v>9</v>
      </c>
      <c r="AM1838" s="11" t="s">
        <v>1</v>
      </c>
      <c r="AN1838" s="157">
        <v>48.01</v>
      </c>
      <c r="AO1838" s="157"/>
      <c r="AP1838" s="11" t="s">
        <v>60</v>
      </c>
      <c r="AQ1838" s="11" t="s">
        <v>24</v>
      </c>
      <c r="AR1838" s="11" t="s">
        <v>70</v>
      </c>
      <c r="AS1838" s="11"/>
    </row>
    <row r="1839" spans="1:45">
      <c r="AH1839" s="157">
        <v>69.010000000000005</v>
      </c>
      <c r="AI1839" s="157"/>
      <c r="AJ1839" s="11" t="s">
        <v>22</v>
      </c>
      <c r="AK1839" s="11" t="s">
        <v>11</v>
      </c>
      <c r="AL1839" s="11" t="s">
        <v>11</v>
      </c>
      <c r="AM1839" s="11" t="s">
        <v>6</v>
      </c>
      <c r="AN1839" s="157">
        <v>53.01</v>
      </c>
      <c r="AO1839" s="157"/>
      <c r="AP1839" s="11" t="s">
        <v>16</v>
      </c>
      <c r="AQ1839" s="11" t="s">
        <v>27</v>
      </c>
      <c r="AR1839" s="11" t="s">
        <v>15</v>
      </c>
      <c r="AS1839" s="11"/>
    </row>
    <row r="1840" spans="1:45">
      <c r="AH1840" s="157">
        <v>77.010000000000005</v>
      </c>
      <c r="AI1840" s="157"/>
      <c r="AJ1840" s="11" t="s">
        <v>21</v>
      </c>
      <c r="AK1840" s="11" t="s">
        <v>5</v>
      </c>
      <c r="AL1840" s="11" t="s">
        <v>5</v>
      </c>
      <c r="AM1840" s="11" t="s">
        <v>2</v>
      </c>
      <c r="AN1840" s="157">
        <v>58.01</v>
      </c>
      <c r="AO1840" s="157"/>
      <c r="AP1840" s="11" t="s">
        <v>61</v>
      </c>
      <c r="AQ1840" s="11" t="s">
        <v>65</v>
      </c>
      <c r="AR1840" s="11" t="s">
        <v>23</v>
      </c>
      <c r="AS1840" s="11"/>
    </row>
    <row r="1841" spans="34:45">
      <c r="AH1841" s="157">
        <v>85.01</v>
      </c>
      <c r="AI1841" s="157"/>
      <c r="AJ1841" s="11" t="s">
        <v>18</v>
      </c>
      <c r="AK1841" s="11" t="s">
        <v>13</v>
      </c>
      <c r="AL1841" s="11" t="s">
        <v>13</v>
      </c>
      <c r="AM1841" s="11" t="s">
        <v>8</v>
      </c>
      <c r="AN1841" s="157">
        <v>63.01</v>
      </c>
      <c r="AO1841" s="157"/>
      <c r="AP1841" s="11" t="s">
        <v>62</v>
      </c>
      <c r="AQ1841" s="11" t="s">
        <v>66</v>
      </c>
      <c r="AR1841" s="11" t="s">
        <v>17</v>
      </c>
      <c r="AS1841" s="11"/>
    </row>
    <row r="1842" spans="34:45">
      <c r="AH1842" s="157">
        <v>94.01</v>
      </c>
      <c r="AI1842" s="157"/>
      <c r="AJ1842" s="11" t="s">
        <v>75</v>
      </c>
      <c r="AK1842" s="11" t="s">
        <v>77</v>
      </c>
      <c r="AL1842" s="11" t="s">
        <v>77</v>
      </c>
      <c r="AM1842" s="11" t="s">
        <v>7</v>
      </c>
      <c r="AN1842" s="157">
        <v>69.010000000000005</v>
      </c>
      <c r="AO1842" s="157"/>
      <c r="AP1842" s="11" t="s">
        <v>63</v>
      </c>
      <c r="AQ1842" s="11" t="s">
        <v>67</v>
      </c>
      <c r="AR1842" s="11" t="s">
        <v>71</v>
      </c>
      <c r="AS1842" s="11"/>
    </row>
    <row r="1843" spans="34:45">
      <c r="AH1843" s="157">
        <v>105.01</v>
      </c>
      <c r="AI1843" s="157"/>
      <c r="AJ1843" s="11" t="s">
        <v>75</v>
      </c>
      <c r="AK1843" s="11" t="s">
        <v>78</v>
      </c>
      <c r="AL1843" s="11" t="s">
        <v>78</v>
      </c>
      <c r="AM1843" s="11" t="s">
        <v>3</v>
      </c>
      <c r="AN1843" s="157">
        <v>75.010000000000005</v>
      </c>
      <c r="AO1843" s="157"/>
      <c r="AP1843" s="11" t="s">
        <v>63</v>
      </c>
      <c r="AQ1843" s="11" t="s">
        <v>68</v>
      </c>
      <c r="AR1843" s="11" t="s">
        <v>72</v>
      </c>
      <c r="AS1843" s="11"/>
    </row>
    <row r="1844" spans="34:45">
      <c r="AH1844" s="157">
        <v>110</v>
      </c>
      <c r="AI1844" s="157"/>
      <c r="AJ1844" s="11" t="s">
        <v>75</v>
      </c>
      <c r="AK1844" s="11" t="s">
        <v>78</v>
      </c>
      <c r="AL1844" s="11" t="s">
        <v>78</v>
      </c>
      <c r="AM1844" s="11" t="s">
        <v>3</v>
      </c>
      <c r="AN1844">
        <v>110</v>
      </c>
      <c r="AO1844" s="157"/>
      <c r="AP1844" s="11" t="s">
        <v>63</v>
      </c>
      <c r="AQ1844" s="11" t="s">
        <v>68</v>
      </c>
      <c r="AR1844" s="11" t="s">
        <v>72</v>
      </c>
      <c r="AS1844" s="11"/>
    </row>
    <row r="1845" spans="34:45">
      <c r="AH1845">
        <v>120</v>
      </c>
      <c r="AI1845" s="157"/>
      <c r="AJ1845" s="11" t="s">
        <v>75</v>
      </c>
      <c r="AK1845" s="11" t="s">
        <v>78</v>
      </c>
      <c r="AL1845" s="11" t="s">
        <v>78</v>
      </c>
      <c r="AM1845" s="11" t="s">
        <v>3</v>
      </c>
      <c r="AN1845">
        <v>140</v>
      </c>
      <c r="AO1845" s="157"/>
      <c r="AP1845" s="11" t="s">
        <v>63</v>
      </c>
      <c r="AQ1845" s="11" t="s">
        <v>68</v>
      </c>
      <c r="AR1845" s="11" t="s">
        <v>72</v>
      </c>
      <c r="AS1845" s="11"/>
    </row>
    <row r="1846" spans="34:45">
      <c r="AH1846">
        <v>130</v>
      </c>
      <c r="AI1846" s="157"/>
      <c r="AJ1846" s="11" t="s">
        <v>75</v>
      </c>
      <c r="AK1846" s="11" t="s">
        <v>78</v>
      </c>
      <c r="AL1846" s="11" t="s">
        <v>78</v>
      </c>
      <c r="AM1846" s="11" t="s">
        <v>3</v>
      </c>
      <c r="AS1846" s="11"/>
    </row>
    <row r="1847" spans="34:45">
      <c r="AH1847">
        <v>140</v>
      </c>
      <c r="AI1847" s="157"/>
      <c r="AJ1847" s="11" t="s">
        <v>75</v>
      </c>
      <c r="AK1847" s="11" t="s">
        <v>78</v>
      </c>
      <c r="AL1847" s="11" t="s">
        <v>78</v>
      </c>
      <c r="AM1847" s="11" t="s">
        <v>3</v>
      </c>
      <c r="AS1847" s="11"/>
    </row>
    <row r="1848" spans="34:45">
      <c r="AI1848" s="157"/>
      <c r="AJ1848" s="11"/>
      <c r="AK1848" s="11"/>
      <c r="AL1848" s="11"/>
      <c r="AM1848" s="11"/>
      <c r="AO1848" s="157"/>
      <c r="AP1848" s="11"/>
      <c r="AQ1848" s="11"/>
      <c r="AR1848" s="11"/>
      <c r="AS1848" s="11"/>
    </row>
    <row r="1849" spans="34:45">
      <c r="AI1849" s="157"/>
      <c r="AJ1849" s="11"/>
      <c r="AK1849" s="11"/>
      <c r="AL1849" s="11"/>
      <c r="AM1849" s="11"/>
    </row>
    <row r="1850" spans="34:45">
      <c r="AI1850" s="157"/>
      <c r="AJ1850" s="11"/>
      <c r="AK1850" s="11"/>
      <c r="AL1850" s="11"/>
      <c r="AM1850" s="11"/>
    </row>
  </sheetData>
  <mergeCells count="9">
    <mergeCell ref="K60:P60"/>
    <mergeCell ref="K61:P61"/>
    <mergeCell ref="K43:M43"/>
    <mergeCell ref="N43:Q43"/>
    <mergeCell ref="G18:T18"/>
    <mergeCell ref="G19:J19"/>
    <mergeCell ref="K19:M19"/>
    <mergeCell ref="N19:Q19"/>
    <mergeCell ref="K59:P59"/>
  </mergeCells>
  <phoneticPr fontId="0" type="noConversion"/>
  <conditionalFormatting sqref="I37:I40">
    <cfRule type="cellIs" dxfId="93" priority="2" stopIfTrue="1" operator="between">
      <formula>92</formula>
      <formula>94</formula>
    </cfRule>
    <cfRule type="cellIs" dxfId="92" priority="3" stopIfTrue="1" operator="between">
      <formula>89</formula>
      <formula>91</formula>
    </cfRule>
    <cfRule type="cellIs" dxfId="91" priority="4" stopIfTrue="1" operator="lessThan">
      <formula>89</formula>
    </cfRule>
  </conditionalFormatting>
  <conditionalFormatting sqref="L59:N61">
    <cfRule type="cellIs" dxfId="90" priority="1" stopIfTrue="1" operator="lessThan">
      <formula>0</formula>
    </cfRule>
  </conditionalFormatting>
  <printOptions horizontalCentered="1" verticalCentered="1"/>
  <pageMargins left="0.59055118110236227" right="0.47244094488188981" top="0.59055118110236227" bottom="0.70866141732283472" header="0.27559055118110237" footer="0.51181102362204722"/>
  <pageSetup paperSize="9" scale="7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DP1853"/>
  <sheetViews>
    <sheetView tabSelected="1" topLeftCell="E18" zoomScale="80" zoomScaleNormal="80" zoomScaleSheetLayoutView="65" workbookViewId="0">
      <selection activeCell="Q32" sqref="Q32"/>
    </sheetView>
  </sheetViews>
  <sheetFormatPr baseColWidth="10" defaultRowHeight="12.75"/>
  <cols>
    <col min="1" max="1" width="10.28515625" style="8" hidden="1" customWidth="1"/>
    <col min="2" max="2" width="6" style="8" customWidth="1"/>
    <col min="3" max="3" width="6.7109375" style="8" customWidth="1"/>
    <col min="4" max="4" width="10.140625" style="9" customWidth="1"/>
    <col min="5" max="5" width="5.7109375" customWidth="1"/>
    <col min="6" max="6" width="25" customWidth="1"/>
    <col min="7" max="7" width="16.140625" customWidth="1"/>
    <col min="8" max="8" width="27.28515625" style="2" customWidth="1"/>
    <col min="9" max="9" width="6.28515625" style="10" bestFit="1" customWidth="1"/>
    <col min="10" max="10" width="9.85546875" bestFit="1" customWidth="1"/>
    <col min="11" max="13" width="7.5703125" bestFit="1" customWidth="1"/>
    <col min="14" max="14" width="7.7109375" bestFit="1" customWidth="1"/>
    <col min="15" max="15" width="6.7109375" customWidth="1"/>
    <col min="16" max="17" width="7.5703125" bestFit="1" customWidth="1"/>
    <col min="18" max="18" width="6.7109375" customWidth="1"/>
    <col min="19" max="19" width="9.7109375" customWidth="1"/>
    <col min="20" max="20" width="10.42578125" bestFit="1" customWidth="1"/>
  </cols>
  <sheetData>
    <row r="1" spans="1:20" ht="13.5" hidden="1" thickBot="1"/>
    <row r="2" spans="1:20" ht="13.5" hidden="1" thickBot="1"/>
    <row r="3" spans="1:20" ht="13.5" hidden="1" thickBot="1"/>
    <row r="4" spans="1:20" ht="13.5" hidden="1" thickBot="1"/>
    <row r="5" spans="1:20" ht="13.5" hidden="1" thickBot="1"/>
    <row r="6" spans="1:20" ht="13.5" hidden="1" thickBot="1"/>
    <row r="7" spans="1:20" ht="13.5" hidden="1" thickBot="1"/>
    <row r="8" spans="1:20" ht="13.5" hidden="1" thickBot="1"/>
    <row r="9" spans="1:20" ht="13.5" hidden="1" thickBot="1"/>
    <row r="10" spans="1:20" ht="24.75" hidden="1" customHeight="1"/>
    <row r="11" spans="1:20" ht="24.75" hidden="1" customHeight="1"/>
    <row r="12" spans="1:20" ht="15" hidden="1" customHeight="1"/>
    <row r="13" spans="1:20" ht="39" hidden="1" customHeight="1">
      <c r="S13" s="12">
        <f>((SUM(R13:R17))-MIN(R13:R17))</f>
        <v>266</v>
      </c>
    </row>
    <row r="14" spans="1:20" s="20" customFormat="1" ht="37.5" hidden="1" customHeight="1">
      <c r="A14" s="13" t="s">
        <v>29</v>
      </c>
      <c r="B14" s="13"/>
      <c r="C14" s="14"/>
      <c r="D14" s="15"/>
      <c r="E14" s="16"/>
      <c r="F14" s="17" t="s">
        <v>30</v>
      </c>
      <c r="G14" s="17"/>
      <c r="H14" s="13"/>
      <c r="I14" s="18">
        <v>73</v>
      </c>
      <c r="J14" s="158">
        <v>60</v>
      </c>
      <c r="K14" s="159">
        <v>50</v>
      </c>
      <c r="L14" s="160" t="s">
        <v>31</v>
      </c>
      <c r="M14" s="160" t="s">
        <v>31</v>
      </c>
      <c r="N14" s="161">
        <f>IF(MAXA(K14:M14)&lt;=0,0,MAXA(K14:M14))</f>
        <v>50</v>
      </c>
      <c r="O14" s="160">
        <v>70</v>
      </c>
      <c r="P14" s="160" t="s">
        <v>31</v>
      </c>
      <c r="Q14" s="160" t="s">
        <v>31</v>
      </c>
      <c r="R14" s="161">
        <f>IF(MAXA(O14:Q14)&lt;=0,0,MAXA(O14:Q14))</f>
        <v>70</v>
      </c>
      <c r="S14" s="162">
        <f>IF(OR(N14=0,R14=0),0,N14+R14)</f>
        <v>120</v>
      </c>
      <c r="T14" s="19">
        <f>S14-J14</f>
        <v>60</v>
      </c>
    </row>
    <row r="15" spans="1:20" s="20" customFormat="1" ht="25.5" hidden="1" customHeight="1">
      <c r="A15" s="13" t="s">
        <v>32</v>
      </c>
      <c r="B15" s="13"/>
      <c r="C15" s="14"/>
      <c r="D15" s="15"/>
      <c r="E15" s="16"/>
      <c r="F15" s="17" t="s">
        <v>33</v>
      </c>
      <c r="G15" s="17"/>
      <c r="H15" s="13"/>
      <c r="I15" s="18">
        <v>73</v>
      </c>
      <c r="J15" s="158">
        <v>70</v>
      </c>
      <c r="K15" s="159">
        <v>100</v>
      </c>
      <c r="L15" s="160" t="s">
        <v>31</v>
      </c>
      <c r="M15" s="160" t="s">
        <v>31</v>
      </c>
      <c r="N15" s="161">
        <f>IF(MAXA(K15:M15)&lt;=0,0,MAXA(K15:M15))</f>
        <v>100</v>
      </c>
      <c r="O15" s="160">
        <v>140</v>
      </c>
      <c r="P15" s="160" t="s">
        <v>31</v>
      </c>
      <c r="Q15" s="160" t="s">
        <v>31</v>
      </c>
      <c r="R15" s="161">
        <f>IF(MAXA(O15:Q15)&lt;=0,0,MAXA(O15:Q15))</f>
        <v>140</v>
      </c>
      <c r="S15" s="162">
        <f>IF(OR(N15=0,R15=0),0,N15+R15)</f>
        <v>240</v>
      </c>
      <c r="T15" s="19">
        <f>S15-(J15*2)</f>
        <v>100</v>
      </c>
    </row>
    <row r="16" spans="1:20" s="28" customFormat="1" ht="22.5" hidden="1" customHeight="1">
      <c r="A16" s="21" t="s">
        <v>29</v>
      </c>
      <c r="B16" s="21"/>
      <c r="C16" s="22"/>
      <c r="D16" s="23"/>
      <c r="E16" s="24"/>
      <c r="F16" s="25" t="s">
        <v>34</v>
      </c>
      <c r="G16" s="25"/>
      <c r="H16" s="21"/>
      <c r="I16" s="26">
        <v>93</v>
      </c>
      <c r="J16" s="163">
        <v>65.349999999999994</v>
      </c>
      <c r="K16" s="164">
        <v>19</v>
      </c>
      <c r="L16" s="165">
        <v>21</v>
      </c>
      <c r="M16" s="165">
        <v>23</v>
      </c>
      <c r="N16" s="166">
        <f>IF(MAXA(K16+L16,L16+M16,K16+M16,K16,L16,M16)&lt;=0,0,MAXA(K16+L16,L16+M16,K16+M16,K16,L16,M16))</f>
        <v>44</v>
      </c>
      <c r="O16" s="165">
        <v>25</v>
      </c>
      <c r="P16" s="165">
        <v>27</v>
      </c>
      <c r="Q16" s="165">
        <v>29</v>
      </c>
      <c r="R16" s="166">
        <f>IF(MAXA(O16+P16,P16+Q16,O16+Q16,O16,P16,Q16)&lt;=0,0,MAXA(O16+P16,P16+Q16,O16+Q16,O16,P16,Q16))</f>
        <v>56</v>
      </c>
      <c r="S16" s="167">
        <f>IF(OR(N16=0,R16=0),0,N16+R16)</f>
        <v>100</v>
      </c>
      <c r="T16" s="27">
        <f>S16-(J16)</f>
        <v>34.650000000000006</v>
      </c>
    </row>
    <row r="17" spans="1:20" s="28" customFormat="1" ht="13.5" hidden="1" customHeight="1">
      <c r="A17" s="21" t="s">
        <v>32</v>
      </c>
      <c r="B17" s="21"/>
      <c r="C17" s="22"/>
      <c r="D17" s="23"/>
      <c r="E17" s="24"/>
      <c r="F17" s="25" t="s">
        <v>35</v>
      </c>
      <c r="G17" s="25"/>
      <c r="H17" s="21"/>
      <c r="I17" s="26">
        <v>93</v>
      </c>
      <c r="J17" s="163">
        <v>65.349999999999994</v>
      </c>
      <c r="K17" s="164">
        <v>19</v>
      </c>
      <c r="L17" s="165">
        <v>21</v>
      </c>
      <c r="M17" s="165">
        <v>23</v>
      </c>
      <c r="N17" s="166">
        <f>IF(MAXA(K17+L17,L17+M17,K17+M17,K17,L17,M17)&lt;=0,0,MAXA(K17+L17,L17+M17,K17+M17,K17,L17,M17))</f>
        <v>44</v>
      </c>
      <c r="O17" s="165">
        <v>25</v>
      </c>
      <c r="P17" s="165">
        <v>27</v>
      </c>
      <c r="Q17" s="165">
        <v>29</v>
      </c>
      <c r="R17" s="166">
        <f>IF(MAXA(O17+P17,P17+Q17,O17+Q17,O17,P17,Q17)&lt;=0,0,MAXA(O17+P17,P17+Q17,O17+Q17,O17,P17,Q17))</f>
        <v>56</v>
      </c>
      <c r="S17" s="168">
        <f>IF(OR(N17=0,R17=0),0,N17+R17)</f>
        <v>100</v>
      </c>
      <c r="T17" s="27">
        <f>S17-(J17*2)</f>
        <v>-30.699999999999989</v>
      </c>
    </row>
    <row r="18" spans="1:20" s="6" customFormat="1" ht="36" customHeight="1">
      <c r="A18" s="242"/>
      <c r="B18" s="243"/>
      <c r="C18" s="244"/>
      <c r="D18" s="245"/>
      <c r="E18" s="246"/>
      <c r="F18" s="247"/>
      <c r="G18" s="369" t="s">
        <v>202</v>
      </c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70"/>
    </row>
    <row r="19" spans="1:20" s="6" customFormat="1" ht="45" customHeight="1" thickBot="1">
      <c r="A19" s="248"/>
      <c r="B19" s="35"/>
      <c r="C19" s="36"/>
      <c r="D19" s="37"/>
      <c r="E19" s="38"/>
      <c r="F19" s="275" t="s">
        <v>36</v>
      </c>
      <c r="G19" s="363" t="s">
        <v>96</v>
      </c>
      <c r="H19" s="363"/>
      <c r="I19" s="363"/>
      <c r="J19" s="363"/>
      <c r="K19" s="363" t="s">
        <v>37</v>
      </c>
      <c r="L19" s="363"/>
      <c r="M19" s="363"/>
      <c r="N19" s="363" t="s">
        <v>38</v>
      </c>
      <c r="O19" s="363"/>
      <c r="P19" s="363"/>
      <c r="Q19" s="363"/>
      <c r="R19" s="40" t="s">
        <v>39</v>
      </c>
      <c r="S19" s="41"/>
      <c r="T19" s="249" t="s">
        <v>40</v>
      </c>
    </row>
    <row r="20" spans="1:20" s="50" customFormat="1" ht="13.5" customHeight="1" thickTop="1" thickBot="1">
      <c r="A20" s="250" t="s">
        <v>41</v>
      </c>
      <c r="B20" s="42" t="s">
        <v>94</v>
      </c>
      <c r="C20" s="43" t="s">
        <v>95</v>
      </c>
      <c r="D20" s="44" t="s">
        <v>42</v>
      </c>
      <c r="E20" s="45" t="s">
        <v>43</v>
      </c>
      <c r="F20" s="45" t="s">
        <v>44</v>
      </c>
      <c r="G20" s="45" t="s">
        <v>45</v>
      </c>
      <c r="H20" s="46" t="s">
        <v>46</v>
      </c>
      <c r="I20" s="47" t="s">
        <v>47</v>
      </c>
      <c r="J20" s="45" t="s">
        <v>48</v>
      </c>
      <c r="K20" s="45">
        <v>1</v>
      </c>
      <c r="L20" s="45">
        <v>2</v>
      </c>
      <c r="M20" s="45">
        <v>3</v>
      </c>
      <c r="N20" s="45" t="s">
        <v>49</v>
      </c>
      <c r="O20" s="45">
        <v>1</v>
      </c>
      <c r="P20" s="45">
        <v>2</v>
      </c>
      <c r="Q20" s="45">
        <v>3</v>
      </c>
      <c r="R20" s="45" t="s">
        <v>28</v>
      </c>
      <c r="S20" s="45" t="s">
        <v>50</v>
      </c>
      <c r="T20" s="45" t="s">
        <v>51</v>
      </c>
    </row>
    <row r="21" spans="1:20" s="62" customFormat="1" ht="21" thickBot="1">
      <c r="A21" s="251" t="s">
        <v>98</v>
      </c>
      <c r="B21" s="63">
        <v>42</v>
      </c>
      <c r="C21" s="52"/>
      <c r="D21" s="67"/>
      <c r="E21" s="67" t="str">
        <f>IF($B21="","",VLOOKUP($B21,engagements!$A$3:$H$59,4))</f>
        <v>GBR</v>
      </c>
      <c r="F21" s="67" t="str">
        <f>IF($B21="","",VLOOKUP($B21,engagements!$A$3:$H$59,5))</f>
        <v xml:space="preserve">BEDOUET </v>
      </c>
      <c r="G21" s="67" t="str">
        <f>IF($B21="","",VLOOKUP($B21,engagements!$A$3:$H$59,6))</f>
        <v>Max</v>
      </c>
      <c r="H21" s="341" t="str">
        <f>IF($B21="","",VLOOKUP($B21,engagements!$A$3:$H$59,7))</f>
        <v>STARE FOR THE FUTURE GBR</v>
      </c>
      <c r="I21" s="193" t="str">
        <f>IF($B21="","",VLOOKUP($B21,engagements!$A$3:$H$59,8))</f>
        <v>1989</v>
      </c>
      <c r="J21" s="56">
        <v>109</v>
      </c>
      <c r="K21" s="58">
        <v>116</v>
      </c>
      <c r="L21" s="58">
        <v>121</v>
      </c>
      <c r="M21" s="58">
        <v>-125</v>
      </c>
      <c r="N21" s="59">
        <f t="shared" ref="N21:N31" si="0">IF(MAXA(K21:M21)&lt;=0,0,MAXA(K21:M21))</f>
        <v>121</v>
      </c>
      <c r="O21" s="58">
        <v>140</v>
      </c>
      <c r="P21" s="58">
        <v>150</v>
      </c>
      <c r="Q21" s="58">
        <v>153</v>
      </c>
      <c r="R21" s="60">
        <f t="shared" ref="R21:R31" si="1">IF(MAXA(O21:Q21)&lt;=0,0,MAXA(O21:Q21))</f>
        <v>153</v>
      </c>
      <c r="S21" s="61">
        <f t="shared" ref="S21:S31" si="2">IF(OR(N21=0,R21=0),0,N21+R21)</f>
        <v>274</v>
      </c>
      <c r="T21" s="391">
        <f t="shared" ref="T21:T41" si="3">IF(J21="","",IF(A21="H",10^(0.794358141*LOG(J21/174.393)^2)*S21,IF(A21="F",10^(0.89726074 * LOG(J21/148.026)^2)*S21,"")))</f>
        <v>295.69352601280661</v>
      </c>
    </row>
    <row r="22" spans="1:20" s="62" customFormat="1" ht="21" thickBot="1">
      <c r="A22" s="251" t="s">
        <v>98</v>
      </c>
      <c r="B22" s="63">
        <v>43</v>
      </c>
      <c r="C22" s="52"/>
      <c r="D22" s="67"/>
      <c r="E22" s="67" t="str">
        <f>IF($B22="","",VLOOKUP($B22,engagements!$A$3:$H$59,4))</f>
        <v>BUL</v>
      </c>
      <c r="F22" s="67" t="str">
        <f>IF($B22="","",VLOOKUP($B22,engagements!$A$3:$H$59,5))</f>
        <v xml:space="preserve">DEYKOV </v>
      </c>
      <c r="G22" s="67" t="str">
        <f>IF($B22="","",VLOOKUP($B22,engagements!$A$3:$H$59,6))</f>
        <v>Yordan</v>
      </c>
      <c r="H22" s="341" t="str">
        <f>IF($B22="","",VLOOKUP($B22,engagements!$A$3:$H$59,7))</f>
        <v>DOBRICH-BULGARIE</v>
      </c>
      <c r="I22" s="193" t="str">
        <f>IF($B22="","",VLOOKUP($B22,engagements!$A$3:$H$59,8))</f>
        <v>1982</v>
      </c>
      <c r="J22" s="56">
        <v>81.099999999999994</v>
      </c>
      <c r="K22" s="58">
        <v>110</v>
      </c>
      <c r="L22" s="58">
        <v>114</v>
      </c>
      <c r="M22" s="58">
        <v>-117</v>
      </c>
      <c r="N22" s="59">
        <f t="shared" si="0"/>
        <v>114</v>
      </c>
      <c r="O22" s="58">
        <v>138</v>
      </c>
      <c r="P22" s="58">
        <v>142</v>
      </c>
      <c r="Q22" s="58">
        <v>144</v>
      </c>
      <c r="R22" s="60">
        <f t="shared" si="1"/>
        <v>144</v>
      </c>
      <c r="S22" s="61">
        <f t="shared" si="2"/>
        <v>258</v>
      </c>
      <c r="T22" s="391">
        <f t="shared" si="3"/>
        <v>315.82411800369925</v>
      </c>
    </row>
    <row r="23" spans="1:20" s="65" customFormat="1" ht="21" thickBot="1">
      <c r="A23" s="251" t="s">
        <v>98</v>
      </c>
      <c r="B23" s="63">
        <v>44</v>
      </c>
      <c r="C23" s="52"/>
      <c r="D23" s="67"/>
      <c r="E23" s="67" t="str">
        <f>IF($B23="","",VLOOKUP($B23,engagements!$A$3:$H$59,4))</f>
        <v>NDL</v>
      </c>
      <c r="F23" s="67" t="str">
        <f>IF($B23="","",VLOOKUP($B23,engagements!$A$3:$H$59,5))</f>
        <v xml:space="preserve">VERKROOST </v>
      </c>
      <c r="G23" s="67" t="str">
        <f>IF($B23="","",VLOOKUP($B23,engagements!$A$3:$H$59,6))</f>
        <v>Ike</v>
      </c>
      <c r="H23" s="341" t="str">
        <f>IF($B23="","",VLOOKUP($B23,engagements!$A$3:$H$59,7))</f>
        <v>NKV ATLAS HOLLANDE</v>
      </c>
      <c r="I23" s="193" t="str">
        <f>IF($B23="","",VLOOKUP($B23,engagements!$A$3:$H$59,8))</f>
        <v>1992</v>
      </c>
      <c r="J23" s="56">
        <v>91.1</v>
      </c>
      <c r="K23" s="58">
        <v>105</v>
      </c>
      <c r="L23" s="58">
        <v>-110</v>
      </c>
      <c r="M23" s="58">
        <v>110</v>
      </c>
      <c r="N23" s="59">
        <f t="shared" si="0"/>
        <v>110</v>
      </c>
      <c r="O23" s="58">
        <v>128</v>
      </c>
      <c r="P23" s="58">
        <v>135</v>
      </c>
      <c r="Q23" s="58">
        <v>140</v>
      </c>
      <c r="R23" s="60">
        <f t="shared" si="1"/>
        <v>140</v>
      </c>
      <c r="S23" s="61">
        <f t="shared" si="2"/>
        <v>250</v>
      </c>
      <c r="T23" s="391">
        <f t="shared" si="3"/>
        <v>289.14476029689877</v>
      </c>
    </row>
    <row r="24" spans="1:20" s="62" customFormat="1" ht="21" thickBot="1">
      <c r="A24" s="251" t="s">
        <v>98</v>
      </c>
      <c r="B24" s="63">
        <v>45</v>
      </c>
      <c r="C24" s="52"/>
      <c r="D24" s="67"/>
      <c r="E24" s="67" t="str">
        <f>IF($B24="","",VLOOKUP($B24,engagements!$A$3:$H$59,4))</f>
        <v>NDL</v>
      </c>
      <c r="F24" s="67" t="str">
        <f>IF($B24="","",VLOOKUP($B24,engagements!$A$3:$H$59,5))</f>
        <v xml:space="preserve">KAZARYAN </v>
      </c>
      <c r="G24" s="67" t="str">
        <f>IF($B24="","",VLOOKUP($B24,engagements!$A$3:$H$59,6))</f>
        <v>Derenik</v>
      </c>
      <c r="H24" s="341" t="str">
        <f>IF($B24="","",VLOOKUP($B24,engagements!$A$3:$H$59,7))</f>
        <v>NKV ATLAS HOLLANDE</v>
      </c>
      <c r="I24" s="193" t="str">
        <f>IF($B24="","",VLOOKUP($B24,engagements!$A$3:$H$59,8))</f>
        <v>1997</v>
      </c>
      <c r="J24" s="56">
        <v>91.2</v>
      </c>
      <c r="K24" s="58">
        <v>110</v>
      </c>
      <c r="L24" s="58">
        <v>-116</v>
      </c>
      <c r="M24" s="58">
        <v>-118</v>
      </c>
      <c r="N24" s="59">
        <f t="shared" si="0"/>
        <v>110</v>
      </c>
      <c r="O24" s="58">
        <v>155</v>
      </c>
      <c r="P24" s="58">
        <v>-162</v>
      </c>
      <c r="Q24" s="58">
        <v>-162</v>
      </c>
      <c r="R24" s="60">
        <f t="shared" si="1"/>
        <v>155</v>
      </c>
      <c r="S24" s="61">
        <f t="shared" si="2"/>
        <v>265</v>
      </c>
      <c r="T24" s="391">
        <f t="shared" si="3"/>
        <v>306.34295759876545</v>
      </c>
    </row>
    <row r="25" spans="1:20" s="62" customFormat="1" ht="21" thickBot="1">
      <c r="A25" s="251" t="s">
        <v>98</v>
      </c>
      <c r="B25" s="63">
        <v>46</v>
      </c>
      <c r="C25" s="52"/>
      <c r="D25" s="67"/>
      <c r="E25" s="67" t="str">
        <f>IF($B25="","",VLOOKUP($B25,engagements!$A$3:$H$59,4))</f>
        <v>GBR</v>
      </c>
      <c r="F25" s="67" t="str">
        <f>IF($B25="","",VLOOKUP($B25,engagements!$A$3:$H$59,5))</f>
        <v xml:space="preserve">STONE </v>
      </c>
      <c r="G25" s="67" t="str">
        <f>IF($B25="","",VLOOKUP($B25,engagements!$A$3:$H$59,6))</f>
        <v>Charlie</v>
      </c>
      <c r="H25" s="341" t="str">
        <f>IF($B25="","",VLOOKUP($B25,engagements!$A$3:$H$59,7))</f>
        <v>OXFORD Angleterre</v>
      </c>
      <c r="I25" s="193" t="str">
        <f>IF($B25="","",VLOOKUP($B25,engagements!$A$3:$H$59,8))</f>
        <v>1986</v>
      </c>
      <c r="J25" s="56">
        <v>102.8</v>
      </c>
      <c r="K25" s="58">
        <v>130</v>
      </c>
      <c r="L25" s="58">
        <v>-135</v>
      </c>
      <c r="M25" s="58">
        <v>-137</v>
      </c>
      <c r="N25" s="59">
        <f t="shared" si="0"/>
        <v>130</v>
      </c>
      <c r="O25" s="58">
        <v>156</v>
      </c>
      <c r="P25" s="58">
        <v>161</v>
      </c>
      <c r="Q25" s="58">
        <v>-165</v>
      </c>
      <c r="R25" s="60">
        <f t="shared" si="1"/>
        <v>161</v>
      </c>
      <c r="S25" s="61">
        <f t="shared" si="2"/>
        <v>291</v>
      </c>
      <c r="T25" s="391">
        <f t="shared" si="3"/>
        <v>320.43882738818928</v>
      </c>
    </row>
    <row r="26" spans="1:20" s="62" customFormat="1" ht="21" thickBot="1">
      <c r="A26" s="251" t="s">
        <v>98</v>
      </c>
      <c r="B26" s="63">
        <v>47</v>
      </c>
      <c r="C26" s="52"/>
      <c r="D26" s="67"/>
      <c r="E26" s="67" t="str">
        <f>IF($B26="","",VLOOKUP($B26,engagements!$A$3:$H$59,4))</f>
        <v>GBR</v>
      </c>
      <c r="F26" s="67" t="str">
        <f>IF($B26="","",VLOOKUP($B26,engagements!$A$3:$H$59,5))</f>
        <v xml:space="preserve">FEDORCIOW </v>
      </c>
      <c r="G26" s="67" t="str">
        <f>IF($B26="","",VLOOKUP($B26,engagements!$A$3:$H$59,6))</f>
        <v>Adam</v>
      </c>
      <c r="H26" s="341" t="str">
        <f>IF($B26="","",VLOOKUP($B26,engagements!$A$3:$H$59,7))</f>
        <v>STARE FOR THE FUTURE GBR</v>
      </c>
      <c r="I26" s="193" t="str">
        <f>IF($B26="","",VLOOKUP($B26,engagements!$A$3:$H$59,8))</f>
        <v>1991</v>
      </c>
      <c r="J26" s="56">
        <v>101.2</v>
      </c>
      <c r="K26" s="58">
        <v>135</v>
      </c>
      <c r="L26" s="58">
        <v>140</v>
      </c>
      <c r="M26" s="58">
        <v>143</v>
      </c>
      <c r="N26" s="59">
        <f t="shared" si="0"/>
        <v>143</v>
      </c>
      <c r="O26" s="58">
        <v>176</v>
      </c>
      <c r="P26" s="58">
        <v>-183</v>
      </c>
      <c r="Q26" s="58">
        <v>-183</v>
      </c>
      <c r="R26" s="60">
        <f t="shared" si="1"/>
        <v>176</v>
      </c>
      <c r="S26" s="61">
        <f t="shared" si="2"/>
        <v>319</v>
      </c>
      <c r="T26" s="391">
        <f t="shared" si="3"/>
        <v>353.31658956993635</v>
      </c>
    </row>
    <row r="27" spans="1:20" s="62" customFormat="1" ht="21" thickBot="1">
      <c r="A27" s="251" t="s">
        <v>98</v>
      </c>
      <c r="B27" s="63">
        <v>48</v>
      </c>
      <c r="C27" s="52"/>
      <c r="D27" s="67"/>
      <c r="E27" s="67" t="str">
        <f>IF($B27="","",VLOOKUP($B27,engagements!$A$3:$H$59,4))</f>
        <v>FRA</v>
      </c>
      <c r="F27" s="67" t="str">
        <f>IF($B27="","",VLOOKUP($B27,engagements!$A$3:$H$59,5))</f>
        <v xml:space="preserve">LAPOSTOLLE </v>
      </c>
      <c r="G27" s="67" t="str">
        <f>IF($B27="","",VLOOKUP($B27,engagements!$A$3:$H$59,6))</f>
        <v>David</v>
      </c>
      <c r="H27" s="341" t="str">
        <f>IF($B27="","",VLOOKUP($B27,engagements!$A$3:$H$59,7))</f>
        <v>HAUTS DE France</v>
      </c>
      <c r="I27" s="193" t="str">
        <f>IF($B27="","",VLOOKUP($B27,engagements!$A$3:$H$59,8))</f>
        <v>1992</v>
      </c>
      <c r="J27" s="56">
        <v>103.1</v>
      </c>
      <c r="K27" s="58">
        <v>118</v>
      </c>
      <c r="L27" s="58">
        <v>-123</v>
      </c>
      <c r="M27" s="58">
        <v>-123</v>
      </c>
      <c r="N27" s="59">
        <f t="shared" si="0"/>
        <v>118</v>
      </c>
      <c r="O27" s="58">
        <v>145</v>
      </c>
      <c r="P27" s="58">
        <v>-150</v>
      </c>
      <c r="Q27" s="58">
        <v>-150</v>
      </c>
      <c r="R27" s="60">
        <f t="shared" si="1"/>
        <v>145</v>
      </c>
      <c r="S27" s="61">
        <f t="shared" si="2"/>
        <v>263</v>
      </c>
      <c r="T27" s="391">
        <f t="shared" si="3"/>
        <v>289.29948492655836</v>
      </c>
    </row>
    <row r="28" spans="1:20" s="62" customFormat="1" ht="21" thickBot="1">
      <c r="A28" s="251" t="s">
        <v>98</v>
      </c>
      <c r="B28" s="63">
        <v>49</v>
      </c>
      <c r="C28" s="52"/>
      <c r="D28" s="67"/>
      <c r="E28" s="67" t="str">
        <f>IF($B28="","",VLOOKUP($B28,engagements!$A$3:$H$59,4))</f>
        <v>BEL</v>
      </c>
      <c r="F28" s="67" t="str">
        <f>IF($B28="","",VLOOKUP($B28,engagements!$A$3:$H$59,5))</f>
        <v xml:space="preserve">VAN THIENEN </v>
      </c>
      <c r="G28" s="67" t="str">
        <f>IF($B28="","",VLOOKUP($B28,engagements!$A$3:$H$59,6))</f>
        <v>Tom</v>
      </c>
      <c r="H28" s="341" t="str">
        <f>IF($B28="","",VLOOKUP($B28,engagements!$A$3:$H$59,7))</f>
        <v>BELGIQUE</v>
      </c>
      <c r="I28" s="193" t="str">
        <f>IF($B28="","",VLOOKUP($B28,engagements!$A$3:$H$59,8))</f>
        <v>1988</v>
      </c>
      <c r="J28" s="56">
        <v>118.3</v>
      </c>
      <c r="K28" s="58">
        <v>122</v>
      </c>
      <c r="L28" s="58">
        <v>128</v>
      </c>
      <c r="M28" s="58">
        <v>-132</v>
      </c>
      <c r="N28" s="59">
        <f t="shared" si="0"/>
        <v>128</v>
      </c>
      <c r="O28" s="58">
        <v>157</v>
      </c>
      <c r="P28" s="58">
        <v>163</v>
      </c>
      <c r="Q28" s="58">
        <v>-167</v>
      </c>
      <c r="R28" s="60">
        <f t="shared" si="1"/>
        <v>163</v>
      </c>
      <c r="S28" s="61">
        <f t="shared" si="2"/>
        <v>291</v>
      </c>
      <c r="T28" s="391">
        <f t="shared" si="3"/>
        <v>306.51975207926557</v>
      </c>
    </row>
    <row r="29" spans="1:20" s="62" customFormat="1" ht="21" thickBot="1">
      <c r="A29" s="251" t="s">
        <v>98</v>
      </c>
      <c r="B29" s="63">
        <v>50</v>
      </c>
      <c r="C29" s="184"/>
      <c r="D29" s="67"/>
      <c r="E29" s="67" t="str">
        <f>IF($B29="","",VLOOKUP($B29,engagements!$A$3:$H$59,4))</f>
        <v>FRA</v>
      </c>
      <c r="F29" s="67" t="str">
        <f>IF($B29="","",VLOOKUP($B29,engagements!$A$3:$H$59,5))</f>
        <v xml:space="preserve">BUYSSCHAERT </v>
      </c>
      <c r="G29" s="67" t="str">
        <f>IF($B29="","",VLOOKUP($B29,engagements!$A$3:$H$59,6))</f>
        <v>Nathan</v>
      </c>
      <c r="H29" s="341" t="str">
        <f>IF($B29="","",VLOOKUP($B29,engagements!$A$3:$H$59,7))</f>
        <v>HAUTS DE France</v>
      </c>
      <c r="I29" s="193" t="str">
        <f>IF($B29="","",VLOOKUP($B29,engagements!$A$3:$H$59,8))</f>
        <v>1994</v>
      </c>
      <c r="J29" s="56">
        <v>76.5</v>
      </c>
      <c r="K29" s="58">
        <v>125</v>
      </c>
      <c r="L29" s="58">
        <v>130</v>
      </c>
      <c r="M29" s="58">
        <v>-133</v>
      </c>
      <c r="N29" s="59">
        <f t="shared" si="0"/>
        <v>130</v>
      </c>
      <c r="O29" s="58">
        <v>155</v>
      </c>
      <c r="P29" s="58">
        <v>-160</v>
      </c>
      <c r="Q29" s="58">
        <v>-160</v>
      </c>
      <c r="R29" s="60">
        <f t="shared" si="1"/>
        <v>155</v>
      </c>
      <c r="S29" s="61">
        <f t="shared" si="2"/>
        <v>285</v>
      </c>
      <c r="T29" s="391">
        <f t="shared" si="3"/>
        <v>360.22818883641617</v>
      </c>
    </row>
    <row r="30" spans="1:20" s="62" customFormat="1" ht="21" thickBot="1">
      <c r="A30" s="251" t="s">
        <v>98</v>
      </c>
      <c r="B30" s="63">
        <v>51</v>
      </c>
      <c r="C30" s="52"/>
      <c r="D30" s="67"/>
      <c r="E30" s="67" t="str">
        <f>IF($B30="","",VLOOKUP($B30,engagements!$A$3:$H$59,4))</f>
        <v>FRA</v>
      </c>
      <c r="F30" s="67" t="str">
        <f>IF($B30="","",VLOOKUP($B30,engagements!$A$3:$H$59,5))</f>
        <v xml:space="preserve">FONTENELLE </v>
      </c>
      <c r="G30" s="67" t="str">
        <f>IF($B30="","",VLOOKUP($B30,engagements!$A$3:$H$59,6))</f>
        <v>Vincent</v>
      </c>
      <c r="H30" s="341" t="str">
        <f>IF($B30="","",VLOOKUP($B30,engagements!$A$3:$H$59,7))</f>
        <v>HAUTS DE France</v>
      </c>
      <c r="I30" s="193" t="str">
        <f>IF($B30="","",VLOOKUP($B30,engagements!$A$3:$H$59,8))</f>
        <v>1980</v>
      </c>
      <c r="J30" s="56">
        <v>92.2</v>
      </c>
      <c r="K30" s="58">
        <v>130</v>
      </c>
      <c r="L30" s="58">
        <v>-134</v>
      </c>
      <c r="M30" s="58">
        <v>134</v>
      </c>
      <c r="N30" s="59">
        <f t="shared" si="0"/>
        <v>134</v>
      </c>
      <c r="O30" s="58">
        <v>165</v>
      </c>
      <c r="P30" s="58">
        <v>-175</v>
      </c>
      <c r="Q30" s="58">
        <v>-176</v>
      </c>
      <c r="R30" s="60">
        <f t="shared" si="1"/>
        <v>165</v>
      </c>
      <c r="S30" s="61">
        <f t="shared" si="2"/>
        <v>299</v>
      </c>
      <c r="T30" s="391">
        <f t="shared" si="3"/>
        <v>343.97960040091192</v>
      </c>
    </row>
    <row r="31" spans="1:20" s="62" customFormat="1" ht="21" thickBot="1">
      <c r="A31" s="251" t="s">
        <v>98</v>
      </c>
      <c r="B31" s="63">
        <v>52</v>
      </c>
      <c r="C31" s="52"/>
      <c r="D31" s="67"/>
      <c r="E31" s="67" t="str">
        <f>IF($B31="","",VLOOKUP($B31,engagements!$A$3:$H$59,4))</f>
        <v>GBR</v>
      </c>
      <c r="F31" s="67" t="str">
        <f>IF($B31="","",VLOOKUP($B31,engagements!$A$3:$H$59,5))</f>
        <v xml:space="preserve">KELSEY </v>
      </c>
      <c r="G31" s="67" t="str">
        <f>IF($B31="","",VLOOKUP($B31,engagements!$A$3:$H$59,6))</f>
        <v>Ben</v>
      </c>
      <c r="H31" s="341" t="str">
        <f>IF($B31="","",VLOOKUP($B31,engagements!$A$3:$H$59,7))</f>
        <v>OXFORD Angleterre</v>
      </c>
      <c r="I31" s="193" t="str">
        <f>IF($B31="","",VLOOKUP($B31,engagements!$A$3:$H$59,8))</f>
        <v>1984</v>
      </c>
      <c r="J31" s="56">
        <v>121.2</v>
      </c>
      <c r="K31" s="58">
        <v>-145</v>
      </c>
      <c r="L31" s="58">
        <v>145</v>
      </c>
      <c r="M31" s="58">
        <v>-150</v>
      </c>
      <c r="N31" s="59">
        <f t="shared" si="0"/>
        <v>145</v>
      </c>
      <c r="O31" s="58">
        <v>180</v>
      </c>
      <c r="P31" s="58">
        <v>-190</v>
      </c>
      <c r="Q31" s="58">
        <v>-190</v>
      </c>
      <c r="R31" s="60">
        <f t="shared" si="1"/>
        <v>180</v>
      </c>
      <c r="S31" s="61">
        <f t="shared" si="2"/>
        <v>325</v>
      </c>
      <c r="T31" s="391">
        <f t="shared" si="3"/>
        <v>340.18906709899181</v>
      </c>
    </row>
    <row r="32" spans="1:20" s="62" customFormat="1" ht="21" thickBot="1">
      <c r="A32" s="251" t="s">
        <v>98</v>
      </c>
      <c r="B32" s="63"/>
      <c r="C32" s="52"/>
      <c r="D32" s="67"/>
      <c r="E32" s="67" t="str">
        <f>IF($B32="","",VLOOKUP($B32,engagements!$A$3:$H$59,4))</f>
        <v/>
      </c>
      <c r="F32" s="67" t="str">
        <f>IF($B32="","",VLOOKUP($B32,engagements!$A$3:$H$59,5))</f>
        <v/>
      </c>
      <c r="G32" s="67" t="str">
        <f>IF($B32="","",VLOOKUP($B32,engagements!$A$3:$H$59,6))</f>
        <v/>
      </c>
      <c r="H32" s="341" t="str">
        <f>IF($B32="","",VLOOKUP($B32,engagements!$A$3:$H$59,7))</f>
        <v/>
      </c>
      <c r="I32" s="193" t="str">
        <f>IF($B32="","",VLOOKUP($B32,engagements!$A$3:$H$59,8))</f>
        <v/>
      </c>
      <c r="J32" s="56"/>
      <c r="K32" s="58"/>
      <c r="L32" s="58"/>
      <c r="M32" s="58"/>
      <c r="N32" s="59"/>
      <c r="O32" s="58"/>
      <c r="P32" s="58"/>
      <c r="Q32" s="58"/>
      <c r="R32" s="60"/>
      <c r="S32" s="61"/>
      <c r="T32" s="192" t="str">
        <f t="shared" si="3"/>
        <v/>
      </c>
    </row>
    <row r="33" spans="1:20" s="62" customFormat="1" ht="21" thickBot="1">
      <c r="A33" s="251" t="s">
        <v>98</v>
      </c>
      <c r="B33" s="63"/>
      <c r="C33" s="52"/>
      <c r="D33" s="67"/>
      <c r="E33" s="67" t="str">
        <f>IF($B33="","",VLOOKUP($B33,engagements!$A$3:$H$59,4))</f>
        <v/>
      </c>
      <c r="F33" s="67" t="str">
        <f>IF($B33="","",VLOOKUP($B33,engagements!$A$3:$H$59,5))</f>
        <v/>
      </c>
      <c r="G33" s="67" t="str">
        <f>IF($B33="","",VLOOKUP($B33,engagements!$A$3:$H$59,6))</f>
        <v/>
      </c>
      <c r="H33" s="341" t="str">
        <f>IF($B33="","",VLOOKUP($B33,engagements!$A$3:$H$59,7))</f>
        <v/>
      </c>
      <c r="I33" s="193" t="str">
        <f>IF($B33="","",VLOOKUP($B33,engagements!$A$3:$H$59,8))</f>
        <v/>
      </c>
      <c r="J33" s="56"/>
      <c r="K33" s="58"/>
      <c r="L33" s="58"/>
      <c r="M33" s="58"/>
      <c r="N33" s="59"/>
      <c r="O33" s="58"/>
      <c r="P33" s="58"/>
      <c r="Q33" s="58"/>
      <c r="R33" s="60"/>
      <c r="S33" s="61"/>
      <c r="T33" s="192" t="str">
        <f t="shared" si="3"/>
        <v/>
      </c>
    </row>
    <row r="34" spans="1:20" s="62" customFormat="1" ht="21" thickBot="1">
      <c r="A34" s="251" t="s">
        <v>98</v>
      </c>
      <c r="B34" s="63"/>
      <c r="C34" s="52"/>
      <c r="D34" s="67"/>
      <c r="E34" s="67" t="str">
        <f>IF($B34="","",VLOOKUP($B34,engagements!$A$3:$H$59,4))</f>
        <v/>
      </c>
      <c r="F34" s="67" t="str">
        <f>IF($B34="","",VLOOKUP($B34,engagements!$A$3:$H$59,5))</f>
        <v/>
      </c>
      <c r="G34" s="67" t="str">
        <f>IF($B34="","",VLOOKUP($B34,engagements!$A$3:$H$59,6))</f>
        <v/>
      </c>
      <c r="H34" s="341" t="str">
        <f>IF($B34="","",VLOOKUP($B34,engagements!$A$3:$H$59,7))</f>
        <v/>
      </c>
      <c r="I34" s="193" t="str">
        <f>IF($B34="","",VLOOKUP($B34,engagements!$A$3:$H$59,8))</f>
        <v/>
      </c>
      <c r="J34" s="56"/>
      <c r="K34" s="58"/>
      <c r="L34" s="58"/>
      <c r="M34" s="58"/>
      <c r="N34" s="59"/>
      <c r="O34" s="58"/>
      <c r="P34" s="58"/>
      <c r="Q34" s="58"/>
      <c r="R34" s="60"/>
      <c r="S34" s="61"/>
      <c r="T34" s="192" t="str">
        <f t="shared" si="3"/>
        <v/>
      </c>
    </row>
    <row r="35" spans="1:20" s="62" customFormat="1" ht="21" thickBot="1">
      <c r="A35" s="251" t="s">
        <v>98</v>
      </c>
      <c r="B35" s="63"/>
      <c r="C35" s="52"/>
      <c r="D35" s="67"/>
      <c r="E35" s="67" t="str">
        <f>IF($B35="","",VLOOKUP($B35,engagements!$A$3:$H$59,4))</f>
        <v/>
      </c>
      <c r="F35" s="67" t="str">
        <f>IF($B35="","",VLOOKUP($B35,engagements!$A$3:$H$59,5))</f>
        <v/>
      </c>
      <c r="G35" s="67" t="str">
        <f>IF($B35="","",VLOOKUP($B35,engagements!$A$3:$H$59,6))</f>
        <v/>
      </c>
      <c r="H35" s="67" t="str">
        <f>IF($B35="","",VLOOKUP($B35,engagements!$A$3:$H$59,7))</f>
        <v/>
      </c>
      <c r="I35" s="193" t="str">
        <f>IF($B35="","",VLOOKUP($B35,engagements!$A$3:$H$59,8))</f>
        <v/>
      </c>
      <c r="J35" s="56"/>
      <c r="K35" s="58"/>
      <c r="L35" s="58"/>
      <c r="M35" s="58"/>
      <c r="N35" s="59"/>
      <c r="O35" s="58"/>
      <c r="P35" s="58"/>
      <c r="Q35" s="58"/>
      <c r="R35" s="60"/>
      <c r="S35" s="61"/>
      <c r="T35" s="192" t="str">
        <f t="shared" si="3"/>
        <v/>
      </c>
    </row>
    <row r="36" spans="1:20" s="62" customFormat="1" ht="21" thickBot="1">
      <c r="A36" s="251" t="s">
        <v>98</v>
      </c>
      <c r="B36" s="63"/>
      <c r="C36" s="52"/>
      <c r="D36" s="67"/>
      <c r="E36" s="67" t="str">
        <f>IF($B36="","",VLOOKUP($B36,engagements!$A$3:$H$59,4))</f>
        <v/>
      </c>
      <c r="F36" s="67" t="str">
        <f>IF($B36="","",VLOOKUP($B36,engagements!$A$3:$H$59,5))</f>
        <v/>
      </c>
      <c r="G36" s="67" t="str">
        <f>IF($B36="","",VLOOKUP($B36,engagements!$A$3:$H$59,6))</f>
        <v/>
      </c>
      <c r="H36" s="67" t="str">
        <f>IF($B36="","",VLOOKUP($B36,engagements!$A$3:$H$59,7))</f>
        <v/>
      </c>
      <c r="I36" s="193" t="str">
        <f>IF($B36="","",VLOOKUP($B36,engagements!$A$3:$H$59,8))</f>
        <v/>
      </c>
      <c r="J36" s="56"/>
      <c r="K36" s="58"/>
      <c r="L36" s="58"/>
      <c r="M36" s="58"/>
      <c r="N36" s="59"/>
      <c r="O36" s="58"/>
      <c r="P36" s="58"/>
      <c r="Q36" s="58"/>
      <c r="R36" s="60"/>
      <c r="S36" s="61"/>
      <c r="T36" s="192" t="str">
        <f t="shared" si="3"/>
        <v/>
      </c>
    </row>
    <row r="37" spans="1:20" s="62" customFormat="1" ht="21" thickBot="1">
      <c r="A37" s="251" t="s">
        <v>98</v>
      </c>
      <c r="B37" s="63"/>
      <c r="C37" s="52"/>
      <c r="D37" s="67"/>
      <c r="E37" s="67" t="str">
        <f>IF($B37="","",VLOOKUP($B37,engagements!$A$3:$H$59,4))</f>
        <v/>
      </c>
      <c r="F37" s="67" t="str">
        <f>IF($B37="","",VLOOKUP($B37,engagements!$A$3:$H$59,5))</f>
        <v/>
      </c>
      <c r="G37" s="67" t="str">
        <f>IF($B37="","",VLOOKUP($B37,engagements!$A$3:$H$59,6))</f>
        <v/>
      </c>
      <c r="H37" s="67" t="str">
        <f>IF($B37="","",VLOOKUP($B37,engagements!$A$3:$H$59,7))</f>
        <v/>
      </c>
      <c r="I37" s="193" t="str">
        <f>IF($B37="","",VLOOKUP($B37,engagements!$A$3:$H$59,8))</f>
        <v/>
      </c>
      <c r="J37" s="56"/>
      <c r="K37" s="58"/>
      <c r="L37" s="58"/>
      <c r="M37" s="58"/>
      <c r="N37" s="59"/>
      <c r="O37" s="58"/>
      <c r="P37" s="58"/>
      <c r="Q37" s="58"/>
      <c r="R37" s="60"/>
      <c r="S37" s="61"/>
      <c r="T37" s="192" t="str">
        <f t="shared" si="3"/>
        <v/>
      </c>
    </row>
    <row r="38" spans="1:20" s="62" customFormat="1" ht="21" thickBot="1">
      <c r="A38" s="251" t="s">
        <v>98</v>
      </c>
      <c r="B38" s="63"/>
      <c r="C38" s="184"/>
      <c r="D38" s="67"/>
      <c r="E38" s="67" t="str">
        <f>IF($B38="","",VLOOKUP($B38,engagements!$A$3:$H$59,4))</f>
        <v/>
      </c>
      <c r="F38" s="67" t="str">
        <f>IF($B38="","",VLOOKUP($B38,engagements!$A$3:$H$59,5))</f>
        <v/>
      </c>
      <c r="G38" s="67" t="str">
        <f>IF($B38="","",VLOOKUP($B38,engagements!$A$3:$H$59,6))</f>
        <v/>
      </c>
      <c r="H38" s="67" t="str">
        <f>IF($B38="","",VLOOKUP($B38,engagements!$A$3:$H$59,7))</f>
        <v/>
      </c>
      <c r="I38" s="193" t="str">
        <f>IF($B38="","",VLOOKUP($B38,engagements!$A$3:$H$59,8))</f>
        <v/>
      </c>
      <c r="J38" s="56"/>
      <c r="K38" s="58"/>
      <c r="L38" s="58"/>
      <c r="M38" s="58"/>
      <c r="N38" s="59"/>
      <c r="O38" s="58"/>
      <c r="P38" s="58"/>
      <c r="Q38" s="58"/>
      <c r="R38" s="60"/>
      <c r="S38" s="61"/>
      <c r="T38" s="192" t="str">
        <f t="shared" si="3"/>
        <v/>
      </c>
    </row>
    <row r="39" spans="1:20" s="62" customFormat="1" ht="21" thickBot="1">
      <c r="A39" s="251" t="s">
        <v>98</v>
      </c>
      <c r="B39" s="63"/>
      <c r="C39" s="52"/>
      <c r="D39" s="67"/>
      <c r="E39" s="67" t="str">
        <f>IF($B39="","",VLOOKUP($B39,engagements!$A$3:$H$59,4))</f>
        <v/>
      </c>
      <c r="F39" s="67" t="str">
        <f>IF($B39="","",VLOOKUP($B39,engagements!$A$3:$H$59,5))</f>
        <v/>
      </c>
      <c r="G39" s="67" t="str">
        <f>IF($B39="","",VLOOKUP($B39,engagements!$A$3:$H$59,6))</f>
        <v/>
      </c>
      <c r="H39" s="67" t="str">
        <f>IF($B39="","",VLOOKUP($B39,engagements!$A$3:$H$59,7))</f>
        <v/>
      </c>
      <c r="I39" s="193" t="str">
        <f>IF($B39="","",VLOOKUP($B39,engagements!$A$3:$H$59,8))</f>
        <v/>
      </c>
      <c r="J39" s="56"/>
      <c r="K39" s="58"/>
      <c r="L39" s="58"/>
      <c r="M39" s="58"/>
      <c r="N39" s="59"/>
      <c r="O39" s="58"/>
      <c r="P39" s="58"/>
      <c r="Q39" s="58"/>
      <c r="R39" s="60"/>
      <c r="S39" s="61"/>
      <c r="T39" s="192" t="str">
        <f t="shared" si="3"/>
        <v/>
      </c>
    </row>
    <row r="40" spans="1:20" s="62" customFormat="1" ht="21" thickBot="1">
      <c r="A40" s="251" t="s">
        <v>98</v>
      </c>
      <c r="B40" s="63"/>
      <c r="C40" s="52"/>
      <c r="D40" s="67" t="str">
        <f>IF($B40="","",VLOOKUP($B40,engagements!$A$3:$H$59,3))</f>
        <v/>
      </c>
      <c r="E40" s="67" t="str">
        <f>IF($B40="","",VLOOKUP($B40,engagements!$A$3:$H$59,4))</f>
        <v/>
      </c>
      <c r="F40" s="67" t="str">
        <f>IF($B40="","",VLOOKUP($B40,engagements!$A$3:$H$59,5))</f>
        <v/>
      </c>
      <c r="G40" s="67" t="str">
        <f>IF($B40="","",VLOOKUP($B40,engagements!$A$3:$H$59,6))</f>
        <v/>
      </c>
      <c r="H40" s="67" t="str">
        <f>IF($B40="","",VLOOKUP($B40,engagements!$A$3:$H$59,7))</f>
        <v/>
      </c>
      <c r="I40" s="193" t="str">
        <f>IF($B40="","",VLOOKUP($B40,engagements!$A$3:$H$59,8))</f>
        <v/>
      </c>
      <c r="J40" s="231"/>
      <c r="K40" s="232"/>
      <c r="L40" s="57"/>
      <c r="M40" s="57"/>
      <c r="N40" s="59"/>
      <c r="O40" s="232"/>
      <c r="P40" s="57"/>
      <c r="Q40" s="57"/>
      <c r="R40" s="60"/>
      <c r="S40" s="61"/>
      <c r="T40" s="192" t="str">
        <f t="shared" si="3"/>
        <v/>
      </c>
    </row>
    <row r="41" spans="1:20" s="62" customFormat="1" ht="21" thickBot="1">
      <c r="A41" s="251" t="s">
        <v>98</v>
      </c>
      <c r="B41" s="63"/>
      <c r="C41" s="52"/>
      <c r="D41" s="67"/>
      <c r="E41" s="67"/>
      <c r="G41" s="67"/>
      <c r="I41" s="193"/>
      <c r="J41" s="56"/>
      <c r="K41" s="57"/>
      <c r="L41" s="57"/>
      <c r="M41" s="57"/>
      <c r="N41" s="59"/>
      <c r="O41" s="57"/>
      <c r="P41" s="57"/>
      <c r="Q41" s="57"/>
      <c r="R41" s="60"/>
      <c r="S41" s="61"/>
      <c r="T41" s="192" t="str">
        <f t="shared" si="3"/>
        <v/>
      </c>
    </row>
    <row r="42" spans="1:20" s="62" customFormat="1" ht="21" thickBot="1">
      <c r="A42" s="251" t="s">
        <v>98</v>
      </c>
      <c r="B42" s="63"/>
      <c r="C42" s="52"/>
      <c r="D42" s="67" t="str">
        <f>IF($B42="","",VLOOKUP($B42,engagements!$A$3:$H$59,3))</f>
        <v/>
      </c>
      <c r="E42" s="283" t="s">
        <v>157</v>
      </c>
      <c r="G42" s="67"/>
      <c r="H42" s="186"/>
      <c r="I42" s="193" t="str">
        <f>IF($B42="","",VLOOKUP($B42,engagements!$A$3:$H$59,8))</f>
        <v/>
      </c>
      <c r="J42" s="56"/>
      <c r="K42" s="57"/>
      <c r="L42" s="57"/>
      <c r="M42" s="57"/>
      <c r="N42" s="59"/>
      <c r="O42" s="57"/>
      <c r="P42" s="57"/>
      <c r="Q42" s="57"/>
      <c r="R42" s="60"/>
      <c r="S42" s="61"/>
      <c r="T42" s="192"/>
    </row>
    <row r="43" spans="1:20" s="62" customFormat="1" ht="21" thickBot="1">
      <c r="A43" s="251" t="s">
        <v>98</v>
      </c>
      <c r="B43" s="72"/>
      <c r="C43" s="73"/>
      <c r="D43" s="74"/>
      <c r="E43" s="75"/>
      <c r="F43" s="76"/>
      <c r="G43" s="76"/>
      <c r="H43" s="77"/>
      <c r="I43" s="55"/>
      <c r="J43" s="78"/>
      <c r="K43" s="79"/>
      <c r="L43" s="79"/>
      <c r="M43" s="79"/>
      <c r="N43" s="80"/>
      <c r="O43" s="79"/>
      <c r="P43" s="79"/>
      <c r="Q43" s="79"/>
      <c r="R43" s="81"/>
      <c r="S43" s="82"/>
      <c r="T43" s="192"/>
    </row>
    <row r="44" spans="1:20" s="62" customFormat="1" ht="11.25" customHeight="1" thickTop="1">
      <c r="A44" s="252"/>
      <c r="B44" s="84"/>
      <c r="C44" s="85"/>
      <c r="D44" s="86"/>
      <c r="E44" s="87"/>
      <c r="F44" s="88"/>
      <c r="G44" s="88"/>
      <c r="H44" s="89"/>
      <c r="I44" s="90"/>
      <c r="J44" s="90"/>
      <c r="K44" s="91"/>
      <c r="L44" s="91"/>
      <c r="M44" s="92"/>
      <c r="N44" s="92"/>
      <c r="O44" s="92"/>
      <c r="P44" s="93"/>
      <c r="Q44" s="92"/>
      <c r="R44" s="92"/>
      <c r="S44" s="92"/>
      <c r="T44" s="253"/>
    </row>
    <row r="45" spans="1:20" s="62" customFormat="1" ht="19.5">
      <c r="A45" s="252"/>
      <c r="B45" s="94"/>
      <c r="C45" s="83"/>
      <c r="D45" s="277"/>
      <c r="E45" s="95"/>
      <c r="F45" s="96"/>
      <c r="G45" s="97"/>
      <c r="H45" s="97"/>
      <c r="I45" s="98"/>
      <c r="J45" s="99"/>
      <c r="K45" s="100"/>
      <c r="L45" s="101" t="s">
        <v>54</v>
      </c>
      <c r="M45" s="101" t="s">
        <v>54</v>
      </c>
      <c r="T45" s="254"/>
    </row>
    <row r="46" spans="1:20" s="62" customFormat="1" ht="15.75">
      <c r="A46" s="252"/>
      <c r="B46" s="94"/>
      <c r="C46" s="83"/>
      <c r="D46" s="277"/>
      <c r="E46" s="360" t="s">
        <v>151</v>
      </c>
      <c r="F46" s="360"/>
      <c r="G46" s="360"/>
      <c r="H46" s="103"/>
      <c r="I46" s="104"/>
      <c r="J46" s="105"/>
      <c r="K46" s="360" t="s">
        <v>55</v>
      </c>
      <c r="L46" s="360"/>
      <c r="M46" s="360"/>
      <c r="N46" s="364"/>
      <c r="O46" s="364"/>
      <c r="P46" s="364"/>
      <c r="Q46" s="364"/>
      <c r="T46" s="254"/>
    </row>
    <row r="47" spans="1:20" s="62" customFormat="1" ht="15.75">
      <c r="A47" s="252"/>
      <c r="B47" s="94"/>
      <c r="C47" s="83"/>
      <c r="D47" s="277"/>
      <c r="E47" s="274"/>
      <c r="F47" s="274"/>
      <c r="G47" s="274"/>
      <c r="H47" s="103"/>
      <c r="I47" s="104"/>
      <c r="J47" s="105"/>
      <c r="K47" s="106"/>
      <c r="L47" s="107"/>
      <c r="M47" s="107"/>
      <c r="T47" s="254"/>
    </row>
    <row r="48" spans="1:20" s="62" customFormat="1" ht="8.25" customHeight="1" thickBot="1">
      <c r="A48" s="252"/>
      <c r="B48" s="94"/>
      <c r="C48" s="83"/>
      <c r="D48" s="108"/>
      <c r="E48" s="274"/>
      <c r="F48" s="274"/>
      <c r="G48" s="274"/>
      <c r="H48" s="103"/>
      <c r="I48" s="104"/>
      <c r="J48" s="105"/>
      <c r="K48" s="106"/>
      <c r="L48" s="107"/>
      <c r="M48" s="107"/>
      <c r="T48" s="254"/>
    </row>
    <row r="49" spans="1:31" s="62" customFormat="1" ht="15.75">
      <c r="A49" s="252"/>
      <c r="B49" s="94"/>
      <c r="C49" s="83"/>
      <c r="D49" s="109"/>
      <c r="E49" s="110"/>
      <c r="F49" s="111"/>
      <c r="G49" s="112"/>
      <c r="H49" s="112"/>
      <c r="I49" s="113"/>
      <c r="J49" s="114"/>
      <c r="K49" s="115"/>
      <c r="L49" s="116"/>
      <c r="M49" s="116"/>
      <c r="N49" s="117"/>
      <c r="O49" s="117"/>
      <c r="P49" s="117"/>
      <c r="Q49" s="117"/>
      <c r="R49" s="117"/>
      <c r="S49" s="117"/>
      <c r="T49" s="255"/>
    </row>
    <row r="50" spans="1:31" s="62" customFormat="1" ht="15">
      <c r="A50" s="252"/>
      <c r="B50" s="94"/>
      <c r="C50" s="83"/>
      <c r="D50" s="109"/>
      <c r="E50" s="371"/>
      <c r="F50" s="372"/>
      <c r="G50" s="372"/>
      <c r="H50" s="372"/>
      <c r="I50" s="372"/>
      <c r="J50" s="372"/>
      <c r="K50" s="372"/>
      <c r="L50" s="372"/>
      <c r="M50" s="372"/>
      <c r="N50" s="119"/>
      <c r="O50" s="119"/>
      <c r="P50" s="119"/>
      <c r="Q50" s="120"/>
      <c r="R50" s="119" t="s">
        <v>56</v>
      </c>
      <c r="T50" s="256"/>
    </row>
    <row r="51" spans="1:31" s="62" customFormat="1" ht="18">
      <c r="A51" s="252"/>
      <c r="B51" s="94"/>
      <c r="C51" s="83"/>
      <c r="D51" s="109"/>
      <c r="E51" s="121"/>
      <c r="F51" s="282" t="s">
        <v>316</v>
      </c>
      <c r="G51" s="282"/>
      <c r="H51" s="282"/>
      <c r="I51" s="282"/>
      <c r="J51" s="282"/>
      <c r="K51" s="282"/>
      <c r="L51" s="282"/>
      <c r="M51" s="282"/>
      <c r="N51" s="282"/>
      <c r="T51" s="254"/>
    </row>
    <row r="52" spans="1:31" s="62" customFormat="1" ht="27.75">
      <c r="A52" s="252"/>
      <c r="B52" s="94"/>
      <c r="C52" s="83"/>
      <c r="D52" s="109"/>
      <c r="E52" s="118"/>
      <c r="F52" s="108"/>
      <c r="G52" s="103"/>
      <c r="H52" s="103"/>
      <c r="I52" s="104"/>
      <c r="J52" s="105"/>
      <c r="K52" s="106"/>
      <c r="L52" s="107"/>
      <c r="M52" s="107"/>
      <c r="T52" s="254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</row>
    <row r="53" spans="1:31" s="62" customFormat="1" ht="15.75">
      <c r="A53" s="252"/>
      <c r="B53" s="94"/>
      <c r="C53" s="83"/>
      <c r="D53" s="109"/>
      <c r="E53" s="118" t="s">
        <v>57</v>
      </c>
      <c r="F53" s="122"/>
      <c r="G53" s="103"/>
      <c r="H53" s="103"/>
      <c r="I53" s="104"/>
      <c r="J53" s="105"/>
      <c r="K53" s="106"/>
      <c r="L53" s="107"/>
      <c r="M53" s="107"/>
      <c r="T53" s="254"/>
    </row>
    <row r="54" spans="1:31" s="62" customFormat="1" ht="15">
      <c r="A54" s="252"/>
      <c r="B54" s="94"/>
      <c r="C54" s="83"/>
      <c r="D54" s="109"/>
      <c r="E54" s="121"/>
      <c r="F54" s="122"/>
      <c r="G54" s="103"/>
      <c r="H54" s="103"/>
      <c r="I54" s="104"/>
      <c r="J54" s="105"/>
      <c r="K54" s="106"/>
      <c r="L54" s="107"/>
      <c r="M54" s="107"/>
      <c r="T54" s="254"/>
    </row>
    <row r="55" spans="1:31" s="62" customFormat="1" ht="15.75" thickBot="1">
      <c r="A55" s="252"/>
      <c r="B55" s="94"/>
      <c r="C55" s="83"/>
      <c r="D55" s="109"/>
      <c r="E55" s="123"/>
      <c r="F55" s="125"/>
      <c r="G55" s="126"/>
      <c r="H55" s="126"/>
      <c r="I55" s="127"/>
      <c r="J55" s="124"/>
      <c r="K55" s="128"/>
      <c r="L55" s="129"/>
      <c r="M55" s="129"/>
      <c r="N55" s="130"/>
      <c r="O55" s="130"/>
      <c r="P55" s="130"/>
      <c r="Q55" s="130"/>
      <c r="R55" s="130"/>
      <c r="S55" s="130"/>
      <c r="T55" s="257"/>
    </row>
    <row r="56" spans="1:31" s="62" customFormat="1" ht="9.75" customHeight="1">
      <c r="A56" s="252"/>
      <c r="B56" s="94"/>
      <c r="C56" s="83"/>
      <c r="D56" s="109"/>
      <c r="E56" s="277"/>
      <c r="F56" s="122"/>
      <c r="G56" s="103"/>
      <c r="H56" s="103"/>
      <c r="I56" s="104"/>
      <c r="J56" s="105"/>
      <c r="K56" s="106"/>
      <c r="L56" s="107"/>
      <c r="M56" s="107"/>
      <c r="T56" s="254"/>
    </row>
    <row r="57" spans="1:31" s="62" customFormat="1" ht="15.75">
      <c r="A57" s="252"/>
      <c r="B57" s="94"/>
      <c r="C57" s="83"/>
      <c r="D57" s="367" t="s">
        <v>58</v>
      </c>
      <c r="E57" s="367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T57" s="254"/>
    </row>
    <row r="58" spans="1:31" s="62" customFormat="1" ht="12" customHeight="1">
      <c r="A58" s="258"/>
      <c r="B58" s="259"/>
      <c r="C58" s="260"/>
      <c r="D58" s="261"/>
      <c r="E58" s="262"/>
      <c r="F58" s="263"/>
      <c r="G58" s="264"/>
      <c r="H58" s="264"/>
      <c r="I58" s="265"/>
      <c r="J58" s="266"/>
      <c r="K58" s="267"/>
      <c r="L58" s="268" t="s">
        <v>54</v>
      </c>
      <c r="M58" s="268" t="s">
        <v>54</v>
      </c>
      <c r="N58" s="269"/>
      <c r="O58" s="269"/>
      <c r="P58" s="269"/>
      <c r="Q58" s="269"/>
      <c r="R58" s="269"/>
      <c r="S58" s="269"/>
      <c r="T58" s="270"/>
    </row>
    <row r="59" spans="1:31" s="62" customFormat="1">
      <c r="A59" s="83"/>
      <c r="B59" s="83"/>
      <c r="C59" s="83"/>
      <c r="D59" s="109"/>
      <c r="H59" s="144"/>
      <c r="I59" s="145"/>
    </row>
    <row r="60" spans="1:31" s="62" customFormat="1">
      <c r="A60" s="83"/>
      <c r="B60" s="83"/>
      <c r="C60" s="83"/>
      <c r="D60" s="109"/>
      <c r="H60" s="144"/>
      <c r="I60" s="145"/>
    </row>
    <row r="61" spans="1:31" s="62" customFormat="1" ht="15.75">
      <c r="A61" s="83"/>
      <c r="B61" s="83"/>
      <c r="C61" s="83"/>
      <c r="D61" s="109"/>
      <c r="G61" s="365"/>
      <c r="H61" s="365"/>
      <c r="I61" s="365"/>
      <c r="J61" s="365"/>
      <c r="K61" s="365"/>
      <c r="L61" s="365"/>
    </row>
    <row r="62" spans="1:31" s="62" customFormat="1" ht="15.75">
      <c r="A62" s="83"/>
      <c r="B62" s="83"/>
      <c r="C62" s="83"/>
      <c r="D62" s="109"/>
      <c r="G62" s="365"/>
      <c r="H62" s="365"/>
      <c r="I62" s="365"/>
      <c r="J62" s="365"/>
      <c r="K62" s="365"/>
      <c r="L62" s="365"/>
    </row>
    <row r="63" spans="1:31" s="62" customFormat="1" ht="15.75">
      <c r="A63" s="83"/>
      <c r="B63" s="83"/>
      <c r="C63" s="83"/>
      <c r="D63" s="109"/>
      <c r="G63" s="365"/>
      <c r="H63" s="365"/>
      <c r="I63" s="365"/>
      <c r="J63" s="365"/>
      <c r="K63" s="365"/>
      <c r="L63" s="365"/>
    </row>
    <row r="64" spans="1:31" s="62" customFormat="1">
      <c r="A64" s="83"/>
      <c r="B64" s="83"/>
      <c r="C64" s="83"/>
      <c r="D64" s="109"/>
      <c r="H64" s="144"/>
      <c r="I64" s="145"/>
    </row>
    <row r="65" spans="1:9" s="62" customFormat="1">
      <c r="A65" s="83"/>
      <c r="B65" s="83"/>
      <c r="C65" s="83"/>
      <c r="D65" s="109"/>
      <c r="H65" s="144"/>
      <c r="I65" s="145"/>
    </row>
    <row r="66" spans="1:9" s="62" customFormat="1">
      <c r="A66" s="83"/>
      <c r="B66" s="83"/>
      <c r="C66" s="83"/>
      <c r="D66" s="109"/>
      <c r="H66" s="144"/>
      <c r="I66" s="145"/>
    </row>
    <row r="67" spans="1:9" s="62" customFormat="1">
      <c r="A67" s="83"/>
      <c r="B67" s="83"/>
      <c r="C67" s="83"/>
      <c r="D67" s="109"/>
      <c r="H67" s="144"/>
      <c r="I67" s="145"/>
    </row>
    <row r="68" spans="1:9" s="62" customFormat="1">
      <c r="A68" s="83"/>
      <c r="B68" s="83"/>
      <c r="C68" s="83"/>
      <c r="D68" s="109"/>
      <c r="H68" s="144"/>
      <c r="I68" s="145"/>
    </row>
    <row r="69" spans="1:9" s="62" customFormat="1">
      <c r="A69" s="83"/>
      <c r="B69" s="83"/>
      <c r="C69" s="83"/>
      <c r="D69" s="109"/>
      <c r="H69" s="144"/>
      <c r="I69" s="145"/>
    </row>
    <row r="70" spans="1:9" s="62" customFormat="1">
      <c r="A70" s="83"/>
      <c r="B70" s="83"/>
      <c r="C70" s="83"/>
      <c r="D70" s="109"/>
      <c r="H70" s="144"/>
      <c r="I70" s="145"/>
    </row>
    <row r="71" spans="1:9" s="62" customFormat="1">
      <c r="A71" s="83"/>
      <c r="B71" s="83"/>
      <c r="C71" s="83"/>
      <c r="D71" s="109"/>
      <c r="H71" s="144"/>
      <c r="I71" s="145"/>
    </row>
    <row r="72" spans="1:9" s="62" customFormat="1">
      <c r="A72" s="83"/>
      <c r="B72" s="83"/>
      <c r="C72" s="83"/>
      <c r="D72" s="109"/>
      <c r="H72" s="144"/>
      <c r="I72" s="145"/>
    </row>
    <row r="73" spans="1:9" s="62" customFormat="1">
      <c r="A73" s="83"/>
      <c r="B73" s="83"/>
      <c r="C73" s="83"/>
      <c r="D73" s="109"/>
      <c r="H73" s="144"/>
      <c r="I73" s="145"/>
    </row>
    <row r="74" spans="1:9" s="62" customFormat="1">
      <c r="A74" s="83"/>
      <c r="B74" s="83"/>
      <c r="C74" s="83"/>
      <c r="D74" s="109"/>
      <c r="H74" s="144"/>
      <c r="I74" s="145"/>
    </row>
    <row r="75" spans="1:9" s="62" customFormat="1">
      <c r="A75" s="83"/>
      <c r="B75" s="83"/>
      <c r="C75" s="83"/>
      <c r="D75" s="109"/>
      <c r="H75" s="144"/>
      <c r="I75" s="145"/>
    </row>
    <row r="76" spans="1:9" s="62" customFormat="1">
      <c r="A76" s="83"/>
      <c r="B76" s="83"/>
      <c r="C76" s="83"/>
      <c r="D76" s="109"/>
      <c r="H76" s="144"/>
      <c r="I76" s="145"/>
    </row>
    <row r="77" spans="1:9" s="62" customFormat="1">
      <c r="A77" s="83"/>
      <c r="B77" s="83"/>
      <c r="C77" s="83"/>
      <c r="D77" s="109"/>
      <c r="H77" s="144"/>
      <c r="I77" s="145"/>
    </row>
    <row r="78" spans="1:9" s="62" customFormat="1">
      <c r="A78" s="83"/>
      <c r="B78" s="83"/>
      <c r="C78" s="83"/>
      <c r="D78" s="109"/>
      <c r="H78" s="144"/>
      <c r="I78" s="145"/>
    </row>
    <row r="79" spans="1:9" s="62" customFormat="1">
      <c r="A79" s="83"/>
      <c r="B79" s="83"/>
      <c r="C79" s="83"/>
      <c r="D79" s="109"/>
      <c r="H79" s="144"/>
      <c r="I79" s="145"/>
    </row>
    <row r="80" spans="1:9" s="62" customFormat="1">
      <c r="A80" s="83"/>
      <c r="B80" s="83"/>
      <c r="C80" s="83"/>
      <c r="D80" s="109"/>
      <c r="H80" s="144"/>
      <c r="I80" s="145"/>
    </row>
    <row r="81" spans="1:9" s="62" customFormat="1">
      <c r="A81" s="83"/>
      <c r="B81" s="83"/>
      <c r="C81" s="83"/>
      <c r="D81" s="109"/>
      <c r="H81" s="144"/>
      <c r="I81" s="145"/>
    </row>
    <row r="82" spans="1:9" s="62" customFormat="1">
      <c r="A82" s="83"/>
      <c r="B82" s="83"/>
      <c r="C82" s="83"/>
      <c r="D82" s="109"/>
      <c r="H82" s="144"/>
      <c r="I82" s="145"/>
    </row>
    <row r="83" spans="1:9" s="62" customFormat="1">
      <c r="A83" s="83"/>
      <c r="B83" s="83"/>
      <c r="C83" s="83"/>
      <c r="D83" s="109"/>
      <c r="H83" s="144"/>
      <c r="I83" s="145"/>
    </row>
    <row r="84" spans="1:9" s="62" customFormat="1">
      <c r="A84" s="83"/>
      <c r="B84" s="83"/>
      <c r="C84" s="83"/>
      <c r="D84" s="109"/>
      <c r="H84" s="144"/>
      <c r="I84" s="145"/>
    </row>
    <row r="85" spans="1:9" s="62" customFormat="1">
      <c r="A85" s="83"/>
      <c r="B85" s="83"/>
      <c r="C85" s="83"/>
      <c r="D85" s="109"/>
      <c r="H85" s="144"/>
      <c r="I85" s="145"/>
    </row>
    <row r="86" spans="1:9" s="62" customFormat="1">
      <c r="A86" s="83"/>
      <c r="B86" s="83"/>
      <c r="C86" s="83"/>
      <c r="D86" s="109"/>
      <c r="H86" s="144"/>
      <c r="I86" s="145"/>
    </row>
    <row r="87" spans="1:9" s="62" customFormat="1">
      <c r="A87" s="83"/>
      <c r="B87" s="83"/>
      <c r="C87" s="83"/>
      <c r="D87" s="109"/>
      <c r="H87" s="144"/>
      <c r="I87" s="145"/>
    </row>
    <row r="88" spans="1:9" s="62" customFormat="1">
      <c r="A88" s="83"/>
      <c r="B88" s="83"/>
      <c r="C88" s="83"/>
      <c r="D88" s="109"/>
      <c r="H88" s="144"/>
      <c r="I88" s="145"/>
    </row>
    <row r="89" spans="1:9" s="62" customFormat="1">
      <c r="A89" s="83"/>
      <c r="B89" s="83"/>
      <c r="C89" s="83"/>
      <c r="D89" s="109"/>
      <c r="H89" s="144"/>
      <c r="I89" s="145"/>
    </row>
    <row r="90" spans="1:9" s="62" customFormat="1">
      <c r="A90" s="83"/>
      <c r="B90" s="83"/>
      <c r="C90" s="83"/>
      <c r="D90" s="109"/>
      <c r="H90" s="144"/>
      <c r="I90" s="145"/>
    </row>
    <row r="91" spans="1:9" s="62" customFormat="1">
      <c r="A91" s="83"/>
      <c r="B91" s="83"/>
      <c r="C91" s="83"/>
      <c r="D91" s="109"/>
      <c r="H91" s="144"/>
      <c r="I91" s="145"/>
    </row>
    <row r="92" spans="1:9" s="62" customFormat="1">
      <c r="A92" s="83"/>
      <c r="B92" s="83"/>
      <c r="C92" s="83"/>
      <c r="D92" s="109"/>
      <c r="H92" s="144"/>
      <c r="I92" s="145"/>
    </row>
    <row r="93" spans="1:9" s="62" customFormat="1">
      <c r="A93" s="83"/>
      <c r="B93" s="83"/>
      <c r="C93" s="83"/>
      <c r="D93" s="109"/>
      <c r="H93" s="144"/>
      <c r="I93" s="145"/>
    </row>
    <row r="94" spans="1:9" s="62" customFormat="1">
      <c r="A94" s="83"/>
      <c r="B94" s="83"/>
      <c r="C94" s="83"/>
      <c r="D94" s="109"/>
      <c r="H94" s="144"/>
      <c r="I94" s="145"/>
    </row>
    <row r="95" spans="1:9" s="62" customFormat="1">
      <c r="A95" s="83"/>
      <c r="B95" s="83"/>
      <c r="C95" s="83"/>
      <c r="D95" s="109"/>
      <c r="H95" s="144"/>
      <c r="I95" s="145"/>
    </row>
    <row r="96" spans="1:9" s="62" customFormat="1">
      <c r="A96" s="83"/>
      <c r="B96" s="83"/>
      <c r="C96" s="83"/>
      <c r="D96" s="109"/>
      <c r="H96" s="144"/>
      <c r="I96" s="145"/>
    </row>
    <row r="97" spans="1:9" s="62" customFormat="1">
      <c r="A97" s="83"/>
      <c r="B97" s="83"/>
      <c r="C97" s="83"/>
      <c r="D97" s="109"/>
      <c r="H97" s="144"/>
      <c r="I97" s="145"/>
    </row>
    <row r="98" spans="1:9" s="62" customFormat="1">
      <c r="A98" s="83"/>
      <c r="B98" s="83"/>
      <c r="C98" s="83"/>
      <c r="D98" s="109"/>
      <c r="H98" s="144"/>
      <c r="I98" s="145"/>
    </row>
    <row r="99" spans="1:9" s="62" customFormat="1">
      <c r="A99" s="83"/>
      <c r="B99" s="83"/>
      <c r="C99" s="83"/>
      <c r="D99" s="109"/>
      <c r="H99" s="144"/>
      <c r="I99" s="145"/>
    </row>
    <row r="100" spans="1:9" s="62" customFormat="1">
      <c r="A100" s="83"/>
      <c r="B100" s="83"/>
      <c r="C100" s="83"/>
      <c r="D100" s="109"/>
      <c r="H100" s="144"/>
      <c r="I100" s="145"/>
    </row>
    <row r="101" spans="1:9" s="62" customFormat="1">
      <c r="A101" s="83"/>
      <c r="B101" s="83"/>
      <c r="C101" s="83"/>
      <c r="D101" s="109"/>
      <c r="H101" s="144"/>
      <c r="I101" s="145"/>
    </row>
    <row r="102" spans="1:9" s="62" customFormat="1">
      <c r="A102" s="83"/>
      <c r="B102" s="83"/>
      <c r="C102" s="83"/>
      <c r="D102" s="109"/>
      <c r="H102" s="144"/>
      <c r="I102" s="145"/>
    </row>
    <row r="103" spans="1:9" s="62" customFormat="1">
      <c r="A103" s="83"/>
      <c r="B103" s="83"/>
      <c r="C103" s="83"/>
      <c r="D103" s="109"/>
      <c r="H103" s="144"/>
      <c r="I103" s="145"/>
    </row>
    <row r="104" spans="1:9" s="62" customFormat="1">
      <c r="A104" s="83"/>
      <c r="B104" s="83"/>
      <c r="C104" s="83"/>
      <c r="D104" s="109"/>
      <c r="H104" s="144"/>
      <c r="I104" s="145"/>
    </row>
    <row r="105" spans="1:9" s="62" customFormat="1">
      <c r="A105" s="83"/>
      <c r="B105" s="83"/>
      <c r="C105" s="83"/>
      <c r="D105" s="109"/>
      <c r="H105" s="144"/>
      <c r="I105" s="145"/>
    </row>
    <row r="106" spans="1:9" s="62" customFormat="1">
      <c r="A106" s="83"/>
      <c r="B106" s="83"/>
      <c r="C106" s="83"/>
      <c r="D106" s="109"/>
      <c r="H106" s="144"/>
      <c r="I106" s="145"/>
    </row>
    <row r="107" spans="1:9" s="62" customFormat="1">
      <c r="A107" s="83"/>
      <c r="B107" s="83"/>
      <c r="C107" s="83"/>
      <c r="D107" s="109"/>
      <c r="H107" s="144"/>
      <c r="I107" s="145"/>
    </row>
    <row r="108" spans="1:9" s="62" customFormat="1">
      <c r="A108" s="83"/>
      <c r="B108" s="83"/>
      <c r="C108" s="83"/>
      <c r="D108" s="109"/>
      <c r="H108" s="144"/>
      <c r="I108" s="145"/>
    </row>
    <row r="109" spans="1:9" s="62" customFormat="1">
      <c r="A109" s="83"/>
      <c r="B109" s="83"/>
      <c r="C109" s="83"/>
      <c r="D109" s="109"/>
      <c r="H109" s="144"/>
      <c r="I109" s="145"/>
    </row>
    <row r="110" spans="1:9" s="62" customFormat="1">
      <c r="A110" s="83"/>
      <c r="B110" s="83"/>
      <c r="C110" s="83"/>
      <c r="D110" s="109"/>
      <c r="H110" s="144"/>
      <c r="I110" s="145"/>
    </row>
    <row r="111" spans="1:9" s="62" customFormat="1">
      <c r="A111" s="83"/>
      <c r="B111" s="83"/>
      <c r="C111" s="83"/>
      <c r="D111" s="109"/>
      <c r="H111" s="144"/>
      <c r="I111" s="145"/>
    </row>
    <row r="112" spans="1:9" s="62" customFormat="1">
      <c r="A112" s="83"/>
      <c r="B112" s="83"/>
      <c r="C112" s="83"/>
      <c r="D112" s="109"/>
      <c r="H112" s="144"/>
      <c r="I112" s="145"/>
    </row>
    <row r="113" spans="1:9" s="62" customFormat="1">
      <c r="A113" s="83"/>
      <c r="B113" s="83"/>
      <c r="C113" s="83"/>
      <c r="D113" s="109"/>
      <c r="H113" s="144"/>
      <c r="I113" s="145"/>
    </row>
    <row r="114" spans="1:9" s="62" customFormat="1">
      <c r="A114" s="83"/>
      <c r="B114" s="83"/>
      <c r="C114" s="83"/>
      <c r="D114" s="109"/>
      <c r="H114" s="144"/>
      <c r="I114" s="145"/>
    </row>
    <row r="115" spans="1:9" s="62" customFormat="1">
      <c r="A115" s="83"/>
      <c r="B115" s="83"/>
      <c r="C115" s="83"/>
      <c r="D115" s="109"/>
      <c r="H115" s="144"/>
      <c r="I115" s="145"/>
    </row>
    <row r="116" spans="1:9" s="62" customFormat="1">
      <c r="A116" s="83"/>
      <c r="B116" s="83"/>
      <c r="C116" s="83"/>
      <c r="D116" s="109"/>
      <c r="H116" s="144"/>
      <c r="I116" s="145"/>
    </row>
    <row r="117" spans="1:9" s="62" customFormat="1">
      <c r="A117" s="83"/>
      <c r="B117" s="83"/>
      <c r="C117" s="83"/>
      <c r="D117" s="109"/>
      <c r="H117" s="144"/>
      <c r="I117" s="145"/>
    </row>
    <row r="118" spans="1:9" s="62" customFormat="1">
      <c r="A118" s="83"/>
      <c r="B118" s="83"/>
      <c r="C118" s="83"/>
      <c r="D118" s="109"/>
      <c r="H118" s="144"/>
      <c r="I118" s="145"/>
    </row>
    <row r="119" spans="1:9" s="62" customFormat="1">
      <c r="A119" s="83"/>
      <c r="B119" s="83"/>
      <c r="C119" s="83"/>
      <c r="D119" s="109"/>
      <c r="H119" s="144"/>
      <c r="I119" s="145"/>
    </row>
    <row r="120" spans="1:9" s="62" customFormat="1">
      <c r="A120" s="83"/>
      <c r="B120" s="83"/>
      <c r="C120" s="83"/>
      <c r="D120" s="109"/>
      <c r="H120" s="144"/>
      <c r="I120" s="145"/>
    </row>
    <row r="121" spans="1:9" s="62" customFormat="1">
      <c r="A121" s="83"/>
      <c r="B121" s="83"/>
      <c r="C121" s="83"/>
      <c r="D121" s="109"/>
      <c r="H121" s="144"/>
      <c r="I121" s="145"/>
    </row>
    <row r="122" spans="1:9" s="62" customFormat="1">
      <c r="A122" s="83"/>
      <c r="B122" s="83"/>
      <c r="C122" s="83"/>
      <c r="D122" s="109"/>
      <c r="H122" s="144"/>
      <c r="I122" s="145"/>
    </row>
    <row r="123" spans="1:9" s="62" customFormat="1">
      <c r="A123" s="83"/>
      <c r="B123" s="83"/>
      <c r="C123" s="83"/>
      <c r="D123" s="109"/>
      <c r="H123" s="144"/>
      <c r="I123" s="145"/>
    </row>
    <row r="124" spans="1:9" s="62" customFormat="1">
      <c r="A124" s="83"/>
      <c r="B124" s="83"/>
      <c r="C124" s="83"/>
      <c r="D124" s="109"/>
      <c r="H124" s="144"/>
      <c r="I124" s="145"/>
    </row>
    <row r="125" spans="1:9" s="62" customFormat="1">
      <c r="A125" s="83"/>
      <c r="B125" s="83"/>
      <c r="C125" s="83"/>
      <c r="D125" s="109"/>
      <c r="H125" s="144"/>
      <c r="I125" s="145"/>
    </row>
    <row r="126" spans="1:9" s="62" customFormat="1">
      <c r="A126" s="83"/>
      <c r="B126" s="83"/>
      <c r="C126" s="83"/>
      <c r="D126" s="109"/>
      <c r="H126" s="144"/>
      <c r="I126" s="145"/>
    </row>
    <row r="127" spans="1:9" s="62" customFormat="1">
      <c r="A127" s="83"/>
      <c r="B127" s="83"/>
      <c r="C127" s="83"/>
      <c r="D127" s="109"/>
      <c r="H127" s="144"/>
      <c r="I127" s="145"/>
    </row>
    <row r="128" spans="1:9" s="62" customFormat="1">
      <c r="A128" s="83"/>
      <c r="B128" s="83"/>
      <c r="C128" s="83"/>
      <c r="D128" s="109"/>
      <c r="H128" s="144"/>
      <c r="I128" s="145"/>
    </row>
    <row r="129" spans="1:9" s="62" customFormat="1">
      <c r="A129" s="83"/>
      <c r="B129" s="83"/>
      <c r="C129" s="83"/>
      <c r="D129" s="109"/>
      <c r="H129" s="144"/>
      <c r="I129" s="145"/>
    </row>
    <row r="130" spans="1:9" s="62" customFormat="1">
      <c r="A130" s="83"/>
      <c r="B130" s="83"/>
      <c r="C130" s="83"/>
      <c r="D130" s="109"/>
      <c r="H130" s="144"/>
      <c r="I130" s="145"/>
    </row>
    <row r="131" spans="1:9" s="62" customFormat="1">
      <c r="A131" s="83"/>
      <c r="B131" s="83"/>
      <c r="C131" s="83"/>
      <c r="D131" s="109"/>
      <c r="H131" s="144"/>
      <c r="I131" s="145"/>
    </row>
    <row r="132" spans="1:9" s="62" customFormat="1">
      <c r="A132" s="83"/>
      <c r="B132" s="83"/>
      <c r="C132" s="83"/>
      <c r="D132" s="109"/>
      <c r="H132" s="144"/>
      <c r="I132" s="145"/>
    </row>
    <row r="133" spans="1:9" s="62" customFormat="1">
      <c r="A133" s="83"/>
      <c r="B133" s="83"/>
      <c r="C133" s="83"/>
      <c r="D133" s="109"/>
      <c r="H133" s="144"/>
      <c r="I133" s="145"/>
    </row>
    <row r="134" spans="1:9" s="62" customFormat="1">
      <c r="A134" s="83"/>
      <c r="B134" s="83"/>
      <c r="C134" s="83"/>
      <c r="D134" s="109"/>
      <c r="H134" s="144"/>
      <c r="I134" s="145"/>
    </row>
    <row r="135" spans="1:9" s="62" customFormat="1">
      <c r="A135" s="83"/>
      <c r="B135" s="83"/>
      <c r="C135" s="83"/>
      <c r="D135" s="109"/>
      <c r="H135" s="144"/>
      <c r="I135" s="145"/>
    </row>
    <row r="136" spans="1:9" s="62" customFormat="1">
      <c r="A136" s="83"/>
      <c r="B136" s="83"/>
      <c r="C136" s="83"/>
      <c r="D136" s="109"/>
      <c r="H136" s="144"/>
      <c r="I136" s="145"/>
    </row>
    <row r="137" spans="1:9" s="62" customFormat="1">
      <c r="A137" s="83"/>
      <c r="B137" s="83"/>
      <c r="C137" s="83"/>
      <c r="D137" s="109"/>
      <c r="H137" s="144"/>
      <c r="I137" s="145"/>
    </row>
    <row r="138" spans="1:9" s="62" customFormat="1">
      <c r="A138" s="83"/>
      <c r="B138" s="83"/>
      <c r="C138" s="83"/>
      <c r="D138" s="109"/>
      <c r="H138" s="144"/>
      <c r="I138" s="145"/>
    </row>
    <row r="139" spans="1:9" s="62" customFormat="1">
      <c r="A139" s="83"/>
      <c r="B139" s="83"/>
      <c r="C139" s="83"/>
      <c r="D139" s="109"/>
      <c r="H139" s="144"/>
      <c r="I139" s="145"/>
    </row>
    <row r="140" spans="1:9" s="62" customFormat="1">
      <c r="A140" s="83"/>
      <c r="B140" s="83"/>
      <c r="C140" s="83"/>
      <c r="D140" s="109"/>
      <c r="H140" s="144"/>
      <c r="I140" s="145"/>
    </row>
    <row r="141" spans="1:9" s="62" customFormat="1">
      <c r="A141" s="83"/>
      <c r="B141" s="83"/>
      <c r="C141" s="83"/>
      <c r="D141" s="109"/>
      <c r="H141" s="144"/>
      <c r="I141" s="145"/>
    </row>
    <row r="142" spans="1:9" s="62" customFormat="1">
      <c r="A142" s="83"/>
      <c r="B142" s="83"/>
      <c r="C142" s="83"/>
      <c r="D142" s="109"/>
      <c r="H142" s="144"/>
      <c r="I142" s="145"/>
    </row>
    <row r="143" spans="1:9" s="62" customFormat="1">
      <c r="A143" s="83"/>
      <c r="B143" s="83"/>
      <c r="C143" s="83"/>
      <c r="D143" s="109"/>
      <c r="H143" s="144"/>
      <c r="I143" s="145"/>
    </row>
    <row r="144" spans="1:9" s="62" customFormat="1">
      <c r="A144" s="83"/>
      <c r="B144" s="83"/>
      <c r="C144" s="83"/>
      <c r="D144" s="109"/>
      <c r="H144" s="144"/>
      <c r="I144" s="145"/>
    </row>
    <row r="145" spans="1:9" s="62" customFormat="1">
      <c r="A145" s="83"/>
      <c r="B145" s="83"/>
      <c r="C145" s="83"/>
      <c r="D145" s="109"/>
      <c r="H145" s="144"/>
      <c r="I145" s="145"/>
    </row>
    <row r="146" spans="1:9" s="62" customFormat="1">
      <c r="A146" s="83"/>
      <c r="B146" s="83"/>
      <c r="C146" s="83"/>
      <c r="D146" s="109"/>
      <c r="H146" s="144"/>
      <c r="I146" s="145"/>
    </row>
    <row r="147" spans="1:9" s="62" customFormat="1">
      <c r="A147" s="83"/>
      <c r="B147" s="83"/>
      <c r="C147" s="83"/>
      <c r="D147" s="109"/>
      <c r="H147" s="144"/>
      <c r="I147" s="145"/>
    </row>
    <row r="148" spans="1:9" s="62" customFormat="1">
      <c r="A148" s="83"/>
      <c r="B148" s="83"/>
      <c r="C148" s="83"/>
      <c r="D148" s="109"/>
      <c r="H148" s="144"/>
      <c r="I148" s="145"/>
    </row>
    <row r="149" spans="1:9" s="62" customFormat="1">
      <c r="A149" s="83"/>
      <c r="B149" s="83"/>
      <c r="C149" s="83"/>
      <c r="D149" s="109"/>
      <c r="H149" s="144"/>
      <c r="I149" s="145"/>
    </row>
    <row r="150" spans="1:9" s="62" customFormat="1">
      <c r="A150" s="83"/>
      <c r="B150" s="83"/>
      <c r="C150" s="83"/>
      <c r="D150" s="109"/>
      <c r="H150" s="144"/>
      <c r="I150" s="145"/>
    </row>
    <row r="151" spans="1:9" s="62" customFormat="1">
      <c r="A151" s="83"/>
      <c r="B151" s="83"/>
      <c r="C151" s="83"/>
      <c r="D151" s="109"/>
      <c r="H151" s="144"/>
      <c r="I151" s="145"/>
    </row>
    <row r="152" spans="1:9" s="62" customFormat="1">
      <c r="A152" s="83"/>
      <c r="B152" s="83"/>
      <c r="C152" s="83"/>
      <c r="D152" s="109"/>
      <c r="H152" s="144"/>
      <c r="I152" s="145"/>
    </row>
    <row r="153" spans="1:9" s="62" customFormat="1">
      <c r="A153" s="83"/>
      <c r="B153" s="83"/>
      <c r="C153" s="83"/>
      <c r="D153" s="109"/>
      <c r="H153" s="144"/>
      <c r="I153" s="145"/>
    </row>
    <row r="154" spans="1:9" s="62" customFormat="1">
      <c r="A154" s="83"/>
      <c r="B154" s="83"/>
      <c r="C154" s="83"/>
      <c r="D154" s="109"/>
      <c r="H154" s="144"/>
      <c r="I154" s="145"/>
    </row>
    <row r="155" spans="1:9" s="62" customFormat="1">
      <c r="A155" s="83"/>
      <c r="B155" s="83"/>
      <c r="C155" s="83"/>
      <c r="D155" s="109"/>
      <c r="H155" s="144"/>
      <c r="I155" s="145"/>
    </row>
    <row r="156" spans="1:9" s="62" customFormat="1">
      <c r="A156" s="83"/>
      <c r="B156" s="83"/>
      <c r="C156" s="83"/>
      <c r="D156" s="109"/>
      <c r="H156" s="144"/>
      <c r="I156" s="145"/>
    </row>
    <row r="157" spans="1:9" s="62" customFormat="1">
      <c r="A157" s="83"/>
      <c r="B157" s="83"/>
      <c r="C157" s="83"/>
      <c r="D157" s="109"/>
      <c r="H157" s="144"/>
      <c r="I157" s="145"/>
    </row>
    <row r="158" spans="1:9" s="62" customFormat="1">
      <c r="A158" s="83"/>
      <c r="B158" s="83"/>
      <c r="C158" s="83"/>
      <c r="D158" s="109"/>
      <c r="H158" s="144"/>
      <c r="I158" s="145"/>
    </row>
    <row r="159" spans="1:9" s="62" customFormat="1">
      <c r="A159" s="83"/>
      <c r="B159" s="83"/>
      <c r="C159" s="83"/>
      <c r="D159" s="109"/>
      <c r="H159" s="144"/>
      <c r="I159" s="145"/>
    </row>
    <row r="160" spans="1:9" s="62" customFormat="1">
      <c r="A160" s="83"/>
      <c r="B160" s="83"/>
      <c r="C160" s="83"/>
      <c r="D160" s="109"/>
      <c r="H160" s="144"/>
      <c r="I160" s="145"/>
    </row>
    <row r="161" spans="1:9" s="62" customFormat="1">
      <c r="A161" s="83"/>
      <c r="B161" s="83"/>
      <c r="C161" s="83"/>
      <c r="D161" s="109"/>
      <c r="H161" s="144"/>
      <c r="I161" s="145"/>
    </row>
    <row r="162" spans="1:9" s="62" customFormat="1">
      <c r="A162" s="83"/>
      <c r="B162" s="83"/>
      <c r="C162" s="83"/>
      <c r="D162" s="109"/>
      <c r="H162" s="144"/>
      <c r="I162" s="145"/>
    </row>
    <row r="163" spans="1:9" s="62" customFormat="1">
      <c r="A163" s="83"/>
      <c r="B163" s="83"/>
      <c r="C163" s="83"/>
      <c r="D163" s="109"/>
      <c r="H163" s="144"/>
      <c r="I163" s="145"/>
    </row>
    <row r="164" spans="1:9" s="62" customFormat="1">
      <c r="A164" s="83"/>
      <c r="B164" s="83"/>
      <c r="C164" s="83"/>
      <c r="D164" s="109"/>
      <c r="H164" s="144"/>
      <c r="I164" s="145"/>
    </row>
    <row r="165" spans="1:9" s="62" customFormat="1">
      <c r="A165" s="83"/>
      <c r="B165" s="83"/>
      <c r="C165" s="83"/>
      <c r="D165" s="109"/>
      <c r="H165" s="144"/>
      <c r="I165" s="145"/>
    </row>
    <row r="166" spans="1:9" s="62" customFormat="1">
      <c r="A166" s="83"/>
      <c r="B166" s="83"/>
      <c r="C166" s="83"/>
      <c r="D166" s="109"/>
      <c r="H166" s="144"/>
      <c r="I166" s="145"/>
    </row>
    <row r="167" spans="1:9" s="62" customFormat="1">
      <c r="A167" s="83"/>
      <c r="B167" s="83"/>
      <c r="C167" s="83"/>
      <c r="D167" s="109"/>
      <c r="H167" s="144"/>
      <c r="I167" s="145"/>
    </row>
    <row r="168" spans="1:9" s="62" customFormat="1">
      <c r="A168" s="83"/>
      <c r="B168" s="83"/>
      <c r="C168" s="83"/>
      <c r="D168" s="109"/>
      <c r="H168" s="144"/>
      <c r="I168" s="145"/>
    </row>
    <row r="169" spans="1:9" s="62" customFormat="1">
      <c r="A169" s="83"/>
      <c r="B169" s="83"/>
      <c r="C169" s="83"/>
      <c r="D169" s="109"/>
      <c r="H169" s="144"/>
      <c r="I169" s="145"/>
    </row>
    <row r="170" spans="1:9" s="62" customFormat="1">
      <c r="A170" s="83"/>
      <c r="B170" s="83"/>
      <c r="C170" s="83"/>
      <c r="D170" s="109"/>
      <c r="H170" s="144"/>
      <c r="I170" s="145"/>
    </row>
    <row r="171" spans="1:9" s="62" customFormat="1">
      <c r="A171" s="83"/>
      <c r="B171" s="83"/>
      <c r="C171" s="83"/>
      <c r="D171" s="109"/>
      <c r="H171" s="144"/>
      <c r="I171" s="145"/>
    </row>
    <row r="172" spans="1:9" s="62" customFormat="1">
      <c r="A172" s="83"/>
      <c r="B172" s="83"/>
      <c r="C172" s="83"/>
      <c r="D172" s="109"/>
      <c r="H172" s="144"/>
      <c r="I172" s="145"/>
    </row>
    <row r="173" spans="1:9" s="62" customFormat="1">
      <c r="A173" s="83"/>
      <c r="B173" s="83"/>
      <c r="C173" s="83"/>
      <c r="D173" s="109"/>
      <c r="H173" s="144"/>
      <c r="I173" s="145"/>
    </row>
    <row r="174" spans="1:9" s="62" customFormat="1">
      <c r="A174" s="83"/>
      <c r="B174" s="83"/>
      <c r="C174" s="83"/>
      <c r="D174" s="109"/>
      <c r="H174" s="144"/>
      <c r="I174" s="145"/>
    </row>
    <row r="175" spans="1:9" s="62" customFormat="1">
      <c r="A175" s="83"/>
      <c r="B175" s="83"/>
      <c r="C175" s="83"/>
      <c r="D175" s="109"/>
      <c r="H175" s="144"/>
      <c r="I175" s="145"/>
    </row>
    <row r="176" spans="1:9" s="62" customFormat="1">
      <c r="A176" s="83"/>
      <c r="B176" s="83"/>
      <c r="C176" s="83"/>
      <c r="D176" s="109"/>
      <c r="H176" s="144"/>
      <c r="I176" s="145"/>
    </row>
    <row r="177" spans="1:9" s="62" customFormat="1">
      <c r="A177" s="83"/>
      <c r="B177" s="83"/>
      <c r="C177" s="83"/>
      <c r="D177" s="109"/>
      <c r="H177" s="144"/>
      <c r="I177" s="145"/>
    </row>
    <row r="178" spans="1:9" s="62" customFormat="1">
      <c r="A178" s="83"/>
      <c r="B178" s="83"/>
      <c r="C178" s="83"/>
      <c r="D178" s="109"/>
      <c r="H178" s="144"/>
      <c r="I178" s="145"/>
    </row>
    <row r="179" spans="1:9" s="62" customFormat="1">
      <c r="A179" s="83"/>
      <c r="B179" s="83"/>
      <c r="C179" s="83"/>
      <c r="D179" s="109"/>
      <c r="H179" s="144"/>
      <c r="I179" s="145"/>
    </row>
    <row r="180" spans="1:9" s="62" customFormat="1">
      <c r="A180" s="83"/>
      <c r="B180" s="83"/>
      <c r="C180" s="83"/>
      <c r="D180" s="109"/>
      <c r="H180" s="144"/>
      <c r="I180" s="145"/>
    </row>
    <row r="181" spans="1:9" s="62" customFormat="1">
      <c r="A181" s="83"/>
      <c r="B181" s="83"/>
      <c r="C181" s="83"/>
      <c r="D181" s="109"/>
      <c r="H181" s="144"/>
      <c r="I181" s="145"/>
    </row>
    <row r="182" spans="1:9" s="62" customFormat="1">
      <c r="A182" s="83"/>
      <c r="B182" s="83"/>
      <c r="C182" s="83"/>
      <c r="D182" s="109"/>
      <c r="H182" s="144"/>
      <c r="I182" s="145"/>
    </row>
    <row r="183" spans="1:9" s="62" customFormat="1">
      <c r="A183" s="83"/>
      <c r="B183" s="83"/>
      <c r="C183" s="83"/>
      <c r="D183" s="109"/>
      <c r="H183" s="144"/>
      <c r="I183" s="145"/>
    </row>
    <row r="184" spans="1:9" s="62" customFormat="1">
      <c r="A184" s="83"/>
      <c r="B184" s="83"/>
      <c r="C184" s="83"/>
      <c r="D184" s="109"/>
      <c r="H184" s="144"/>
      <c r="I184" s="145"/>
    </row>
    <row r="185" spans="1:9" s="62" customFormat="1">
      <c r="A185" s="83"/>
      <c r="B185" s="83"/>
      <c r="C185" s="83"/>
      <c r="D185" s="109"/>
      <c r="H185" s="144"/>
      <c r="I185" s="145"/>
    </row>
    <row r="186" spans="1:9" s="62" customFormat="1">
      <c r="A186" s="83"/>
      <c r="B186" s="83"/>
      <c r="C186" s="83"/>
      <c r="D186" s="109"/>
      <c r="H186" s="144"/>
      <c r="I186" s="145"/>
    </row>
    <row r="187" spans="1:9" s="62" customFormat="1">
      <c r="A187" s="83"/>
      <c r="B187" s="83"/>
      <c r="C187" s="83"/>
      <c r="D187" s="109"/>
      <c r="H187" s="144"/>
      <c r="I187" s="145"/>
    </row>
    <row r="188" spans="1:9" s="62" customFormat="1">
      <c r="A188" s="83"/>
      <c r="B188" s="83"/>
      <c r="C188" s="83"/>
      <c r="D188" s="109"/>
      <c r="H188" s="144"/>
      <c r="I188" s="145"/>
    </row>
    <row r="189" spans="1:9" s="62" customFormat="1">
      <c r="A189" s="83"/>
      <c r="B189" s="83"/>
      <c r="C189" s="83"/>
      <c r="D189" s="109"/>
      <c r="H189" s="144"/>
      <c r="I189" s="145"/>
    </row>
    <row r="190" spans="1:9" s="62" customFormat="1">
      <c r="A190" s="83"/>
      <c r="B190" s="83"/>
      <c r="C190" s="83"/>
      <c r="D190" s="109"/>
      <c r="H190" s="144"/>
      <c r="I190" s="145"/>
    </row>
    <row r="191" spans="1:9" s="62" customFormat="1">
      <c r="A191" s="83"/>
      <c r="B191" s="83"/>
      <c r="C191" s="83"/>
      <c r="D191" s="109"/>
      <c r="H191" s="144"/>
      <c r="I191" s="145"/>
    </row>
    <row r="192" spans="1:9" s="62" customFormat="1">
      <c r="A192" s="83"/>
      <c r="B192" s="83"/>
      <c r="C192" s="83"/>
      <c r="D192" s="109"/>
      <c r="H192" s="144"/>
      <c r="I192" s="145"/>
    </row>
    <row r="193" spans="1:9" s="62" customFormat="1">
      <c r="A193" s="83"/>
      <c r="B193" s="83"/>
      <c r="C193" s="83"/>
      <c r="D193" s="109"/>
      <c r="H193" s="144"/>
      <c r="I193" s="145"/>
    </row>
    <row r="194" spans="1:9" s="62" customFormat="1">
      <c r="A194" s="83"/>
      <c r="B194" s="83"/>
      <c r="C194" s="83"/>
      <c r="D194" s="109"/>
      <c r="H194" s="144"/>
      <c r="I194" s="145"/>
    </row>
    <row r="195" spans="1:9" s="62" customFormat="1">
      <c r="A195" s="83"/>
      <c r="B195" s="83"/>
      <c r="C195" s="83"/>
      <c r="D195" s="109"/>
      <c r="H195" s="144"/>
      <c r="I195" s="145"/>
    </row>
    <row r="196" spans="1:9" s="62" customFormat="1">
      <c r="A196" s="83"/>
      <c r="B196" s="83"/>
      <c r="C196" s="83"/>
      <c r="D196" s="109"/>
      <c r="H196" s="144"/>
      <c r="I196" s="145"/>
    </row>
    <row r="197" spans="1:9" s="62" customFormat="1">
      <c r="A197" s="83"/>
      <c r="B197" s="83"/>
      <c r="C197" s="83"/>
      <c r="D197" s="109"/>
      <c r="H197" s="144"/>
      <c r="I197" s="145"/>
    </row>
    <row r="198" spans="1:9" s="62" customFormat="1">
      <c r="A198" s="83"/>
      <c r="B198" s="83"/>
      <c r="C198" s="83"/>
      <c r="D198" s="109"/>
      <c r="H198" s="144"/>
      <c r="I198" s="145"/>
    </row>
    <row r="199" spans="1:9" s="62" customFormat="1">
      <c r="A199" s="83"/>
      <c r="B199" s="83"/>
      <c r="C199" s="83"/>
      <c r="D199" s="109"/>
      <c r="H199" s="144"/>
      <c r="I199" s="145"/>
    </row>
    <row r="200" spans="1:9" s="62" customFormat="1">
      <c r="A200" s="83"/>
      <c r="B200" s="83"/>
      <c r="C200" s="83"/>
      <c r="D200" s="109"/>
      <c r="H200" s="144"/>
      <c r="I200" s="145"/>
    </row>
    <row r="201" spans="1:9" s="62" customFormat="1">
      <c r="A201" s="83"/>
      <c r="B201" s="83"/>
      <c r="C201" s="83"/>
      <c r="D201" s="109"/>
      <c r="H201" s="144"/>
      <c r="I201" s="145"/>
    </row>
    <row r="202" spans="1:9" s="62" customFormat="1">
      <c r="A202" s="83"/>
      <c r="B202" s="83"/>
      <c r="C202" s="83"/>
      <c r="D202" s="109"/>
      <c r="H202" s="144"/>
      <c r="I202" s="145"/>
    </row>
    <row r="203" spans="1:9" s="62" customFormat="1">
      <c r="A203" s="83"/>
      <c r="B203" s="83"/>
      <c r="C203" s="83"/>
      <c r="D203" s="109"/>
      <c r="H203" s="144"/>
      <c r="I203" s="145"/>
    </row>
    <row r="204" spans="1:9" s="62" customFormat="1">
      <c r="A204" s="83"/>
      <c r="B204" s="83"/>
      <c r="C204" s="83"/>
      <c r="D204" s="109"/>
      <c r="H204" s="144"/>
      <c r="I204" s="145"/>
    </row>
    <row r="205" spans="1:9" s="62" customFormat="1">
      <c r="A205" s="83"/>
      <c r="B205" s="83"/>
      <c r="C205" s="83"/>
      <c r="D205" s="109"/>
      <c r="H205" s="144"/>
      <c r="I205" s="145"/>
    </row>
    <row r="206" spans="1:9" s="62" customFormat="1">
      <c r="A206" s="83"/>
      <c r="B206" s="83"/>
      <c r="C206" s="83"/>
      <c r="D206" s="109"/>
      <c r="H206" s="144"/>
      <c r="I206" s="145"/>
    </row>
    <row r="207" spans="1:9" s="62" customFormat="1">
      <c r="A207" s="83"/>
      <c r="B207" s="83"/>
      <c r="C207" s="83"/>
      <c r="D207" s="109"/>
      <c r="H207" s="144"/>
      <c r="I207" s="145"/>
    </row>
    <row r="208" spans="1:9" s="62" customFormat="1">
      <c r="A208" s="83"/>
      <c r="B208" s="83"/>
      <c r="C208" s="83"/>
      <c r="D208" s="109"/>
      <c r="H208" s="144"/>
      <c r="I208" s="145"/>
    </row>
    <row r="209" spans="1:9" s="62" customFormat="1">
      <c r="A209" s="83"/>
      <c r="B209" s="83"/>
      <c r="C209" s="83"/>
      <c r="D209" s="109"/>
      <c r="H209" s="144"/>
      <c r="I209" s="145"/>
    </row>
    <row r="210" spans="1:9" s="62" customFormat="1">
      <c r="A210" s="83"/>
      <c r="B210" s="83"/>
      <c r="C210" s="83"/>
      <c r="D210" s="109"/>
      <c r="H210" s="144"/>
      <c r="I210" s="145"/>
    </row>
    <row r="211" spans="1:9" s="62" customFormat="1">
      <c r="A211" s="83"/>
      <c r="B211" s="83"/>
      <c r="C211" s="83"/>
      <c r="D211" s="109"/>
      <c r="H211" s="144"/>
      <c r="I211" s="145"/>
    </row>
    <row r="212" spans="1:9" s="62" customFormat="1">
      <c r="A212" s="83"/>
      <c r="B212" s="83"/>
      <c r="C212" s="83"/>
      <c r="D212" s="109"/>
      <c r="H212" s="144"/>
      <c r="I212" s="145"/>
    </row>
    <row r="213" spans="1:9" s="62" customFormat="1">
      <c r="A213" s="83"/>
      <c r="B213" s="83"/>
      <c r="C213" s="83"/>
      <c r="D213" s="109"/>
      <c r="H213" s="144"/>
      <c r="I213" s="145"/>
    </row>
    <row r="214" spans="1:9" s="62" customFormat="1">
      <c r="A214" s="83"/>
      <c r="B214" s="83"/>
      <c r="C214" s="83"/>
      <c r="D214" s="109"/>
      <c r="H214" s="144"/>
      <c r="I214" s="145"/>
    </row>
    <row r="215" spans="1:9" s="62" customFormat="1">
      <c r="A215" s="83"/>
      <c r="B215" s="83"/>
      <c r="C215" s="83"/>
      <c r="D215" s="109"/>
      <c r="H215" s="144"/>
      <c r="I215" s="145"/>
    </row>
    <row r="216" spans="1:9" s="62" customFormat="1">
      <c r="A216" s="83"/>
      <c r="B216" s="83"/>
      <c r="C216" s="83"/>
      <c r="D216" s="109"/>
      <c r="H216" s="144"/>
      <c r="I216" s="145"/>
    </row>
    <row r="217" spans="1:9" s="62" customFormat="1">
      <c r="A217" s="83"/>
      <c r="B217" s="83"/>
      <c r="C217" s="83"/>
      <c r="D217" s="109"/>
      <c r="H217" s="144"/>
      <c r="I217" s="145"/>
    </row>
    <row r="218" spans="1:9" s="62" customFormat="1">
      <c r="A218" s="83"/>
      <c r="B218" s="83"/>
      <c r="C218" s="83"/>
      <c r="D218" s="109"/>
      <c r="H218" s="144"/>
      <c r="I218" s="145"/>
    </row>
    <row r="219" spans="1:9" s="62" customFormat="1">
      <c r="A219" s="83"/>
      <c r="B219" s="83"/>
      <c r="C219" s="83"/>
      <c r="D219" s="109"/>
      <c r="H219" s="144"/>
      <c r="I219" s="145"/>
    </row>
    <row r="220" spans="1:9" s="62" customFormat="1">
      <c r="A220" s="83"/>
      <c r="B220" s="83"/>
      <c r="C220" s="83"/>
      <c r="D220" s="109"/>
      <c r="H220" s="144"/>
      <c r="I220" s="145"/>
    </row>
    <row r="221" spans="1:9" s="62" customFormat="1">
      <c r="A221" s="83"/>
      <c r="B221" s="83"/>
      <c r="C221" s="83"/>
      <c r="D221" s="109"/>
      <c r="H221" s="144"/>
      <c r="I221" s="145"/>
    </row>
    <row r="222" spans="1:9" s="62" customFormat="1">
      <c r="A222" s="83"/>
      <c r="B222" s="83"/>
      <c r="C222" s="83"/>
      <c r="D222" s="109"/>
      <c r="H222" s="144"/>
      <c r="I222" s="145"/>
    </row>
    <row r="223" spans="1:9" s="62" customFormat="1">
      <c r="A223" s="83"/>
      <c r="B223" s="83"/>
      <c r="C223" s="83"/>
      <c r="D223" s="109"/>
      <c r="H223" s="144"/>
      <c r="I223" s="145"/>
    </row>
    <row r="224" spans="1:9" s="62" customFormat="1">
      <c r="A224" s="83"/>
      <c r="B224" s="83"/>
      <c r="C224" s="83"/>
      <c r="D224" s="109"/>
      <c r="H224" s="144"/>
      <c r="I224" s="145"/>
    </row>
    <row r="225" spans="1:9" s="62" customFormat="1">
      <c r="A225" s="83"/>
      <c r="B225" s="83"/>
      <c r="C225" s="83"/>
      <c r="D225" s="109"/>
      <c r="H225" s="144"/>
      <c r="I225" s="145"/>
    </row>
    <row r="226" spans="1:9" s="62" customFormat="1">
      <c r="A226" s="83"/>
      <c r="B226" s="83"/>
      <c r="C226" s="83"/>
      <c r="D226" s="109"/>
      <c r="H226" s="144"/>
      <c r="I226" s="145"/>
    </row>
    <row r="227" spans="1:9" s="62" customFormat="1">
      <c r="A227" s="83"/>
      <c r="B227" s="83"/>
      <c r="C227" s="83"/>
      <c r="D227" s="109"/>
      <c r="H227" s="144"/>
      <c r="I227" s="145"/>
    </row>
    <row r="228" spans="1:9" s="62" customFormat="1">
      <c r="A228" s="83"/>
      <c r="B228" s="83"/>
      <c r="C228" s="83"/>
      <c r="D228" s="109"/>
      <c r="H228" s="144"/>
      <c r="I228" s="145"/>
    </row>
    <row r="229" spans="1:9" s="62" customFormat="1">
      <c r="A229" s="83"/>
      <c r="B229" s="83"/>
      <c r="C229" s="83"/>
      <c r="D229" s="109"/>
      <c r="H229" s="144"/>
      <c r="I229" s="145"/>
    </row>
    <row r="230" spans="1:9" s="62" customFormat="1">
      <c r="A230" s="83"/>
      <c r="B230" s="83"/>
      <c r="C230" s="83"/>
      <c r="D230" s="109"/>
      <c r="H230" s="144"/>
      <c r="I230" s="145"/>
    </row>
    <row r="231" spans="1:9" s="62" customFormat="1">
      <c r="A231" s="83"/>
      <c r="B231" s="83"/>
      <c r="C231" s="83"/>
      <c r="D231" s="109"/>
      <c r="H231" s="144"/>
      <c r="I231" s="145"/>
    </row>
    <row r="232" spans="1:9" s="62" customFormat="1">
      <c r="A232" s="83"/>
      <c r="B232" s="83"/>
      <c r="C232" s="83"/>
      <c r="D232" s="109"/>
      <c r="H232" s="144"/>
      <c r="I232" s="145"/>
    </row>
    <row r="233" spans="1:9" s="62" customFormat="1">
      <c r="A233" s="83"/>
      <c r="B233" s="83"/>
      <c r="C233" s="83"/>
      <c r="D233" s="109"/>
      <c r="H233" s="144"/>
      <c r="I233" s="145"/>
    </row>
    <row r="234" spans="1:9" s="62" customFormat="1">
      <c r="A234" s="83"/>
      <c r="B234" s="83"/>
      <c r="C234" s="83"/>
      <c r="D234" s="109"/>
      <c r="H234" s="144"/>
      <c r="I234" s="145"/>
    </row>
    <row r="235" spans="1:9" s="62" customFormat="1">
      <c r="A235" s="83"/>
      <c r="B235" s="83"/>
      <c r="C235" s="83"/>
      <c r="D235" s="109"/>
      <c r="H235" s="144"/>
      <c r="I235" s="145"/>
    </row>
    <row r="236" spans="1:9" s="62" customFormat="1">
      <c r="A236" s="83"/>
      <c r="B236" s="83"/>
      <c r="C236" s="83"/>
      <c r="D236" s="109"/>
      <c r="H236" s="144"/>
      <c r="I236" s="145"/>
    </row>
    <row r="237" spans="1:9" s="62" customFormat="1">
      <c r="A237" s="83"/>
      <c r="B237" s="83"/>
      <c r="C237" s="83"/>
      <c r="D237" s="109"/>
      <c r="H237" s="144"/>
      <c r="I237" s="145"/>
    </row>
    <row r="238" spans="1:9" s="62" customFormat="1">
      <c r="A238" s="83"/>
      <c r="B238" s="83"/>
      <c r="C238" s="83"/>
      <c r="D238" s="109"/>
      <c r="H238" s="144"/>
      <c r="I238" s="145"/>
    </row>
    <row r="239" spans="1:9" s="62" customFormat="1">
      <c r="A239" s="83"/>
      <c r="B239" s="83"/>
      <c r="C239" s="83"/>
      <c r="D239" s="109"/>
      <c r="H239" s="144"/>
      <c r="I239" s="145"/>
    </row>
    <row r="240" spans="1:9" s="62" customFormat="1">
      <c r="A240" s="83"/>
      <c r="B240" s="83"/>
      <c r="C240" s="83"/>
      <c r="D240" s="109"/>
      <c r="H240" s="144"/>
      <c r="I240" s="145"/>
    </row>
    <row r="241" spans="1:9" s="62" customFormat="1">
      <c r="A241" s="83"/>
      <c r="B241" s="83"/>
      <c r="C241" s="83"/>
      <c r="D241" s="109"/>
      <c r="H241" s="144"/>
      <c r="I241" s="145"/>
    </row>
    <row r="242" spans="1:9" s="62" customFormat="1">
      <c r="A242" s="83"/>
      <c r="B242" s="83"/>
      <c r="C242" s="83"/>
      <c r="D242" s="109"/>
      <c r="H242" s="144"/>
      <c r="I242" s="145"/>
    </row>
    <row r="243" spans="1:9" s="62" customFormat="1">
      <c r="A243" s="83"/>
      <c r="B243" s="83"/>
      <c r="C243" s="83"/>
      <c r="D243" s="109"/>
      <c r="H243" s="144"/>
      <c r="I243" s="145"/>
    </row>
    <row r="244" spans="1:9" s="62" customFormat="1">
      <c r="A244" s="83"/>
      <c r="B244" s="83"/>
      <c r="C244" s="83"/>
      <c r="D244" s="109"/>
      <c r="H244" s="144"/>
      <c r="I244" s="145"/>
    </row>
    <row r="245" spans="1:9" s="62" customFormat="1">
      <c r="A245" s="83"/>
      <c r="B245" s="83"/>
      <c r="C245" s="83"/>
      <c r="D245" s="109"/>
      <c r="H245" s="144"/>
      <c r="I245" s="145"/>
    </row>
    <row r="246" spans="1:9" s="62" customFormat="1">
      <c r="A246" s="83"/>
      <c r="B246" s="83"/>
      <c r="C246" s="83"/>
      <c r="D246" s="109"/>
      <c r="H246" s="144"/>
      <c r="I246" s="145"/>
    </row>
    <row r="247" spans="1:9" s="62" customFormat="1">
      <c r="A247" s="83"/>
      <c r="B247" s="83"/>
      <c r="C247" s="83"/>
      <c r="D247" s="109"/>
      <c r="H247" s="144"/>
      <c r="I247" s="145"/>
    </row>
    <row r="248" spans="1:9" s="62" customFormat="1">
      <c r="A248" s="83"/>
      <c r="B248" s="83"/>
      <c r="C248" s="83"/>
      <c r="D248" s="109"/>
      <c r="H248" s="144"/>
      <c r="I248" s="145"/>
    </row>
    <row r="249" spans="1:9" s="62" customFormat="1">
      <c r="A249" s="83"/>
      <c r="B249" s="83"/>
      <c r="C249" s="83"/>
      <c r="D249" s="109"/>
      <c r="H249" s="144"/>
      <c r="I249" s="145"/>
    </row>
    <row r="250" spans="1:9" s="62" customFormat="1">
      <c r="A250" s="83"/>
      <c r="B250" s="83"/>
      <c r="C250" s="83"/>
      <c r="D250" s="109"/>
      <c r="H250" s="144"/>
      <c r="I250" s="145"/>
    </row>
    <row r="251" spans="1:9" s="62" customFormat="1">
      <c r="A251" s="83"/>
      <c r="B251" s="83"/>
      <c r="C251" s="83"/>
      <c r="D251" s="109"/>
      <c r="H251" s="144"/>
      <c r="I251" s="145"/>
    </row>
    <row r="252" spans="1:9" s="62" customFormat="1">
      <c r="A252" s="83"/>
      <c r="B252" s="83"/>
      <c r="C252" s="83"/>
      <c r="D252" s="109"/>
      <c r="H252" s="144"/>
      <c r="I252" s="145"/>
    </row>
    <row r="253" spans="1:9" s="62" customFormat="1">
      <c r="A253" s="83"/>
      <c r="B253" s="83"/>
      <c r="C253" s="83"/>
      <c r="D253" s="109"/>
      <c r="H253" s="144"/>
      <c r="I253" s="145"/>
    </row>
    <row r="254" spans="1:9" s="62" customFormat="1">
      <c r="A254" s="83"/>
      <c r="B254" s="83"/>
      <c r="C254" s="83"/>
      <c r="D254" s="109"/>
      <c r="H254" s="144"/>
      <c r="I254" s="145"/>
    </row>
    <row r="255" spans="1:9" s="62" customFormat="1">
      <c r="A255" s="83"/>
      <c r="B255" s="83"/>
      <c r="C255" s="83"/>
      <c r="D255" s="109"/>
      <c r="H255" s="144"/>
      <c r="I255" s="145"/>
    </row>
    <row r="256" spans="1:9" s="62" customFormat="1">
      <c r="A256" s="83"/>
      <c r="B256" s="83"/>
      <c r="C256" s="83"/>
      <c r="D256" s="109"/>
      <c r="H256" s="144"/>
      <c r="I256" s="145"/>
    </row>
    <row r="257" spans="1:9" s="62" customFormat="1">
      <c r="A257" s="83"/>
      <c r="B257" s="83"/>
      <c r="C257" s="83"/>
      <c r="D257" s="109"/>
      <c r="H257" s="144"/>
      <c r="I257" s="145"/>
    </row>
    <row r="258" spans="1:9" s="62" customFormat="1">
      <c r="A258" s="83"/>
      <c r="B258" s="83"/>
      <c r="C258" s="83"/>
      <c r="D258" s="109"/>
      <c r="H258" s="144"/>
      <c r="I258" s="145"/>
    </row>
    <row r="259" spans="1:9" s="62" customFormat="1">
      <c r="A259" s="83"/>
      <c r="B259" s="83"/>
      <c r="C259" s="83"/>
      <c r="D259" s="109"/>
      <c r="H259" s="144"/>
      <c r="I259" s="145"/>
    </row>
    <row r="260" spans="1:9" s="62" customFormat="1">
      <c r="A260" s="83"/>
      <c r="B260" s="83"/>
      <c r="C260" s="83"/>
      <c r="D260" s="109"/>
      <c r="H260" s="144"/>
      <c r="I260" s="145"/>
    </row>
    <row r="261" spans="1:9" s="62" customFormat="1">
      <c r="A261" s="83"/>
      <c r="B261" s="83"/>
      <c r="C261" s="83"/>
      <c r="D261" s="109"/>
      <c r="H261" s="144"/>
      <c r="I261" s="145"/>
    </row>
    <row r="262" spans="1:9" s="62" customFormat="1">
      <c r="A262" s="83"/>
      <c r="B262" s="83"/>
      <c r="C262" s="83"/>
      <c r="D262" s="109"/>
      <c r="H262" s="144"/>
      <c r="I262" s="145"/>
    </row>
    <row r="263" spans="1:9" s="62" customFormat="1">
      <c r="A263" s="83"/>
      <c r="B263" s="83"/>
      <c r="C263" s="83"/>
      <c r="D263" s="109"/>
      <c r="H263" s="144"/>
      <c r="I263" s="145"/>
    </row>
    <row r="264" spans="1:9" s="62" customFormat="1">
      <c r="A264" s="83"/>
      <c r="B264" s="83"/>
      <c r="C264" s="83"/>
      <c r="D264" s="109"/>
      <c r="H264" s="144"/>
      <c r="I264" s="145"/>
    </row>
    <row r="265" spans="1:9" s="62" customFormat="1">
      <c r="A265" s="83"/>
      <c r="B265" s="83"/>
      <c r="C265" s="83"/>
      <c r="D265" s="109"/>
      <c r="H265" s="144"/>
      <c r="I265" s="145"/>
    </row>
    <row r="266" spans="1:9" s="62" customFormat="1">
      <c r="A266" s="83"/>
      <c r="B266" s="83"/>
      <c r="C266" s="83"/>
      <c r="D266" s="109"/>
      <c r="H266" s="144"/>
      <c r="I266" s="145"/>
    </row>
    <row r="267" spans="1:9" s="62" customFormat="1">
      <c r="A267" s="83"/>
      <c r="B267" s="83"/>
      <c r="C267" s="83"/>
      <c r="D267" s="109"/>
      <c r="H267" s="144"/>
      <c r="I267" s="145"/>
    </row>
    <row r="268" spans="1:9" s="62" customFormat="1">
      <c r="A268" s="83"/>
      <c r="B268" s="83"/>
      <c r="C268" s="83"/>
      <c r="D268" s="109"/>
      <c r="H268" s="144"/>
      <c r="I268" s="145"/>
    </row>
    <row r="269" spans="1:9" s="62" customFormat="1">
      <c r="A269" s="83"/>
      <c r="B269" s="83"/>
      <c r="C269" s="83"/>
      <c r="D269" s="109"/>
      <c r="H269" s="144"/>
      <c r="I269" s="145"/>
    </row>
    <row r="270" spans="1:9" s="62" customFormat="1">
      <c r="A270" s="83"/>
      <c r="B270" s="83"/>
      <c r="C270" s="83"/>
      <c r="D270" s="109"/>
      <c r="H270" s="144"/>
      <c r="I270" s="145"/>
    </row>
    <row r="271" spans="1:9" s="62" customFormat="1">
      <c r="A271" s="83"/>
      <c r="B271" s="83"/>
      <c r="C271" s="83"/>
      <c r="D271" s="109"/>
      <c r="H271" s="144"/>
      <c r="I271" s="145"/>
    </row>
    <row r="272" spans="1:9" s="62" customFormat="1">
      <c r="A272" s="83"/>
      <c r="B272" s="83"/>
      <c r="C272" s="83"/>
      <c r="D272" s="109"/>
      <c r="H272" s="144"/>
      <c r="I272" s="145"/>
    </row>
    <row r="273" spans="1:9" s="62" customFormat="1">
      <c r="A273" s="83"/>
      <c r="B273" s="83"/>
      <c r="C273" s="83"/>
      <c r="D273" s="109"/>
      <c r="H273" s="144"/>
      <c r="I273" s="145"/>
    </row>
    <row r="274" spans="1:9" s="62" customFormat="1">
      <c r="A274" s="83"/>
      <c r="B274" s="83"/>
      <c r="C274" s="83"/>
      <c r="D274" s="109"/>
      <c r="H274" s="144"/>
      <c r="I274" s="145"/>
    </row>
    <row r="275" spans="1:9" s="62" customFormat="1">
      <c r="A275" s="83"/>
      <c r="B275" s="83"/>
      <c r="C275" s="83"/>
      <c r="D275" s="109"/>
      <c r="H275" s="144"/>
      <c r="I275" s="145"/>
    </row>
    <row r="276" spans="1:9" s="62" customFormat="1">
      <c r="A276" s="83"/>
      <c r="B276" s="83"/>
      <c r="C276" s="83"/>
      <c r="D276" s="109"/>
      <c r="H276" s="144"/>
      <c r="I276" s="145"/>
    </row>
    <row r="277" spans="1:9" s="62" customFormat="1">
      <c r="A277" s="83"/>
      <c r="B277" s="83"/>
      <c r="C277" s="83"/>
      <c r="D277" s="109"/>
      <c r="H277" s="144"/>
      <c r="I277" s="145"/>
    </row>
    <row r="278" spans="1:9" s="62" customFormat="1">
      <c r="A278" s="83"/>
      <c r="B278" s="83"/>
      <c r="C278" s="83"/>
      <c r="D278" s="109"/>
      <c r="H278" s="144"/>
      <c r="I278" s="145"/>
    </row>
    <row r="279" spans="1:9" s="62" customFormat="1">
      <c r="A279" s="83"/>
      <c r="B279" s="83"/>
      <c r="C279" s="83"/>
      <c r="D279" s="109"/>
      <c r="H279" s="144"/>
      <c r="I279" s="145"/>
    </row>
    <row r="280" spans="1:9" s="62" customFormat="1">
      <c r="A280" s="83"/>
      <c r="B280" s="83"/>
      <c r="C280" s="83"/>
      <c r="D280" s="109"/>
      <c r="H280" s="144"/>
      <c r="I280" s="145"/>
    </row>
    <row r="281" spans="1:9" s="62" customFormat="1">
      <c r="A281" s="83"/>
      <c r="B281" s="83"/>
      <c r="C281" s="83"/>
      <c r="D281" s="109"/>
      <c r="H281" s="144"/>
      <c r="I281" s="145"/>
    </row>
    <row r="282" spans="1:9" s="62" customFormat="1">
      <c r="A282" s="83"/>
      <c r="B282" s="83"/>
      <c r="C282" s="83"/>
      <c r="D282" s="109"/>
      <c r="H282" s="144"/>
      <c r="I282" s="145"/>
    </row>
    <row r="283" spans="1:9" s="62" customFormat="1">
      <c r="A283" s="83"/>
      <c r="B283" s="83"/>
      <c r="C283" s="83"/>
      <c r="D283" s="109"/>
      <c r="H283" s="144"/>
      <c r="I283" s="145"/>
    </row>
    <row r="284" spans="1:9" s="62" customFormat="1">
      <c r="A284" s="83"/>
      <c r="B284" s="83"/>
      <c r="C284" s="83"/>
      <c r="D284" s="109"/>
      <c r="H284" s="144"/>
      <c r="I284" s="145"/>
    </row>
    <row r="285" spans="1:9" s="62" customFormat="1">
      <c r="A285" s="83"/>
      <c r="B285" s="83"/>
      <c r="C285" s="83"/>
      <c r="D285" s="109"/>
      <c r="H285" s="144"/>
      <c r="I285" s="145"/>
    </row>
    <row r="286" spans="1:9" s="62" customFormat="1">
      <c r="A286" s="83"/>
      <c r="B286" s="83"/>
      <c r="C286" s="83"/>
      <c r="D286" s="109"/>
      <c r="H286" s="144"/>
      <c r="I286" s="145"/>
    </row>
    <row r="287" spans="1:9" s="62" customFormat="1">
      <c r="A287" s="83"/>
      <c r="B287" s="83"/>
      <c r="C287" s="83"/>
      <c r="D287" s="109"/>
      <c r="H287" s="144"/>
      <c r="I287" s="145"/>
    </row>
    <row r="288" spans="1:9" s="62" customFormat="1">
      <c r="A288" s="83"/>
      <c r="B288" s="83"/>
      <c r="C288" s="83"/>
      <c r="D288" s="109"/>
      <c r="H288" s="144"/>
      <c r="I288" s="145"/>
    </row>
    <row r="289" spans="1:9" s="62" customFormat="1">
      <c r="A289" s="83"/>
      <c r="B289" s="83"/>
      <c r="C289" s="83"/>
      <c r="D289" s="109"/>
      <c r="H289" s="144"/>
      <c r="I289" s="145"/>
    </row>
    <row r="290" spans="1:9" s="62" customFormat="1">
      <c r="A290" s="83"/>
      <c r="B290" s="83"/>
      <c r="C290" s="83"/>
      <c r="D290" s="109"/>
      <c r="H290" s="144"/>
      <c r="I290" s="145"/>
    </row>
    <row r="291" spans="1:9" s="62" customFormat="1">
      <c r="A291" s="83"/>
      <c r="B291" s="83"/>
      <c r="C291" s="83"/>
      <c r="D291" s="109"/>
      <c r="H291" s="144"/>
      <c r="I291" s="145"/>
    </row>
    <row r="292" spans="1:9" s="62" customFormat="1">
      <c r="A292" s="83"/>
      <c r="B292" s="83"/>
      <c r="C292" s="83"/>
      <c r="D292" s="109"/>
      <c r="H292" s="144"/>
      <c r="I292" s="145"/>
    </row>
    <row r="293" spans="1:9" s="62" customFormat="1">
      <c r="A293" s="83"/>
      <c r="B293" s="83"/>
      <c r="C293" s="83"/>
      <c r="D293" s="109"/>
      <c r="H293" s="144"/>
      <c r="I293" s="145"/>
    </row>
    <row r="294" spans="1:9" s="62" customFormat="1">
      <c r="A294" s="83"/>
      <c r="B294" s="83"/>
      <c r="C294" s="83"/>
      <c r="D294" s="109"/>
      <c r="H294" s="144"/>
      <c r="I294" s="145"/>
    </row>
    <row r="295" spans="1:9" s="62" customFormat="1">
      <c r="A295" s="83"/>
      <c r="B295" s="83"/>
      <c r="C295" s="83"/>
      <c r="D295" s="109"/>
      <c r="H295" s="144"/>
      <c r="I295" s="145"/>
    </row>
    <row r="296" spans="1:9" s="62" customFormat="1">
      <c r="A296" s="83"/>
      <c r="B296" s="83"/>
      <c r="C296" s="83"/>
      <c r="D296" s="109"/>
      <c r="H296" s="144"/>
      <c r="I296" s="145"/>
    </row>
    <row r="297" spans="1:9" s="62" customFormat="1">
      <c r="A297" s="83"/>
      <c r="B297" s="83"/>
      <c r="C297" s="83"/>
      <c r="D297" s="109"/>
      <c r="H297" s="144"/>
      <c r="I297" s="145"/>
    </row>
    <row r="298" spans="1:9" s="62" customFormat="1">
      <c r="A298" s="83"/>
      <c r="B298" s="83"/>
      <c r="C298" s="83"/>
      <c r="D298" s="109"/>
      <c r="H298" s="144"/>
      <c r="I298" s="145"/>
    </row>
    <row r="299" spans="1:9" s="62" customFormat="1">
      <c r="A299" s="83"/>
      <c r="B299" s="83"/>
      <c r="C299" s="83"/>
      <c r="D299" s="109"/>
      <c r="H299" s="144"/>
      <c r="I299" s="145"/>
    </row>
    <row r="300" spans="1:9" s="62" customFormat="1">
      <c r="A300" s="83"/>
      <c r="B300" s="83"/>
      <c r="C300" s="83"/>
      <c r="D300" s="109"/>
      <c r="H300" s="144"/>
      <c r="I300" s="145"/>
    </row>
    <row r="301" spans="1:9" s="62" customFormat="1">
      <c r="A301" s="83"/>
      <c r="B301" s="83"/>
      <c r="C301" s="83"/>
      <c r="D301" s="109"/>
      <c r="H301" s="144"/>
      <c r="I301" s="145"/>
    </row>
    <row r="302" spans="1:9" s="62" customFormat="1">
      <c r="A302" s="83"/>
      <c r="B302" s="83"/>
      <c r="C302" s="83"/>
      <c r="D302" s="109"/>
      <c r="H302" s="144"/>
      <c r="I302" s="145"/>
    </row>
    <row r="303" spans="1:9" s="62" customFormat="1">
      <c r="A303" s="83"/>
      <c r="B303" s="83"/>
      <c r="C303" s="83"/>
      <c r="D303" s="109"/>
      <c r="H303" s="144"/>
      <c r="I303" s="145"/>
    </row>
    <row r="304" spans="1:9" s="62" customFormat="1">
      <c r="A304" s="83"/>
      <c r="B304" s="83"/>
      <c r="C304" s="83"/>
      <c r="D304" s="109"/>
      <c r="H304" s="144"/>
      <c r="I304" s="145"/>
    </row>
    <row r="305" spans="1:9" s="62" customFormat="1">
      <c r="A305" s="83"/>
      <c r="B305" s="83"/>
      <c r="C305" s="83"/>
      <c r="D305" s="109"/>
      <c r="H305" s="144"/>
      <c r="I305" s="145"/>
    </row>
    <row r="306" spans="1:9" s="62" customFormat="1">
      <c r="A306" s="83"/>
      <c r="B306" s="83"/>
      <c r="C306" s="83"/>
      <c r="D306" s="109"/>
      <c r="H306" s="144"/>
      <c r="I306" s="145"/>
    </row>
    <row r="307" spans="1:9" s="62" customFormat="1">
      <c r="A307" s="83"/>
      <c r="B307" s="83"/>
      <c r="C307" s="83"/>
      <c r="D307" s="109"/>
      <c r="H307" s="144"/>
      <c r="I307" s="145"/>
    </row>
    <row r="308" spans="1:9" s="62" customFormat="1">
      <c r="A308" s="83"/>
      <c r="B308" s="83"/>
      <c r="C308" s="83"/>
      <c r="D308" s="109"/>
      <c r="H308" s="144"/>
      <c r="I308" s="145"/>
    </row>
    <row r="309" spans="1:9" s="62" customFormat="1">
      <c r="A309" s="83"/>
      <c r="B309" s="83"/>
      <c r="C309" s="83"/>
      <c r="D309" s="109"/>
      <c r="H309" s="144"/>
      <c r="I309" s="145"/>
    </row>
    <row r="310" spans="1:9" s="62" customFormat="1">
      <c r="A310" s="83"/>
      <c r="B310" s="83"/>
      <c r="C310" s="83"/>
      <c r="D310" s="109"/>
      <c r="H310" s="144"/>
      <c r="I310" s="145"/>
    </row>
    <row r="311" spans="1:9" s="62" customFormat="1">
      <c r="A311" s="83"/>
      <c r="B311" s="83"/>
      <c r="C311" s="83"/>
      <c r="D311" s="109"/>
      <c r="H311" s="144"/>
      <c r="I311" s="145"/>
    </row>
    <row r="312" spans="1:9" s="62" customFormat="1">
      <c r="A312" s="83"/>
      <c r="B312" s="83"/>
      <c r="C312" s="83"/>
      <c r="D312" s="109"/>
      <c r="H312" s="144"/>
      <c r="I312" s="145"/>
    </row>
    <row r="313" spans="1:9" s="62" customFormat="1">
      <c r="A313" s="83"/>
      <c r="B313" s="83"/>
      <c r="C313" s="83"/>
      <c r="D313" s="109"/>
      <c r="H313" s="144"/>
      <c r="I313" s="145"/>
    </row>
    <row r="314" spans="1:9" s="62" customFormat="1">
      <c r="A314" s="83"/>
      <c r="B314" s="83"/>
      <c r="C314" s="83"/>
      <c r="D314" s="109"/>
      <c r="H314" s="144"/>
      <c r="I314" s="145"/>
    </row>
    <row r="315" spans="1:9" s="62" customFormat="1">
      <c r="A315" s="83"/>
      <c r="B315" s="83"/>
      <c r="C315" s="83"/>
      <c r="D315" s="109"/>
      <c r="H315" s="144"/>
      <c r="I315" s="145"/>
    </row>
    <row r="316" spans="1:9" s="62" customFormat="1">
      <c r="A316" s="83"/>
      <c r="B316" s="83"/>
      <c r="C316" s="83"/>
      <c r="D316" s="109"/>
      <c r="H316" s="144"/>
      <c r="I316" s="145"/>
    </row>
    <row r="317" spans="1:9" s="62" customFormat="1">
      <c r="A317" s="83"/>
      <c r="B317" s="83"/>
      <c r="C317" s="83"/>
      <c r="D317" s="109"/>
      <c r="H317" s="144"/>
      <c r="I317" s="145"/>
    </row>
    <row r="318" spans="1:9" s="62" customFormat="1">
      <c r="A318" s="83"/>
      <c r="B318" s="83"/>
      <c r="C318" s="83"/>
      <c r="D318" s="109"/>
      <c r="H318" s="144"/>
      <c r="I318" s="145"/>
    </row>
    <row r="319" spans="1:9" s="62" customFormat="1">
      <c r="A319" s="83"/>
      <c r="B319" s="83"/>
      <c r="C319" s="83"/>
      <c r="D319" s="109"/>
      <c r="H319" s="144"/>
      <c r="I319" s="145"/>
    </row>
    <row r="320" spans="1:9" s="62" customFormat="1">
      <c r="A320" s="83"/>
      <c r="B320" s="83"/>
      <c r="C320" s="83"/>
      <c r="D320" s="109"/>
      <c r="H320" s="144"/>
      <c r="I320" s="145"/>
    </row>
    <row r="321" spans="1:9" s="62" customFormat="1">
      <c r="A321" s="83"/>
      <c r="B321" s="83"/>
      <c r="C321" s="83"/>
      <c r="D321" s="109"/>
      <c r="H321" s="144"/>
      <c r="I321" s="145"/>
    </row>
    <row r="322" spans="1:9" s="62" customFormat="1">
      <c r="A322" s="83"/>
      <c r="B322" s="83"/>
      <c r="C322" s="83"/>
      <c r="D322" s="109"/>
      <c r="H322" s="144"/>
      <c r="I322" s="145"/>
    </row>
    <row r="323" spans="1:9" s="62" customFormat="1">
      <c r="A323" s="83"/>
      <c r="B323" s="83"/>
      <c r="C323" s="83"/>
      <c r="D323" s="109"/>
      <c r="H323" s="144"/>
      <c r="I323" s="145"/>
    </row>
    <row r="324" spans="1:9" s="62" customFormat="1">
      <c r="A324" s="83"/>
      <c r="B324" s="83"/>
      <c r="C324" s="83"/>
      <c r="D324" s="109"/>
      <c r="H324" s="144"/>
      <c r="I324" s="145"/>
    </row>
    <row r="325" spans="1:9" s="62" customFormat="1">
      <c r="A325" s="83"/>
      <c r="B325" s="83"/>
      <c r="C325" s="83"/>
      <c r="D325" s="109"/>
      <c r="H325" s="144"/>
      <c r="I325" s="145"/>
    </row>
    <row r="326" spans="1:9" s="62" customFormat="1">
      <c r="A326" s="83"/>
      <c r="B326" s="83"/>
      <c r="C326" s="83"/>
      <c r="D326" s="109"/>
      <c r="H326" s="144"/>
      <c r="I326" s="145"/>
    </row>
    <row r="327" spans="1:9" s="62" customFormat="1">
      <c r="A327" s="83"/>
      <c r="B327" s="83"/>
      <c r="C327" s="83"/>
      <c r="D327" s="109"/>
      <c r="H327" s="144"/>
      <c r="I327" s="145"/>
    </row>
    <row r="328" spans="1:9" s="62" customFormat="1">
      <c r="A328" s="83"/>
      <c r="B328" s="83"/>
      <c r="C328" s="83"/>
      <c r="D328" s="109"/>
      <c r="H328" s="144"/>
      <c r="I328" s="145"/>
    </row>
    <row r="329" spans="1:9" s="62" customFormat="1">
      <c r="A329" s="83"/>
      <c r="B329" s="83"/>
      <c r="C329" s="83"/>
      <c r="D329" s="109"/>
      <c r="H329" s="144"/>
      <c r="I329" s="145"/>
    </row>
    <row r="330" spans="1:9" s="62" customFormat="1">
      <c r="A330" s="83"/>
      <c r="B330" s="83"/>
      <c r="C330" s="83"/>
      <c r="D330" s="109"/>
      <c r="H330" s="144"/>
      <c r="I330" s="145"/>
    </row>
    <row r="331" spans="1:9" s="62" customFormat="1">
      <c r="A331" s="83"/>
      <c r="B331" s="83"/>
      <c r="C331" s="83"/>
      <c r="D331" s="109"/>
      <c r="H331" s="144"/>
      <c r="I331" s="145"/>
    </row>
    <row r="332" spans="1:9" s="62" customFormat="1">
      <c r="A332" s="83"/>
      <c r="B332" s="83"/>
      <c r="C332" s="83"/>
      <c r="D332" s="109"/>
      <c r="H332" s="144"/>
      <c r="I332" s="145"/>
    </row>
    <row r="333" spans="1:9" s="62" customFormat="1">
      <c r="A333" s="83"/>
      <c r="B333" s="83"/>
      <c r="C333" s="83"/>
      <c r="D333" s="109"/>
      <c r="H333" s="144"/>
      <c r="I333" s="145"/>
    </row>
    <row r="334" spans="1:9" s="62" customFormat="1">
      <c r="A334" s="83"/>
      <c r="B334" s="83"/>
      <c r="C334" s="83"/>
      <c r="D334" s="109"/>
      <c r="H334" s="144"/>
      <c r="I334" s="145"/>
    </row>
    <row r="335" spans="1:9" s="62" customFormat="1">
      <c r="A335" s="83"/>
      <c r="B335" s="83"/>
      <c r="C335" s="83"/>
      <c r="D335" s="109"/>
      <c r="H335" s="144"/>
      <c r="I335" s="145"/>
    </row>
    <row r="336" spans="1:9" s="62" customFormat="1">
      <c r="A336" s="83"/>
      <c r="B336" s="83"/>
      <c r="C336" s="83"/>
      <c r="D336" s="109"/>
      <c r="H336" s="144"/>
      <c r="I336" s="145"/>
    </row>
    <row r="337" spans="1:9" s="62" customFormat="1">
      <c r="A337" s="83"/>
      <c r="B337" s="83"/>
      <c r="C337" s="83"/>
      <c r="D337" s="109"/>
      <c r="H337" s="144"/>
      <c r="I337" s="145"/>
    </row>
    <row r="338" spans="1:9" s="62" customFormat="1">
      <c r="A338" s="83"/>
      <c r="B338" s="83"/>
      <c r="C338" s="83"/>
      <c r="D338" s="109"/>
      <c r="H338" s="144"/>
      <c r="I338" s="145"/>
    </row>
    <row r="339" spans="1:9" s="62" customFormat="1">
      <c r="A339" s="83"/>
      <c r="B339" s="83"/>
      <c r="C339" s="83"/>
      <c r="D339" s="109"/>
      <c r="H339" s="144"/>
      <c r="I339" s="145"/>
    </row>
    <row r="340" spans="1:9" s="62" customFormat="1">
      <c r="A340" s="83"/>
      <c r="B340" s="83"/>
      <c r="C340" s="83"/>
      <c r="D340" s="109"/>
      <c r="H340" s="144"/>
      <c r="I340" s="145"/>
    </row>
    <row r="341" spans="1:9" s="62" customFormat="1">
      <c r="A341" s="83"/>
      <c r="B341" s="83"/>
      <c r="C341" s="83"/>
      <c r="D341" s="109"/>
      <c r="H341" s="144"/>
      <c r="I341" s="145"/>
    </row>
    <row r="342" spans="1:9" s="62" customFormat="1">
      <c r="A342" s="83"/>
      <c r="B342" s="83"/>
      <c r="C342" s="83"/>
      <c r="D342" s="109"/>
      <c r="H342" s="144"/>
      <c r="I342" s="145"/>
    </row>
    <row r="343" spans="1:9" s="62" customFormat="1">
      <c r="A343" s="83"/>
      <c r="B343" s="83"/>
      <c r="C343" s="83"/>
      <c r="D343" s="109"/>
      <c r="H343" s="144"/>
      <c r="I343" s="145"/>
    </row>
    <row r="344" spans="1:9" s="62" customFormat="1">
      <c r="A344" s="83"/>
      <c r="B344" s="83"/>
      <c r="C344" s="83"/>
      <c r="D344" s="109"/>
      <c r="H344" s="144"/>
      <c r="I344" s="145"/>
    </row>
    <row r="345" spans="1:9" s="62" customFormat="1">
      <c r="A345" s="83"/>
      <c r="B345" s="83"/>
      <c r="C345" s="83"/>
      <c r="D345" s="109"/>
      <c r="H345" s="144"/>
      <c r="I345" s="145"/>
    </row>
    <row r="346" spans="1:9" s="62" customFormat="1">
      <c r="A346" s="83"/>
      <c r="B346" s="83"/>
      <c r="C346" s="83"/>
      <c r="D346" s="109"/>
      <c r="H346" s="144"/>
      <c r="I346" s="145"/>
    </row>
    <row r="347" spans="1:9" s="62" customFormat="1">
      <c r="A347" s="83"/>
      <c r="B347" s="83"/>
      <c r="C347" s="83"/>
      <c r="D347" s="109"/>
      <c r="H347" s="144"/>
      <c r="I347" s="145"/>
    </row>
    <row r="348" spans="1:9" s="62" customFormat="1">
      <c r="A348" s="83"/>
      <c r="B348" s="83"/>
      <c r="C348" s="83"/>
      <c r="D348" s="109"/>
      <c r="H348" s="144"/>
      <c r="I348" s="145"/>
    </row>
    <row r="349" spans="1:9" s="62" customFormat="1">
      <c r="A349" s="83"/>
      <c r="B349" s="83"/>
      <c r="C349" s="83"/>
      <c r="D349" s="109"/>
      <c r="H349" s="144"/>
      <c r="I349" s="145"/>
    </row>
    <row r="350" spans="1:9" s="62" customFormat="1">
      <c r="A350" s="83"/>
      <c r="B350" s="83"/>
      <c r="C350" s="83"/>
      <c r="D350" s="109"/>
      <c r="H350" s="144"/>
      <c r="I350" s="145"/>
    </row>
    <row r="351" spans="1:9" s="62" customFormat="1">
      <c r="A351" s="83"/>
      <c r="B351" s="83"/>
      <c r="C351" s="83"/>
      <c r="D351" s="109"/>
      <c r="H351" s="144"/>
      <c r="I351" s="145"/>
    </row>
    <row r="352" spans="1:9" s="62" customFormat="1">
      <c r="A352" s="83"/>
      <c r="B352" s="83"/>
      <c r="C352" s="83"/>
      <c r="D352" s="109"/>
      <c r="H352" s="144"/>
      <c r="I352" s="145"/>
    </row>
    <row r="353" spans="1:9" s="62" customFormat="1">
      <c r="A353" s="83"/>
      <c r="B353" s="83"/>
      <c r="C353" s="83"/>
      <c r="D353" s="109"/>
      <c r="H353" s="144"/>
      <c r="I353" s="145"/>
    </row>
    <row r="354" spans="1:9" s="62" customFormat="1">
      <c r="A354" s="83"/>
      <c r="B354" s="83"/>
      <c r="C354" s="83"/>
      <c r="D354" s="109"/>
      <c r="H354" s="144"/>
      <c r="I354" s="145"/>
    </row>
    <row r="355" spans="1:9" s="62" customFormat="1">
      <c r="A355" s="83"/>
      <c r="B355" s="83"/>
      <c r="C355" s="83"/>
      <c r="D355" s="109"/>
      <c r="H355" s="144"/>
      <c r="I355" s="145"/>
    </row>
    <row r="356" spans="1:9" s="62" customFormat="1">
      <c r="A356" s="83"/>
      <c r="B356" s="83"/>
      <c r="C356" s="83"/>
      <c r="D356" s="109"/>
      <c r="H356" s="144"/>
      <c r="I356" s="145"/>
    </row>
    <row r="357" spans="1:9" s="62" customFormat="1">
      <c r="A357" s="83"/>
      <c r="B357" s="83"/>
      <c r="C357" s="83"/>
      <c r="D357" s="109"/>
      <c r="H357" s="144"/>
      <c r="I357" s="145"/>
    </row>
    <row r="358" spans="1:9" s="62" customFormat="1">
      <c r="A358" s="83"/>
      <c r="B358" s="83"/>
      <c r="C358" s="83"/>
      <c r="D358" s="109"/>
      <c r="H358" s="144"/>
      <c r="I358" s="145"/>
    </row>
    <row r="359" spans="1:9" s="62" customFormat="1">
      <c r="A359" s="83"/>
      <c r="B359" s="83"/>
      <c r="C359" s="83"/>
      <c r="D359" s="109"/>
      <c r="H359" s="144"/>
      <c r="I359" s="145"/>
    </row>
    <row r="360" spans="1:9" s="62" customFormat="1">
      <c r="A360" s="83"/>
      <c r="B360" s="83"/>
      <c r="C360" s="83"/>
      <c r="D360" s="109"/>
      <c r="H360" s="144"/>
      <c r="I360" s="145"/>
    </row>
    <row r="361" spans="1:9" s="62" customFormat="1">
      <c r="A361" s="83"/>
      <c r="B361" s="83"/>
      <c r="C361" s="83"/>
      <c r="D361" s="109"/>
      <c r="H361" s="144"/>
      <c r="I361" s="145"/>
    </row>
    <row r="362" spans="1:9" s="62" customFormat="1">
      <c r="A362" s="83"/>
      <c r="B362" s="83"/>
      <c r="C362" s="83"/>
      <c r="D362" s="109"/>
      <c r="H362" s="144"/>
      <c r="I362" s="145"/>
    </row>
    <row r="363" spans="1:9" s="62" customFormat="1">
      <c r="A363" s="83"/>
      <c r="B363" s="83"/>
      <c r="C363" s="83"/>
      <c r="D363" s="109"/>
      <c r="H363" s="144"/>
      <c r="I363" s="145"/>
    </row>
    <row r="364" spans="1:9" s="62" customFormat="1">
      <c r="A364" s="83"/>
      <c r="B364" s="83"/>
      <c r="C364" s="83"/>
      <c r="D364" s="109"/>
      <c r="H364" s="144"/>
      <c r="I364" s="145"/>
    </row>
    <row r="365" spans="1:9" s="62" customFormat="1">
      <c r="A365" s="83"/>
      <c r="B365" s="83"/>
      <c r="C365" s="83"/>
      <c r="D365" s="109"/>
      <c r="H365" s="144"/>
      <c r="I365" s="145"/>
    </row>
    <row r="366" spans="1:9" s="62" customFormat="1">
      <c r="A366" s="83"/>
      <c r="B366" s="83"/>
      <c r="C366" s="83"/>
      <c r="D366" s="109"/>
      <c r="H366" s="144"/>
      <c r="I366" s="145"/>
    </row>
    <row r="367" spans="1:9" s="62" customFormat="1">
      <c r="A367" s="83"/>
      <c r="B367" s="83"/>
      <c r="C367" s="83"/>
      <c r="D367" s="109"/>
      <c r="H367" s="144"/>
      <c r="I367" s="145"/>
    </row>
    <row r="368" spans="1:9" s="62" customFormat="1">
      <c r="A368" s="83"/>
      <c r="B368" s="83"/>
      <c r="C368" s="83"/>
      <c r="D368" s="109"/>
      <c r="H368" s="144"/>
      <c r="I368" s="145"/>
    </row>
    <row r="369" spans="1:9" s="62" customFormat="1">
      <c r="A369" s="83"/>
      <c r="B369" s="83"/>
      <c r="C369" s="83"/>
      <c r="D369" s="109"/>
      <c r="H369" s="144"/>
      <c r="I369" s="145"/>
    </row>
    <row r="370" spans="1:9" s="62" customFormat="1">
      <c r="A370" s="83"/>
      <c r="B370" s="83"/>
      <c r="C370" s="83"/>
      <c r="D370" s="109"/>
      <c r="H370" s="144"/>
      <c r="I370" s="145"/>
    </row>
    <row r="371" spans="1:9" s="62" customFormat="1">
      <c r="A371" s="83"/>
      <c r="B371" s="83"/>
      <c r="C371" s="83"/>
      <c r="D371" s="109"/>
      <c r="H371" s="144"/>
      <c r="I371" s="145"/>
    </row>
    <row r="372" spans="1:9" s="62" customFormat="1">
      <c r="A372" s="83"/>
      <c r="B372" s="83"/>
      <c r="C372" s="83"/>
      <c r="D372" s="109"/>
      <c r="H372" s="144"/>
      <c r="I372" s="145"/>
    </row>
    <row r="373" spans="1:9" s="62" customFormat="1">
      <c r="A373" s="83"/>
      <c r="B373" s="83"/>
      <c r="C373" s="83"/>
      <c r="D373" s="109"/>
      <c r="H373" s="144"/>
      <c r="I373" s="145"/>
    </row>
    <row r="374" spans="1:9" s="62" customFormat="1">
      <c r="A374" s="83"/>
      <c r="B374" s="83"/>
      <c r="C374" s="83"/>
      <c r="D374" s="109"/>
      <c r="H374" s="144"/>
      <c r="I374" s="145"/>
    </row>
    <row r="375" spans="1:9" s="62" customFormat="1">
      <c r="A375" s="83"/>
      <c r="B375" s="83"/>
      <c r="C375" s="83"/>
      <c r="D375" s="109"/>
      <c r="H375" s="144"/>
      <c r="I375" s="145"/>
    </row>
    <row r="376" spans="1:9" s="62" customFormat="1">
      <c r="A376" s="83"/>
      <c r="B376" s="83"/>
      <c r="C376" s="83"/>
      <c r="D376" s="109"/>
      <c r="H376" s="144"/>
      <c r="I376" s="145"/>
    </row>
    <row r="377" spans="1:9" s="62" customFormat="1">
      <c r="A377" s="83"/>
      <c r="B377" s="83"/>
      <c r="C377" s="83"/>
      <c r="D377" s="109"/>
      <c r="H377" s="144"/>
      <c r="I377" s="145"/>
    </row>
    <row r="378" spans="1:9" s="62" customFormat="1">
      <c r="A378" s="83"/>
      <c r="B378" s="83"/>
      <c r="C378" s="83"/>
      <c r="D378" s="109"/>
      <c r="H378" s="144"/>
      <c r="I378" s="145"/>
    </row>
    <row r="379" spans="1:9" s="62" customFormat="1">
      <c r="A379" s="83"/>
      <c r="B379" s="83"/>
      <c r="C379" s="83"/>
      <c r="D379" s="109"/>
      <c r="H379" s="144"/>
      <c r="I379" s="145"/>
    </row>
    <row r="380" spans="1:9" s="62" customFormat="1">
      <c r="A380" s="83"/>
      <c r="B380" s="83"/>
      <c r="C380" s="83"/>
      <c r="D380" s="109"/>
      <c r="H380" s="144"/>
      <c r="I380" s="145"/>
    </row>
    <row r="381" spans="1:9" s="62" customFormat="1">
      <c r="A381" s="83"/>
      <c r="B381" s="83"/>
      <c r="C381" s="83"/>
      <c r="D381" s="109"/>
      <c r="H381" s="144"/>
      <c r="I381" s="145"/>
    </row>
    <row r="382" spans="1:9" s="62" customFormat="1">
      <c r="A382" s="83"/>
      <c r="B382" s="83"/>
      <c r="C382" s="83"/>
      <c r="D382" s="109"/>
      <c r="H382" s="144"/>
      <c r="I382" s="145"/>
    </row>
    <row r="383" spans="1:9" s="62" customFormat="1">
      <c r="A383" s="83"/>
      <c r="B383" s="83"/>
      <c r="C383" s="83"/>
      <c r="D383" s="109"/>
      <c r="H383" s="144"/>
      <c r="I383" s="145"/>
    </row>
    <row r="384" spans="1:9" s="62" customFormat="1">
      <c r="A384" s="83"/>
      <c r="B384" s="83"/>
      <c r="C384" s="83"/>
      <c r="D384" s="109"/>
      <c r="H384" s="144"/>
      <c r="I384" s="145"/>
    </row>
    <row r="385" spans="1:9" s="62" customFormat="1">
      <c r="A385" s="83"/>
      <c r="B385" s="83"/>
      <c r="C385" s="83"/>
      <c r="D385" s="109"/>
      <c r="H385" s="144"/>
      <c r="I385" s="145"/>
    </row>
    <row r="386" spans="1:9" s="62" customFormat="1">
      <c r="A386" s="83"/>
      <c r="B386" s="83"/>
      <c r="C386" s="83"/>
      <c r="D386" s="109"/>
      <c r="H386" s="144"/>
      <c r="I386" s="145"/>
    </row>
    <row r="387" spans="1:9" s="62" customFormat="1">
      <c r="A387" s="83"/>
      <c r="B387" s="83"/>
      <c r="C387" s="83"/>
      <c r="D387" s="109"/>
      <c r="H387" s="144"/>
      <c r="I387" s="145"/>
    </row>
    <row r="388" spans="1:9" s="62" customFormat="1">
      <c r="A388" s="83"/>
      <c r="B388" s="83"/>
      <c r="C388" s="83"/>
      <c r="D388" s="109"/>
      <c r="H388" s="144"/>
      <c r="I388" s="145"/>
    </row>
    <row r="389" spans="1:9" s="62" customFormat="1">
      <c r="A389" s="83"/>
      <c r="B389" s="83"/>
      <c r="C389" s="83"/>
      <c r="D389" s="109"/>
      <c r="H389" s="144"/>
      <c r="I389" s="145"/>
    </row>
    <row r="390" spans="1:9" s="62" customFormat="1">
      <c r="A390" s="83"/>
      <c r="B390" s="83"/>
      <c r="C390" s="83"/>
      <c r="D390" s="109"/>
      <c r="H390" s="144"/>
      <c r="I390" s="145"/>
    </row>
    <row r="391" spans="1:9" s="62" customFormat="1">
      <c r="A391" s="83"/>
      <c r="B391" s="83"/>
      <c r="C391" s="83"/>
      <c r="D391" s="109"/>
      <c r="H391" s="144"/>
      <c r="I391" s="145"/>
    </row>
    <row r="392" spans="1:9" s="62" customFormat="1">
      <c r="A392" s="83"/>
      <c r="B392" s="83"/>
      <c r="C392" s="83"/>
      <c r="D392" s="109"/>
      <c r="H392" s="144"/>
      <c r="I392" s="145"/>
    </row>
    <row r="393" spans="1:9" s="62" customFormat="1">
      <c r="A393" s="83"/>
      <c r="B393" s="83"/>
      <c r="C393" s="83"/>
      <c r="D393" s="109"/>
      <c r="H393" s="144"/>
      <c r="I393" s="145"/>
    </row>
    <row r="394" spans="1:9" s="62" customFormat="1">
      <c r="A394" s="83"/>
      <c r="B394" s="83"/>
      <c r="C394" s="83"/>
      <c r="D394" s="109"/>
      <c r="H394" s="144"/>
      <c r="I394" s="145"/>
    </row>
    <row r="395" spans="1:9" s="62" customFormat="1">
      <c r="A395" s="83"/>
      <c r="B395" s="83"/>
      <c r="C395" s="83"/>
      <c r="D395" s="109"/>
      <c r="H395" s="144"/>
      <c r="I395" s="145"/>
    </row>
    <row r="396" spans="1:9" s="62" customFormat="1">
      <c r="A396" s="83"/>
      <c r="B396" s="83"/>
      <c r="C396" s="83"/>
      <c r="D396" s="109"/>
      <c r="H396" s="144"/>
      <c r="I396" s="145"/>
    </row>
    <row r="397" spans="1:9" s="62" customFormat="1">
      <c r="A397" s="83"/>
      <c r="B397" s="83"/>
      <c r="C397" s="83"/>
      <c r="D397" s="109"/>
      <c r="H397" s="144"/>
      <c r="I397" s="145"/>
    </row>
    <row r="398" spans="1:9" s="62" customFormat="1">
      <c r="A398" s="83"/>
      <c r="B398" s="83"/>
      <c r="C398" s="83"/>
      <c r="D398" s="109"/>
      <c r="H398" s="144"/>
      <c r="I398" s="145"/>
    </row>
    <row r="399" spans="1:9" s="62" customFormat="1">
      <c r="A399" s="83"/>
      <c r="B399" s="83"/>
      <c r="C399" s="83"/>
      <c r="D399" s="109"/>
      <c r="H399" s="144"/>
      <c r="I399" s="145"/>
    </row>
    <row r="400" spans="1:9" s="62" customFormat="1">
      <c r="A400" s="83"/>
      <c r="B400" s="83"/>
      <c r="C400" s="83"/>
      <c r="D400" s="109"/>
      <c r="H400" s="144"/>
      <c r="I400" s="145"/>
    </row>
    <row r="401" spans="1:9" s="62" customFormat="1">
      <c r="A401" s="83"/>
      <c r="B401" s="83"/>
      <c r="C401" s="83"/>
      <c r="D401" s="109"/>
      <c r="H401" s="144"/>
      <c r="I401" s="145"/>
    </row>
    <row r="402" spans="1:9" s="62" customFormat="1">
      <c r="A402" s="83"/>
      <c r="B402" s="83"/>
      <c r="C402" s="83"/>
      <c r="D402" s="109"/>
      <c r="H402" s="144"/>
      <c r="I402" s="145"/>
    </row>
    <row r="403" spans="1:9" s="62" customFormat="1">
      <c r="A403" s="83"/>
      <c r="B403" s="83"/>
      <c r="C403" s="83"/>
      <c r="D403" s="109"/>
      <c r="H403" s="144"/>
      <c r="I403" s="145"/>
    </row>
    <row r="404" spans="1:9" s="62" customFormat="1">
      <c r="A404" s="83"/>
      <c r="B404" s="83"/>
      <c r="C404" s="83"/>
      <c r="D404" s="109"/>
      <c r="H404" s="144"/>
      <c r="I404" s="145"/>
    </row>
    <row r="405" spans="1:9" s="62" customFormat="1">
      <c r="A405" s="83"/>
      <c r="B405" s="83"/>
      <c r="C405" s="83"/>
      <c r="D405" s="109"/>
      <c r="H405" s="144"/>
      <c r="I405" s="145"/>
    </row>
    <row r="406" spans="1:9" s="62" customFormat="1">
      <c r="A406" s="83"/>
      <c r="B406" s="83"/>
      <c r="C406" s="83"/>
      <c r="D406" s="109"/>
      <c r="H406" s="144"/>
      <c r="I406" s="145"/>
    </row>
    <row r="407" spans="1:9" s="62" customFormat="1">
      <c r="A407" s="83"/>
      <c r="B407" s="83"/>
      <c r="C407" s="83"/>
      <c r="D407" s="109"/>
      <c r="H407" s="144"/>
      <c r="I407" s="145"/>
    </row>
    <row r="408" spans="1:9" s="62" customFormat="1">
      <c r="A408" s="83"/>
      <c r="B408" s="83"/>
      <c r="C408" s="83"/>
      <c r="D408" s="109"/>
      <c r="H408" s="144"/>
      <c r="I408" s="145"/>
    </row>
    <row r="409" spans="1:9" s="62" customFormat="1">
      <c r="A409" s="83"/>
      <c r="B409" s="83"/>
      <c r="C409" s="83"/>
      <c r="D409" s="109"/>
      <c r="H409" s="144"/>
      <c r="I409" s="145"/>
    </row>
    <row r="410" spans="1:9" s="62" customFormat="1">
      <c r="A410" s="83"/>
      <c r="B410" s="83"/>
      <c r="C410" s="83"/>
      <c r="D410" s="109"/>
      <c r="H410" s="144"/>
      <c r="I410" s="145"/>
    </row>
    <row r="411" spans="1:9" s="62" customFormat="1">
      <c r="A411" s="83"/>
      <c r="B411" s="83"/>
      <c r="C411" s="83"/>
      <c r="D411" s="109"/>
      <c r="H411" s="144"/>
      <c r="I411" s="145"/>
    </row>
    <row r="412" spans="1:9" s="62" customFormat="1">
      <c r="A412" s="83"/>
      <c r="B412" s="83"/>
      <c r="C412" s="83"/>
      <c r="D412" s="109"/>
      <c r="H412" s="144"/>
      <c r="I412" s="145"/>
    </row>
    <row r="413" spans="1:9" s="62" customFormat="1">
      <c r="A413" s="83"/>
      <c r="B413" s="83"/>
      <c r="C413" s="83"/>
      <c r="D413" s="109"/>
      <c r="H413" s="144"/>
      <c r="I413" s="145"/>
    </row>
    <row r="414" spans="1:9" s="62" customFormat="1">
      <c r="A414" s="83"/>
      <c r="B414" s="83"/>
      <c r="C414" s="83"/>
      <c r="D414" s="109"/>
      <c r="H414" s="144"/>
      <c r="I414" s="145"/>
    </row>
    <row r="415" spans="1:9" s="62" customFormat="1">
      <c r="A415" s="83"/>
      <c r="B415" s="83"/>
      <c r="C415" s="83"/>
      <c r="D415" s="109"/>
      <c r="H415" s="144"/>
      <c r="I415" s="145"/>
    </row>
    <row r="416" spans="1:9" s="62" customFormat="1">
      <c r="A416" s="83"/>
      <c r="B416" s="83"/>
      <c r="C416" s="83"/>
      <c r="D416" s="109"/>
      <c r="H416" s="144"/>
      <c r="I416" s="145"/>
    </row>
    <row r="417" spans="1:9" s="62" customFormat="1">
      <c r="A417" s="83"/>
      <c r="B417" s="83"/>
      <c r="C417" s="83"/>
      <c r="D417" s="109"/>
      <c r="H417" s="144"/>
      <c r="I417" s="145"/>
    </row>
    <row r="418" spans="1:9" s="62" customFormat="1">
      <c r="A418" s="83"/>
      <c r="B418" s="83"/>
      <c r="C418" s="83"/>
      <c r="D418" s="109"/>
      <c r="H418" s="144"/>
      <c r="I418" s="145"/>
    </row>
    <row r="419" spans="1:9" s="62" customFormat="1">
      <c r="A419" s="83"/>
      <c r="B419" s="83"/>
      <c r="C419" s="83"/>
      <c r="D419" s="109"/>
      <c r="H419" s="144"/>
      <c r="I419" s="145"/>
    </row>
    <row r="420" spans="1:9" s="62" customFormat="1">
      <c r="A420" s="83"/>
      <c r="B420" s="83"/>
      <c r="C420" s="83"/>
      <c r="D420" s="109"/>
      <c r="H420" s="144"/>
      <c r="I420" s="145"/>
    </row>
    <row r="421" spans="1:9" s="62" customFormat="1">
      <c r="A421" s="83"/>
      <c r="B421" s="83"/>
      <c r="C421" s="83"/>
      <c r="D421" s="109"/>
      <c r="H421" s="144"/>
      <c r="I421" s="145"/>
    </row>
    <row r="422" spans="1:9" s="62" customFormat="1">
      <c r="A422" s="83"/>
      <c r="B422" s="83"/>
      <c r="C422" s="83"/>
      <c r="D422" s="109"/>
      <c r="H422" s="144"/>
      <c r="I422" s="145"/>
    </row>
    <row r="423" spans="1:9" s="62" customFormat="1">
      <c r="A423" s="83"/>
      <c r="B423" s="83"/>
      <c r="C423" s="83"/>
      <c r="D423" s="109"/>
      <c r="H423" s="144"/>
      <c r="I423" s="145"/>
    </row>
    <row r="424" spans="1:9" s="62" customFormat="1">
      <c r="A424" s="83"/>
      <c r="B424" s="83"/>
      <c r="C424" s="83"/>
      <c r="D424" s="109"/>
      <c r="H424" s="144"/>
      <c r="I424" s="145"/>
    </row>
    <row r="425" spans="1:9" s="62" customFormat="1">
      <c r="A425" s="83"/>
      <c r="B425" s="83"/>
      <c r="C425" s="83"/>
      <c r="D425" s="109"/>
      <c r="H425" s="144"/>
      <c r="I425" s="145"/>
    </row>
    <row r="426" spans="1:9" s="62" customFormat="1">
      <c r="A426" s="83"/>
      <c r="B426" s="83"/>
      <c r="C426" s="83"/>
      <c r="D426" s="109"/>
      <c r="H426" s="144"/>
      <c r="I426" s="145"/>
    </row>
    <row r="427" spans="1:9" s="62" customFormat="1">
      <c r="A427" s="83"/>
      <c r="B427" s="83"/>
      <c r="C427" s="83"/>
      <c r="D427" s="109"/>
      <c r="H427" s="144"/>
      <c r="I427" s="145"/>
    </row>
    <row r="428" spans="1:9" s="62" customFormat="1">
      <c r="A428" s="83"/>
      <c r="B428" s="83"/>
      <c r="C428" s="83"/>
      <c r="D428" s="109"/>
      <c r="H428" s="144"/>
      <c r="I428" s="145"/>
    </row>
    <row r="429" spans="1:9" s="62" customFormat="1">
      <c r="A429" s="83"/>
      <c r="B429" s="83"/>
      <c r="C429" s="83"/>
      <c r="D429" s="109"/>
      <c r="H429" s="144"/>
      <c r="I429" s="145"/>
    </row>
    <row r="430" spans="1:9" s="62" customFormat="1">
      <c r="A430" s="83"/>
      <c r="B430" s="83"/>
      <c r="C430" s="83"/>
      <c r="D430" s="109"/>
      <c r="H430" s="144"/>
      <c r="I430" s="145"/>
    </row>
    <row r="431" spans="1:9" s="62" customFormat="1">
      <c r="A431" s="83"/>
      <c r="B431" s="83"/>
      <c r="C431" s="83"/>
      <c r="D431" s="109"/>
      <c r="H431" s="144"/>
      <c r="I431" s="145"/>
    </row>
    <row r="432" spans="1:9" s="62" customFormat="1">
      <c r="A432" s="83"/>
      <c r="B432" s="83"/>
      <c r="C432" s="83"/>
      <c r="D432" s="109"/>
      <c r="H432" s="144"/>
      <c r="I432" s="145"/>
    </row>
    <row r="433" spans="1:9" s="62" customFormat="1">
      <c r="A433" s="83"/>
      <c r="B433" s="83"/>
      <c r="C433" s="83"/>
      <c r="D433" s="109"/>
      <c r="H433" s="144"/>
      <c r="I433" s="145"/>
    </row>
    <row r="434" spans="1:9" s="62" customFormat="1">
      <c r="A434" s="83"/>
      <c r="B434" s="83"/>
      <c r="C434" s="83"/>
      <c r="D434" s="109"/>
      <c r="H434" s="144"/>
      <c r="I434" s="145"/>
    </row>
    <row r="435" spans="1:9" s="62" customFormat="1">
      <c r="A435" s="83"/>
      <c r="B435" s="83"/>
      <c r="C435" s="83"/>
      <c r="D435" s="109"/>
      <c r="H435" s="144"/>
      <c r="I435" s="145"/>
    </row>
    <row r="436" spans="1:9" s="62" customFormat="1">
      <c r="A436" s="83"/>
      <c r="B436" s="83"/>
      <c r="C436" s="83"/>
      <c r="D436" s="109"/>
      <c r="H436" s="144"/>
      <c r="I436" s="145"/>
    </row>
    <row r="437" spans="1:9" s="62" customFormat="1">
      <c r="A437" s="83"/>
      <c r="B437" s="83"/>
      <c r="C437" s="83"/>
      <c r="D437" s="109"/>
      <c r="H437" s="144"/>
      <c r="I437" s="145"/>
    </row>
    <row r="438" spans="1:9" s="62" customFormat="1">
      <c r="A438" s="83"/>
      <c r="B438" s="83"/>
      <c r="C438" s="83"/>
      <c r="D438" s="109"/>
      <c r="H438" s="144"/>
      <c r="I438" s="145"/>
    </row>
    <row r="439" spans="1:9" s="62" customFormat="1">
      <c r="A439" s="83"/>
      <c r="B439" s="83"/>
      <c r="C439" s="83"/>
      <c r="D439" s="109"/>
      <c r="H439" s="144"/>
      <c r="I439" s="145"/>
    </row>
    <row r="440" spans="1:9" s="62" customFormat="1">
      <c r="A440" s="83"/>
      <c r="B440" s="83"/>
      <c r="C440" s="83"/>
      <c r="D440" s="109"/>
      <c r="H440" s="144"/>
      <c r="I440" s="145"/>
    </row>
    <row r="441" spans="1:9" s="62" customFormat="1">
      <c r="A441" s="83"/>
      <c r="B441" s="83"/>
      <c r="C441" s="83"/>
      <c r="D441" s="109"/>
      <c r="H441" s="144"/>
      <c r="I441" s="145"/>
    </row>
    <row r="442" spans="1:9" s="62" customFormat="1">
      <c r="A442" s="83"/>
      <c r="B442" s="83"/>
      <c r="C442" s="83"/>
      <c r="D442" s="109"/>
      <c r="H442" s="144"/>
      <c r="I442" s="145"/>
    </row>
    <row r="443" spans="1:9" s="62" customFormat="1">
      <c r="A443" s="83"/>
      <c r="B443" s="83"/>
      <c r="C443" s="83"/>
      <c r="D443" s="109"/>
      <c r="H443" s="144"/>
      <c r="I443" s="145"/>
    </row>
    <row r="444" spans="1:9" s="62" customFormat="1">
      <c r="A444" s="83"/>
      <c r="B444" s="83"/>
      <c r="C444" s="83"/>
      <c r="D444" s="109"/>
      <c r="H444" s="144"/>
      <c r="I444" s="145"/>
    </row>
    <row r="445" spans="1:9" s="62" customFormat="1">
      <c r="A445" s="83"/>
      <c r="B445" s="83"/>
      <c r="C445" s="83"/>
      <c r="D445" s="109"/>
      <c r="H445" s="144"/>
      <c r="I445" s="145"/>
    </row>
    <row r="446" spans="1:9" s="62" customFormat="1">
      <c r="A446" s="83"/>
      <c r="B446" s="83"/>
      <c r="C446" s="83"/>
      <c r="D446" s="109"/>
      <c r="H446" s="144"/>
      <c r="I446" s="145"/>
    </row>
    <row r="447" spans="1:9" s="62" customFormat="1">
      <c r="A447" s="83"/>
      <c r="B447" s="83"/>
      <c r="C447" s="83"/>
      <c r="D447" s="109"/>
      <c r="H447" s="144"/>
      <c r="I447" s="145"/>
    </row>
    <row r="448" spans="1:9" s="62" customFormat="1">
      <c r="A448" s="83"/>
      <c r="B448" s="83"/>
      <c r="C448" s="83"/>
      <c r="D448" s="109"/>
      <c r="H448" s="144"/>
      <c r="I448" s="145"/>
    </row>
    <row r="449" spans="1:9" s="62" customFormat="1">
      <c r="A449" s="83"/>
      <c r="B449" s="83"/>
      <c r="C449" s="83"/>
      <c r="D449" s="109"/>
      <c r="H449" s="144"/>
      <c r="I449" s="145"/>
    </row>
    <row r="450" spans="1:9" s="62" customFormat="1">
      <c r="A450" s="83"/>
      <c r="B450" s="83"/>
      <c r="C450" s="83"/>
      <c r="D450" s="109"/>
      <c r="H450" s="144"/>
      <c r="I450" s="145"/>
    </row>
    <row r="451" spans="1:9" s="62" customFormat="1">
      <c r="A451" s="83"/>
      <c r="B451" s="83"/>
      <c r="C451" s="83"/>
      <c r="D451" s="109"/>
      <c r="H451" s="144"/>
      <c r="I451" s="145"/>
    </row>
    <row r="452" spans="1:9" s="62" customFormat="1">
      <c r="A452" s="83"/>
      <c r="B452" s="83"/>
      <c r="C452" s="83"/>
      <c r="D452" s="109"/>
      <c r="H452" s="144"/>
      <c r="I452" s="145"/>
    </row>
    <row r="453" spans="1:9" s="62" customFormat="1">
      <c r="A453" s="83"/>
      <c r="B453" s="83"/>
      <c r="C453" s="83"/>
      <c r="D453" s="109"/>
      <c r="H453" s="144"/>
      <c r="I453" s="145"/>
    </row>
    <row r="454" spans="1:9" s="62" customFormat="1">
      <c r="A454" s="83"/>
      <c r="B454" s="83"/>
      <c r="C454" s="83"/>
      <c r="D454" s="109"/>
      <c r="H454" s="144"/>
      <c r="I454" s="145"/>
    </row>
    <row r="455" spans="1:9" s="62" customFormat="1">
      <c r="A455" s="83"/>
      <c r="B455" s="83"/>
      <c r="C455" s="83"/>
      <c r="D455" s="109"/>
      <c r="H455" s="144"/>
      <c r="I455" s="145"/>
    </row>
    <row r="456" spans="1:9" s="62" customFormat="1">
      <c r="A456" s="83"/>
      <c r="B456" s="83"/>
      <c r="C456" s="83"/>
      <c r="D456" s="109"/>
      <c r="H456" s="144"/>
      <c r="I456" s="145"/>
    </row>
    <row r="457" spans="1:9" s="62" customFormat="1">
      <c r="A457" s="83"/>
      <c r="B457" s="83"/>
      <c r="C457" s="83"/>
      <c r="D457" s="109"/>
      <c r="H457" s="144"/>
      <c r="I457" s="145"/>
    </row>
    <row r="458" spans="1:9" s="62" customFormat="1">
      <c r="A458" s="83"/>
      <c r="B458" s="83"/>
      <c r="C458" s="83"/>
      <c r="D458" s="109"/>
      <c r="H458" s="144"/>
      <c r="I458" s="145"/>
    </row>
    <row r="459" spans="1:9" s="62" customFormat="1">
      <c r="A459" s="83"/>
      <c r="B459" s="83"/>
      <c r="C459" s="83"/>
      <c r="D459" s="109"/>
      <c r="H459" s="144"/>
      <c r="I459" s="145"/>
    </row>
    <row r="460" spans="1:9" s="62" customFormat="1">
      <c r="A460" s="83"/>
      <c r="B460" s="83"/>
      <c r="C460" s="83"/>
      <c r="D460" s="109"/>
      <c r="H460" s="144"/>
      <c r="I460" s="145"/>
    </row>
    <row r="461" spans="1:9" s="62" customFormat="1">
      <c r="A461" s="83"/>
      <c r="B461" s="83"/>
      <c r="C461" s="83"/>
      <c r="D461" s="109"/>
      <c r="H461" s="144"/>
      <c r="I461" s="145"/>
    </row>
    <row r="462" spans="1:9" s="62" customFormat="1">
      <c r="A462" s="83"/>
      <c r="B462" s="83"/>
      <c r="C462" s="83"/>
      <c r="D462" s="109"/>
      <c r="H462" s="144"/>
      <c r="I462" s="145"/>
    </row>
    <row r="463" spans="1:9" s="62" customFormat="1">
      <c r="A463" s="83"/>
      <c r="B463" s="83"/>
      <c r="C463" s="83"/>
      <c r="D463" s="109"/>
      <c r="H463" s="144"/>
      <c r="I463" s="145"/>
    </row>
    <row r="464" spans="1:9" s="62" customFormat="1">
      <c r="A464" s="83"/>
      <c r="B464" s="83"/>
      <c r="C464" s="83"/>
      <c r="D464" s="109"/>
      <c r="H464" s="144"/>
      <c r="I464" s="145"/>
    </row>
    <row r="465" spans="1:9" s="62" customFormat="1">
      <c r="A465" s="83"/>
      <c r="B465" s="83"/>
      <c r="C465" s="83"/>
      <c r="D465" s="109"/>
      <c r="H465" s="144"/>
      <c r="I465" s="145"/>
    </row>
    <row r="466" spans="1:9" s="62" customFormat="1">
      <c r="A466" s="83"/>
      <c r="B466" s="83"/>
      <c r="C466" s="83"/>
      <c r="D466" s="109"/>
      <c r="H466" s="144"/>
      <c r="I466" s="145"/>
    </row>
    <row r="467" spans="1:9" s="62" customFormat="1">
      <c r="A467" s="83"/>
      <c r="B467" s="83"/>
      <c r="C467" s="83"/>
      <c r="D467" s="109"/>
      <c r="H467" s="144"/>
      <c r="I467" s="145"/>
    </row>
    <row r="468" spans="1:9" s="62" customFormat="1">
      <c r="A468" s="83"/>
      <c r="B468" s="83"/>
      <c r="C468" s="83"/>
      <c r="D468" s="109"/>
      <c r="H468" s="144"/>
      <c r="I468" s="145"/>
    </row>
    <row r="469" spans="1:9" s="62" customFormat="1">
      <c r="A469" s="83"/>
      <c r="B469" s="83"/>
      <c r="C469" s="83"/>
      <c r="D469" s="109"/>
      <c r="H469" s="144"/>
      <c r="I469" s="145"/>
    </row>
    <row r="470" spans="1:9" s="62" customFormat="1">
      <c r="A470" s="83"/>
      <c r="B470" s="83"/>
      <c r="C470" s="83"/>
      <c r="D470" s="109"/>
      <c r="H470" s="144"/>
      <c r="I470" s="145"/>
    </row>
    <row r="471" spans="1:9" s="62" customFormat="1">
      <c r="A471" s="83"/>
      <c r="B471" s="83"/>
      <c r="C471" s="83"/>
      <c r="D471" s="109"/>
      <c r="H471" s="144"/>
      <c r="I471" s="145"/>
    </row>
    <row r="472" spans="1:9" s="62" customFormat="1">
      <c r="A472" s="83"/>
      <c r="B472" s="83"/>
      <c r="C472" s="83"/>
      <c r="D472" s="109"/>
      <c r="H472" s="144"/>
      <c r="I472" s="145"/>
    </row>
    <row r="473" spans="1:9" s="62" customFormat="1">
      <c r="A473" s="83"/>
      <c r="B473" s="83"/>
      <c r="C473" s="83"/>
      <c r="D473" s="109"/>
      <c r="H473" s="144"/>
      <c r="I473" s="145"/>
    </row>
    <row r="474" spans="1:9" s="62" customFormat="1">
      <c r="A474" s="83"/>
      <c r="B474" s="83"/>
      <c r="C474" s="83"/>
      <c r="D474" s="109"/>
      <c r="H474" s="144"/>
      <c r="I474" s="145"/>
    </row>
    <row r="475" spans="1:9" s="62" customFormat="1">
      <c r="A475" s="83"/>
      <c r="B475" s="83"/>
      <c r="C475" s="83"/>
      <c r="D475" s="109"/>
      <c r="H475" s="144"/>
      <c r="I475" s="145"/>
    </row>
    <row r="476" spans="1:9" s="62" customFormat="1">
      <c r="A476" s="83"/>
      <c r="B476" s="83"/>
      <c r="C476" s="83"/>
      <c r="D476" s="109"/>
      <c r="H476" s="144"/>
      <c r="I476" s="145"/>
    </row>
    <row r="477" spans="1:9" s="62" customFormat="1">
      <c r="A477" s="83"/>
      <c r="B477" s="83"/>
      <c r="C477" s="83"/>
      <c r="D477" s="109"/>
      <c r="H477" s="144"/>
      <c r="I477" s="145"/>
    </row>
    <row r="478" spans="1:9" s="62" customFormat="1">
      <c r="A478" s="83"/>
      <c r="B478" s="83"/>
      <c r="C478" s="83"/>
      <c r="D478" s="109"/>
      <c r="H478" s="144"/>
      <c r="I478" s="145"/>
    </row>
    <row r="479" spans="1:9" s="62" customFormat="1">
      <c r="A479" s="83"/>
      <c r="B479" s="83"/>
      <c r="C479" s="83"/>
      <c r="D479" s="109"/>
      <c r="H479" s="144"/>
      <c r="I479" s="145"/>
    </row>
    <row r="480" spans="1:9" s="62" customFormat="1">
      <c r="A480" s="83"/>
      <c r="B480" s="83"/>
      <c r="C480" s="83"/>
      <c r="D480" s="109"/>
      <c r="H480" s="144"/>
      <c r="I480" s="145"/>
    </row>
    <row r="481" spans="1:9" s="62" customFormat="1">
      <c r="A481" s="83"/>
      <c r="B481" s="83"/>
      <c r="C481" s="83"/>
      <c r="D481" s="109"/>
      <c r="H481" s="144"/>
      <c r="I481" s="145"/>
    </row>
    <row r="482" spans="1:9" s="62" customFormat="1">
      <c r="A482" s="83"/>
      <c r="B482" s="83"/>
      <c r="C482" s="83"/>
      <c r="D482" s="109"/>
      <c r="H482" s="144"/>
      <c r="I482" s="145"/>
    </row>
    <row r="483" spans="1:9" s="62" customFormat="1">
      <c r="A483" s="83"/>
      <c r="B483" s="83"/>
      <c r="C483" s="83"/>
      <c r="D483" s="109"/>
      <c r="H483" s="144"/>
      <c r="I483" s="145"/>
    </row>
    <row r="484" spans="1:9" s="62" customFormat="1">
      <c r="A484" s="83"/>
      <c r="B484" s="83"/>
      <c r="C484" s="83"/>
      <c r="D484" s="109"/>
      <c r="H484" s="144"/>
      <c r="I484" s="145"/>
    </row>
    <row r="485" spans="1:9" s="62" customFormat="1">
      <c r="A485" s="83"/>
      <c r="B485" s="83"/>
      <c r="C485" s="83"/>
      <c r="D485" s="109"/>
      <c r="H485" s="144"/>
      <c r="I485" s="145"/>
    </row>
    <row r="486" spans="1:9" s="62" customFormat="1">
      <c r="A486" s="83"/>
      <c r="B486" s="83"/>
      <c r="C486" s="83"/>
      <c r="D486" s="109"/>
      <c r="H486" s="144"/>
      <c r="I486" s="145"/>
    </row>
    <row r="487" spans="1:9" s="62" customFormat="1">
      <c r="A487" s="83"/>
      <c r="B487" s="83"/>
      <c r="C487" s="83"/>
      <c r="D487" s="109"/>
      <c r="H487" s="144"/>
      <c r="I487" s="145"/>
    </row>
    <row r="488" spans="1:9" s="62" customFormat="1">
      <c r="A488" s="83"/>
      <c r="B488" s="83"/>
      <c r="C488" s="83"/>
      <c r="D488" s="109"/>
      <c r="H488" s="144"/>
      <c r="I488" s="145"/>
    </row>
    <row r="489" spans="1:9" s="62" customFormat="1">
      <c r="A489" s="83"/>
      <c r="B489" s="83"/>
      <c r="C489" s="83"/>
      <c r="D489" s="109"/>
      <c r="H489" s="144"/>
      <c r="I489" s="145"/>
    </row>
    <row r="490" spans="1:9" s="62" customFormat="1">
      <c r="A490" s="83"/>
      <c r="B490" s="83"/>
      <c r="C490" s="83"/>
      <c r="D490" s="109"/>
      <c r="H490" s="144"/>
      <c r="I490" s="145"/>
    </row>
    <row r="491" spans="1:9" s="62" customFormat="1">
      <c r="A491" s="83"/>
      <c r="B491" s="83"/>
      <c r="C491" s="83"/>
      <c r="D491" s="109"/>
      <c r="H491" s="144"/>
      <c r="I491" s="145"/>
    </row>
    <row r="492" spans="1:9" s="62" customFormat="1">
      <c r="A492" s="83"/>
      <c r="B492" s="83"/>
      <c r="C492" s="83"/>
      <c r="D492" s="109"/>
      <c r="H492" s="144"/>
      <c r="I492" s="145"/>
    </row>
    <row r="493" spans="1:9" s="62" customFormat="1">
      <c r="A493" s="83"/>
      <c r="B493" s="83"/>
      <c r="C493" s="83"/>
      <c r="D493" s="109"/>
      <c r="H493" s="144"/>
      <c r="I493" s="145"/>
    </row>
    <row r="494" spans="1:9" s="62" customFormat="1">
      <c r="A494" s="83"/>
      <c r="B494" s="83"/>
      <c r="C494" s="83"/>
      <c r="D494" s="109"/>
      <c r="H494" s="144"/>
      <c r="I494" s="145"/>
    </row>
    <row r="495" spans="1:9" s="62" customFormat="1">
      <c r="A495" s="83"/>
      <c r="B495" s="83"/>
      <c r="C495" s="83"/>
      <c r="D495" s="109"/>
      <c r="H495" s="144"/>
      <c r="I495" s="145"/>
    </row>
    <row r="496" spans="1:9" s="62" customFormat="1">
      <c r="A496" s="83"/>
      <c r="B496" s="83"/>
      <c r="C496" s="83"/>
      <c r="D496" s="109"/>
      <c r="H496" s="144"/>
      <c r="I496" s="145"/>
    </row>
    <row r="497" spans="1:9" s="62" customFormat="1">
      <c r="A497" s="83"/>
      <c r="B497" s="83"/>
      <c r="C497" s="83"/>
      <c r="D497" s="109"/>
      <c r="H497" s="144"/>
      <c r="I497" s="145"/>
    </row>
    <row r="498" spans="1:9" s="62" customFormat="1">
      <c r="A498" s="83"/>
      <c r="B498" s="83"/>
      <c r="C498" s="83"/>
      <c r="D498" s="109"/>
      <c r="H498" s="144"/>
      <c r="I498" s="145"/>
    </row>
    <row r="499" spans="1:9" s="62" customFormat="1">
      <c r="A499" s="83"/>
      <c r="B499" s="83"/>
      <c r="C499" s="83"/>
      <c r="D499" s="109"/>
      <c r="H499" s="144"/>
      <c r="I499" s="145"/>
    </row>
    <row r="500" spans="1:9" s="62" customFormat="1">
      <c r="A500" s="83"/>
      <c r="B500" s="83"/>
      <c r="C500" s="83"/>
      <c r="D500" s="109"/>
      <c r="H500" s="144"/>
      <c r="I500" s="145"/>
    </row>
    <row r="501" spans="1:9" s="62" customFormat="1">
      <c r="A501" s="83"/>
      <c r="B501" s="83"/>
      <c r="C501" s="83"/>
      <c r="D501" s="109"/>
      <c r="H501" s="144"/>
      <c r="I501" s="145"/>
    </row>
    <row r="502" spans="1:9" s="62" customFormat="1">
      <c r="A502" s="83"/>
      <c r="B502" s="83"/>
      <c r="C502" s="83"/>
      <c r="D502" s="109"/>
      <c r="H502" s="144"/>
      <c r="I502" s="145"/>
    </row>
    <row r="503" spans="1:9" s="62" customFormat="1">
      <c r="A503" s="83"/>
      <c r="B503" s="83"/>
      <c r="C503" s="83"/>
      <c r="D503" s="109"/>
      <c r="H503" s="144"/>
      <c r="I503" s="145"/>
    </row>
    <row r="504" spans="1:9" s="62" customFormat="1">
      <c r="A504" s="83"/>
      <c r="B504" s="83"/>
      <c r="C504" s="83"/>
      <c r="D504" s="109"/>
      <c r="H504" s="144"/>
      <c r="I504" s="145"/>
    </row>
    <row r="505" spans="1:9" s="62" customFormat="1">
      <c r="A505" s="83"/>
      <c r="B505" s="83"/>
      <c r="C505" s="83"/>
      <c r="D505" s="109"/>
      <c r="H505" s="144"/>
      <c r="I505" s="145"/>
    </row>
    <row r="506" spans="1:9" s="62" customFormat="1">
      <c r="A506" s="83"/>
      <c r="B506" s="83"/>
      <c r="C506" s="83"/>
      <c r="D506" s="109"/>
      <c r="H506" s="144"/>
      <c r="I506" s="145"/>
    </row>
    <row r="507" spans="1:9" s="62" customFormat="1">
      <c r="A507" s="83"/>
      <c r="B507" s="83"/>
      <c r="C507" s="83"/>
      <c r="D507" s="109"/>
      <c r="H507" s="144"/>
      <c r="I507" s="145"/>
    </row>
    <row r="508" spans="1:9" s="62" customFormat="1">
      <c r="A508" s="83"/>
      <c r="B508" s="83"/>
      <c r="C508" s="83"/>
      <c r="D508" s="109"/>
      <c r="H508" s="144"/>
      <c r="I508" s="145"/>
    </row>
    <row r="509" spans="1:9" s="62" customFormat="1">
      <c r="A509" s="83"/>
      <c r="B509" s="83"/>
      <c r="C509" s="83"/>
      <c r="D509" s="109"/>
      <c r="H509" s="144"/>
      <c r="I509" s="145"/>
    </row>
    <row r="510" spans="1:9" s="62" customFormat="1">
      <c r="A510" s="83"/>
      <c r="B510" s="83"/>
      <c r="C510" s="83"/>
      <c r="D510" s="109"/>
      <c r="H510" s="144"/>
      <c r="I510" s="145"/>
    </row>
    <row r="511" spans="1:9" s="62" customFormat="1">
      <c r="A511" s="83"/>
      <c r="B511" s="83"/>
      <c r="C511" s="83"/>
      <c r="D511" s="109"/>
      <c r="H511" s="144"/>
      <c r="I511" s="145"/>
    </row>
    <row r="512" spans="1:9" s="62" customFormat="1">
      <c r="A512" s="83"/>
      <c r="B512" s="83"/>
      <c r="C512" s="83"/>
      <c r="D512" s="109"/>
      <c r="H512" s="144"/>
      <c r="I512" s="145"/>
    </row>
    <row r="513" spans="1:9" s="62" customFormat="1">
      <c r="A513" s="83"/>
      <c r="B513" s="83"/>
      <c r="C513" s="83"/>
      <c r="D513" s="109"/>
      <c r="H513" s="144"/>
      <c r="I513" s="145"/>
    </row>
    <row r="514" spans="1:9" s="62" customFormat="1">
      <c r="A514" s="83"/>
      <c r="B514" s="83"/>
      <c r="C514" s="83"/>
      <c r="D514" s="109"/>
      <c r="H514" s="144"/>
      <c r="I514" s="145"/>
    </row>
    <row r="515" spans="1:9" s="62" customFormat="1">
      <c r="A515" s="83"/>
      <c r="B515" s="83"/>
      <c r="C515" s="83"/>
      <c r="D515" s="109"/>
      <c r="H515" s="144"/>
      <c r="I515" s="145"/>
    </row>
    <row r="516" spans="1:9" s="62" customFormat="1">
      <c r="A516" s="83"/>
      <c r="B516" s="83"/>
      <c r="C516" s="83"/>
      <c r="D516" s="109"/>
      <c r="H516" s="144"/>
      <c r="I516" s="145"/>
    </row>
    <row r="517" spans="1:9" s="62" customFormat="1">
      <c r="A517" s="83"/>
      <c r="B517" s="83"/>
      <c r="C517" s="83"/>
      <c r="D517" s="109"/>
      <c r="H517" s="144"/>
      <c r="I517" s="145"/>
    </row>
    <row r="518" spans="1:9" s="62" customFormat="1">
      <c r="A518" s="83"/>
      <c r="B518" s="83"/>
      <c r="C518" s="83"/>
      <c r="D518" s="109"/>
      <c r="H518" s="144"/>
      <c r="I518" s="145"/>
    </row>
    <row r="519" spans="1:9" s="62" customFormat="1">
      <c r="A519" s="83"/>
      <c r="B519" s="83"/>
      <c r="C519" s="83"/>
      <c r="D519" s="109"/>
      <c r="H519" s="144"/>
      <c r="I519" s="145"/>
    </row>
    <row r="520" spans="1:9" s="62" customFormat="1">
      <c r="A520" s="83"/>
      <c r="B520" s="83"/>
      <c r="C520" s="83"/>
      <c r="D520" s="109"/>
      <c r="H520" s="144"/>
      <c r="I520" s="145"/>
    </row>
    <row r="521" spans="1:9" s="62" customFormat="1">
      <c r="A521" s="83"/>
      <c r="B521" s="83"/>
      <c r="C521" s="83"/>
      <c r="D521" s="109"/>
      <c r="H521" s="144"/>
      <c r="I521" s="145"/>
    </row>
    <row r="522" spans="1:9" s="62" customFormat="1">
      <c r="A522" s="83"/>
      <c r="B522" s="83"/>
      <c r="C522" s="83"/>
      <c r="D522" s="109"/>
      <c r="H522" s="144"/>
      <c r="I522" s="145"/>
    </row>
    <row r="523" spans="1:9" s="62" customFormat="1">
      <c r="A523" s="83"/>
      <c r="B523" s="83"/>
      <c r="C523" s="83"/>
      <c r="D523" s="109"/>
      <c r="H523" s="144"/>
      <c r="I523" s="145"/>
    </row>
    <row r="524" spans="1:9" s="62" customFormat="1">
      <c r="A524" s="83"/>
      <c r="B524" s="83"/>
      <c r="C524" s="83"/>
      <c r="D524" s="109"/>
      <c r="H524" s="144"/>
      <c r="I524" s="145"/>
    </row>
    <row r="525" spans="1:9" s="62" customFormat="1">
      <c r="A525" s="83"/>
      <c r="B525" s="83"/>
      <c r="C525" s="83"/>
      <c r="D525" s="109"/>
      <c r="H525" s="144"/>
      <c r="I525" s="145"/>
    </row>
    <row r="526" spans="1:9" s="62" customFormat="1">
      <c r="A526" s="83"/>
      <c r="B526" s="83"/>
      <c r="C526" s="83"/>
      <c r="D526" s="109"/>
      <c r="H526" s="144"/>
      <c r="I526" s="145"/>
    </row>
    <row r="527" spans="1:9" s="62" customFormat="1">
      <c r="A527" s="83"/>
      <c r="B527" s="83"/>
      <c r="C527" s="83"/>
      <c r="D527" s="109"/>
      <c r="H527" s="144"/>
      <c r="I527" s="145"/>
    </row>
    <row r="528" spans="1:9" s="62" customFormat="1">
      <c r="A528" s="83"/>
      <c r="B528" s="83"/>
      <c r="C528" s="83"/>
      <c r="D528" s="109"/>
      <c r="H528" s="144"/>
      <c r="I528" s="145"/>
    </row>
    <row r="529" spans="1:9" s="62" customFormat="1">
      <c r="A529" s="83"/>
      <c r="B529" s="83"/>
      <c r="C529" s="83"/>
      <c r="D529" s="109"/>
      <c r="H529" s="144"/>
      <c r="I529" s="145"/>
    </row>
    <row r="530" spans="1:9" s="62" customFormat="1">
      <c r="A530" s="83"/>
      <c r="B530" s="83"/>
      <c r="C530" s="83"/>
      <c r="D530" s="109"/>
      <c r="H530" s="144"/>
      <c r="I530" s="145"/>
    </row>
    <row r="531" spans="1:9" s="62" customFormat="1">
      <c r="A531" s="83"/>
      <c r="B531" s="83"/>
      <c r="C531" s="83"/>
      <c r="D531" s="109"/>
      <c r="H531" s="144"/>
      <c r="I531" s="145"/>
    </row>
    <row r="532" spans="1:9" s="62" customFormat="1">
      <c r="A532" s="83"/>
      <c r="B532" s="83"/>
      <c r="C532" s="83"/>
      <c r="D532" s="109"/>
      <c r="H532" s="144"/>
      <c r="I532" s="145"/>
    </row>
    <row r="533" spans="1:9" s="62" customFormat="1">
      <c r="A533" s="83"/>
      <c r="B533" s="83"/>
      <c r="C533" s="83"/>
      <c r="D533" s="109"/>
      <c r="H533" s="144"/>
      <c r="I533" s="145"/>
    </row>
    <row r="534" spans="1:9" s="62" customFormat="1">
      <c r="A534" s="83"/>
      <c r="B534" s="83"/>
      <c r="C534" s="83"/>
      <c r="D534" s="109"/>
      <c r="H534" s="144"/>
      <c r="I534" s="145"/>
    </row>
    <row r="535" spans="1:9" s="62" customFormat="1">
      <c r="A535" s="83"/>
      <c r="B535" s="83"/>
      <c r="C535" s="83"/>
      <c r="D535" s="109"/>
      <c r="H535" s="144"/>
      <c r="I535" s="145"/>
    </row>
    <row r="536" spans="1:9" s="62" customFormat="1">
      <c r="A536" s="83"/>
      <c r="B536" s="83"/>
      <c r="C536" s="83"/>
      <c r="D536" s="109"/>
      <c r="H536" s="144"/>
      <c r="I536" s="145"/>
    </row>
    <row r="537" spans="1:9" s="62" customFormat="1">
      <c r="A537" s="83"/>
      <c r="B537" s="83"/>
      <c r="C537" s="83"/>
      <c r="D537" s="109"/>
      <c r="H537" s="144"/>
      <c r="I537" s="145"/>
    </row>
    <row r="538" spans="1:9" s="62" customFormat="1">
      <c r="A538" s="83"/>
      <c r="B538" s="83"/>
      <c r="C538" s="83"/>
      <c r="D538" s="109"/>
      <c r="H538" s="144"/>
      <c r="I538" s="145"/>
    </row>
    <row r="539" spans="1:9" s="62" customFormat="1">
      <c r="A539" s="83"/>
      <c r="B539" s="83"/>
      <c r="C539" s="83"/>
      <c r="D539" s="109"/>
      <c r="H539" s="144"/>
      <c r="I539" s="145"/>
    </row>
    <row r="540" spans="1:9" s="62" customFormat="1">
      <c r="A540" s="83"/>
      <c r="B540" s="83"/>
      <c r="C540" s="83"/>
      <c r="D540" s="109"/>
      <c r="H540" s="144"/>
      <c r="I540" s="145"/>
    </row>
    <row r="541" spans="1:9" s="62" customFormat="1">
      <c r="A541" s="83"/>
      <c r="B541" s="83"/>
      <c r="C541" s="83"/>
      <c r="D541" s="109"/>
      <c r="H541" s="144"/>
      <c r="I541" s="145"/>
    </row>
    <row r="542" spans="1:9" s="62" customFormat="1">
      <c r="A542" s="83"/>
      <c r="B542" s="83"/>
      <c r="C542" s="83"/>
      <c r="D542" s="109"/>
      <c r="H542" s="144"/>
      <c r="I542" s="145"/>
    </row>
    <row r="543" spans="1:9" s="62" customFormat="1">
      <c r="A543" s="83"/>
      <c r="B543" s="83"/>
      <c r="C543" s="83"/>
      <c r="D543" s="109"/>
      <c r="H543" s="144"/>
      <c r="I543" s="145"/>
    </row>
    <row r="544" spans="1:9" s="62" customFormat="1">
      <c r="A544" s="83"/>
      <c r="B544" s="83"/>
      <c r="C544" s="83"/>
      <c r="D544" s="109"/>
      <c r="H544" s="144"/>
      <c r="I544" s="145"/>
    </row>
    <row r="545" spans="1:120" s="62" customFormat="1">
      <c r="A545" s="83"/>
      <c r="B545" s="83"/>
      <c r="C545" s="83"/>
      <c r="D545" s="109"/>
      <c r="H545" s="144"/>
      <c r="I545" s="145"/>
    </row>
    <row r="546" spans="1:120" s="62" customFormat="1">
      <c r="A546" s="83"/>
      <c r="B546" s="83"/>
      <c r="C546" s="83"/>
      <c r="D546" s="109"/>
      <c r="H546" s="144"/>
      <c r="I546" s="145"/>
    </row>
    <row r="547" spans="1:120" s="62" customFormat="1">
      <c r="A547" s="83"/>
      <c r="B547" s="83"/>
      <c r="C547" s="83"/>
      <c r="D547" s="109"/>
      <c r="H547" s="144"/>
      <c r="I547" s="145"/>
    </row>
    <row r="548" spans="1:120" s="62" customFormat="1">
      <c r="A548" s="83"/>
      <c r="B548" s="83"/>
      <c r="C548" s="83"/>
      <c r="D548" s="109"/>
      <c r="H548" s="144"/>
      <c r="I548" s="145"/>
    </row>
    <row r="549" spans="1:120" s="62" customFormat="1">
      <c r="A549" s="83"/>
      <c r="B549" s="83"/>
      <c r="C549" s="83"/>
      <c r="D549" s="109"/>
      <c r="H549" s="144"/>
      <c r="I549" s="145"/>
    </row>
    <row r="550" spans="1:120" s="62" customFormat="1">
      <c r="A550" s="83"/>
      <c r="B550" s="83"/>
      <c r="C550" s="83"/>
      <c r="D550" s="109"/>
      <c r="H550" s="144"/>
      <c r="I550" s="145"/>
    </row>
    <row r="551" spans="1:120" s="62" customFormat="1">
      <c r="A551" s="83"/>
      <c r="B551" s="83"/>
      <c r="C551" s="83"/>
      <c r="D551" s="109"/>
      <c r="H551" s="144"/>
      <c r="I551" s="145"/>
    </row>
    <row r="552" spans="1:120" s="62" customFormat="1">
      <c r="A552" s="83"/>
      <c r="B552" s="83"/>
      <c r="C552" s="83"/>
      <c r="D552" s="109"/>
      <c r="H552" s="144"/>
      <c r="I552" s="145"/>
    </row>
    <row r="553" spans="1:120" s="62" customFormat="1">
      <c r="A553" s="83"/>
      <c r="B553" s="83"/>
      <c r="C553" s="83"/>
      <c r="D553" s="109"/>
      <c r="H553" s="144"/>
      <c r="I553" s="145"/>
    </row>
    <row r="554" spans="1:120" s="62" customFormat="1">
      <c r="A554" s="83"/>
      <c r="B554" s="83"/>
      <c r="C554" s="83"/>
      <c r="D554" s="109"/>
      <c r="H554" s="144"/>
      <c r="I554" s="145"/>
    </row>
    <row r="555" spans="1:120" s="62" customFormat="1">
      <c r="A555" s="83"/>
      <c r="B555" s="83"/>
      <c r="C555" s="83"/>
      <c r="D555" s="109"/>
      <c r="H555" s="144"/>
      <c r="I555" s="145"/>
    </row>
    <row r="556" spans="1:120" s="62" customFormat="1">
      <c r="A556" s="83"/>
      <c r="B556" s="83"/>
      <c r="C556" s="83"/>
      <c r="D556" s="109"/>
      <c r="H556" s="144"/>
      <c r="I556" s="145"/>
    </row>
    <row r="557" spans="1:120" s="62" customFormat="1">
      <c r="A557" s="83"/>
      <c r="B557" s="83"/>
      <c r="C557" s="83"/>
      <c r="D557" s="109"/>
      <c r="H557" s="144"/>
      <c r="I557" s="145"/>
    </row>
    <row r="558" spans="1:120" s="62" customFormat="1">
      <c r="A558" s="83"/>
      <c r="B558" s="83"/>
      <c r="C558" s="83"/>
      <c r="D558" s="109"/>
      <c r="H558" s="144"/>
      <c r="I558" s="145"/>
    </row>
    <row r="559" spans="1:120" s="62" customFormat="1">
      <c r="A559" s="83"/>
      <c r="B559" s="83"/>
      <c r="C559" s="83"/>
      <c r="D559" s="109"/>
      <c r="H559" s="144"/>
      <c r="I559" s="145"/>
      <c r="AZ559" s="146" t="s">
        <v>54</v>
      </c>
      <c r="BA559" s="146" t="s">
        <v>25</v>
      </c>
      <c r="BB559" s="146" t="s">
        <v>59</v>
      </c>
      <c r="BC559" s="146" t="s">
        <v>60</v>
      </c>
      <c r="BD559" s="146" t="s">
        <v>16</v>
      </c>
      <c r="BE559" s="146" t="s">
        <v>61</v>
      </c>
      <c r="BF559" s="146" t="s">
        <v>62</v>
      </c>
      <c r="BG559" s="146" t="s">
        <v>63</v>
      </c>
      <c r="BH559" s="147"/>
      <c r="BI559" s="147" t="s">
        <v>64</v>
      </c>
      <c r="BJ559" s="147" t="s">
        <v>24</v>
      </c>
      <c r="BK559" s="147" t="s">
        <v>27</v>
      </c>
      <c r="BL559" s="147" t="s">
        <v>65</v>
      </c>
      <c r="BM559" s="147" t="s">
        <v>66</v>
      </c>
      <c r="BN559" s="147" t="s">
        <v>67</v>
      </c>
      <c r="BO559" s="147" t="s">
        <v>68</v>
      </c>
      <c r="BP559" s="147"/>
      <c r="BQ559" s="147" t="s">
        <v>64</v>
      </c>
      <c r="BR559" s="147" t="s">
        <v>24</v>
      </c>
      <c r="BS559" s="147" t="s">
        <v>27</v>
      </c>
      <c r="BT559" s="147" t="s">
        <v>65</v>
      </c>
      <c r="BU559" s="147" t="s">
        <v>66</v>
      </c>
      <c r="BV559" s="147" t="s">
        <v>67</v>
      </c>
      <c r="BW559" s="147" t="s">
        <v>68</v>
      </c>
      <c r="BX559" s="147"/>
      <c r="BY559" s="147" t="s">
        <v>69</v>
      </c>
      <c r="BZ559" s="147" t="s">
        <v>70</v>
      </c>
      <c r="CA559" s="147" t="s">
        <v>15</v>
      </c>
      <c r="CB559" s="147" t="s">
        <v>23</v>
      </c>
      <c r="CC559" s="147" t="s">
        <v>17</v>
      </c>
      <c r="CD559" s="147" t="s">
        <v>71</v>
      </c>
      <c r="CE559" s="147" t="s">
        <v>72</v>
      </c>
      <c r="CF559" s="147"/>
      <c r="CG559" s="147" t="s">
        <v>73</v>
      </c>
      <c r="CH559" s="147" t="s">
        <v>74</v>
      </c>
      <c r="CI559" s="147" t="s">
        <v>20</v>
      </c>
      <c r="CJ559" s="147" t="s">
        <v>19</v>
      </c>
      <c r="CK559" s="147" t="s">
        <v>22</v>
      </c>
      <c r="CL559" s="147" t="s">
        <v>21</v>
      </c>
      <c r="CM559" s="147" t="s">
        <v>18</v>
      </c>
      <c r="CN559" s="147" t="s">
        <v>75</v>
      </c>
      <c r="CO559" s="147"/>
      <c r="CP559" s="147" t="s">
        <v>76</v>
      </c>
      <c r="CQ559" s="147" t="s">
        <v>26</v>
      </c>
      <c r="CR559" s="147" t="s">
        <v>9</v>
      </c>
      <c r="CS559" s="147" t="s">
        <v>11</v>
      </c>
      <c r="CT559" s="147" t="s">
        <v>5</v>
      </c>
      <c r="CU559" s="147" t="s">
        <v>13</v>
      </c>
      <c r="CV559" s="147" t="s">
        <v>77</v>
      </c>
      <c r="CW559" s="147" t="s">
        <v>78</v>
      </c>
      <c r="CX559" s="147"/>
      <c r="CY559" s="147" t="s">
        <v>76</v>
      </c>
      <c r="CZ559" s="147" t="s">
        <v>26</v>
      </c>
      <c r="DA559" s="147" t="s">
        <v>9</v>
      </c>
      <c r="DB559" s="147" t="s">
        <v>11</v>
      </c>
      <c r="DC559" s="147" t="s">
        <v>5</v>
      </c>
      <c r="DD559" s="147" t="s">
        <v>13</v>
      </c>
      <c r="DE559" s="147" t="s">
        <v>77</v>
      </c>
      <c r="DF559" s="147" t="s">
        <v>78</v>
      </c>
      <c r="DG559" s="147"/>
      <c r="DH559" s="147" t="s">
        <v>79</v>
      </c>
      <c r="DI559" s="147" t="s">
        <v>12</v>
      </c>
      <c r="DJ559" s="147" t="s">
        <v>1</v>
      </c>
      <c r="DK559" s="147" t="s">
        <v>6</v>
      </c>
      <c r="DL559" s="147" t="s">
        <v>2</v>
      </c>
      <c r="DM559" s="147" t="s">
        <v>8</v>
      </c>
      <c r="DN559" s="147" t="s">
        <v>7</v>
      </c>
      <c r="DO559" s="147" t="s">
        <v>3</v>
      </c>
      <c r="DP559" s="147"/>
    </row>
    <row r="560" spans="1:120" s="62" customFormat="1">
      <c r="A560" s="83"/>
      <c r="B560" s="83"/>
      <c r="C560" s="83"/>
      <c r="D560" s="109"/>
      <c r="H560" s="144"/>
      <c r="I560" s="145"/>
      <c r="AC560" s="147" t="s">
        <v>80</v>
      </c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  <c r="AQ560" s="147"/>
      <c r="AR560" s="147"/>
      <c r="AS560" s="147"/>
      <c r="AT560" s="147"/>
      <c r="AU560" s="147"/>
      <c r="AV560" s="147"/>
      <c r="AW560" s="147"/>
      <c r="AX560" s="147"/>
      <c r="AY560" s="147"/>
      <c r="AZ560" s="148" t="s">
        <v>54</v>
      </c>
      <c r="BA560" s="148">
        <v>45</v>
      </c>
      <c r="BB560" s="148">
        <v>50</v>
      </c>
      <c r="BC560" s="148">
        <v>55</v>
      </c>
      <c r="BD560" s="148">
        <v>60</v>
      </c>
      <c r="BE560" s="148">
        <v>65</v>
      </c>
      <c r="BF560" s="148">
        <v>70</v>
      </c>
      <c r="BG560" s="148">
        <v>80</v>
      </c>
      <c r="BH560" s="149"/>
      <c r="BI560" s="149">
        <v>55</v>
      </c>
      <c r="BJ560" s="149">
        <v>62</v>
      </c>
      <c r="BK560" s="149">
        <v>70</v>
      </c>
      <c r="BL560" s="149">
        <v>75</v>
      </c>
      <c r="BM560" s="149">
        <v>80</v>
      </c>
      <c r="BN560" s="149">
        <v>90</v>
      </c>
      <c r="BO560" s="149">
        <v>100</v>
      </c>
      <c r="BP560" s="149"/>
      <c r="BQ560" s="149">
        <v>55</v>
      </c>
      <c r="BR560" s="149">
        <v>62</v>
      </c>
      <c r="BS560" s="149">
        <v>70</v>
      </c>
      <c r="BT560" s="149">
        <v>75</v>
      </c>
      <c r="BU560" s="149">
        <v>80</v>
      </c>
      <c r="BV560" s="149">
        <v>90</v>
      </c>
      <c r="BW560" s="149">
        <v>100</v>
      </c>
      <c r="BX560" s="149"/>
      <c r="BY560" s="149">
        <v>65</v>
      </c>
      <c r="BZ560" s="149">
        <v>72</v>
      </c>
      <c r="CA560" s="149">
        <v>80</v>
      </c>
      <c r="CB560" s="149">
        <v>85</v>
      </c>
      <c r="CC560" s="149">
        <v>95</v>
      </c>
      <c r="CD560" s="149">
        <v>105</v>
      </c>
      <c r="CE560" s="149">
        <v>115</v>
      </c>
      <c r="CF560" s="149"/>
      <c r="CG560" s="149">
        <v>70</v>
      </c>
      <c r="CH560" s="149">
        <v>85</v>
      </c>
      <c r="CI560" s="149">
        <v>100</v>
      </c>
      <c r="CJ560" s="149">
        <v>110</v>
      </c>
      <c r="CK560" s="149">
        <v>120</v>
      </c>
      <c r="CL560" s="149">
        <v>125</v>
      </c>
      <c r="CM560" s="149">
        <v>135</v>
      </c>
      <c r="CN560" s="149">
        <v>160</v>
      </c>
      <c r="CO560" s="149"/>
      <c r="CP560" s="149">
        <v>100</v>
      </c>
      <c r="CQ560" s="149">
        <v>115</v>
      </c>
      <c r="CR560" s="149">
        <v>130</v>
      </c>
      <c r="CS560" s="149">
        <v>145</v>
      </c>
      <c r="CT560" s="149">
        <v>160</v>
      </c>
      <c r="CU560" s="149">
        <v>170</v>
      </c>
      <c r="CV560" s="149">
        <v>180</v>
      </c>
      <c r="CW560" s="149">
        <v>190</v>
      </c>
      <c r="CX560" s="149"/>
      <c r="CY560" s="149">
        <v>100</v>
      </c>
      <c r="CZ560" s="149">
        <v>115</v>
      </c>
      <c r="DA560" s="149">
        <v>130</v>
      </c>
      <c r="DB560" s="149">
        <v>145</v>
      </c>
      <c r="DC560" s="149">
        <v>160</v>
      </c>
      <c r="DD560" s="149">
        <v>170</v>
      </c>
      <c r="DE560" s="149">
        <v>180</v>
      </c>
      <c r="DF560" s="149">
        <v>190</v>
      </c>
      <c r="DG560" s="149"/>
      <c r="DH560" s="149">
        <v>115</v>
      </c>
      <c r="DI560" s="149">
        <v>135</v>
      </c>
      <c r="DJ560" s="149">
        <v>150</v>
      </c>
      <c r="DK560" s="149">
        <v>165</v>
      </c>
      <c r="DL560" s="149">
        <v>180</v>
      </c>
      <c r="DM560" s="149">
        <v>190</v>
      </c>
      <c r="DN560" s="149">
        <v>200</v>
      </c>
      <c r="DO560" s="149">
        <v>210</v>
      </c>
      <c r="DP560" s="149"/>
    </row>
    <row r="561" spans="1:120" s="62" customFormat="1">
      <c r="A561" s="83"/>
      <c r="B561" s="83"/>
      <c r="C561" s="83"/>
      <c r="D561" s="109"/>
      <c r="H561" s="144"/>
      <c r="I561" s="145"/>
      <c r="AC561" s="147" t="s">
        <v>81</v>
      </c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  <c r="AQ561" s="147"/>
      <c r="AR561" s="147"/>
      <c r="AS561" s="147"/>
      <c r="AT561" s="147"/>
      <c r="AU561" s="147"/>
      <c r="AV561" s="147"/>
      <c r="AW561" s="147"/>
      <c r="AX561" s="147"/>
      <c r="AY561" s="147"/>
      <c r="AZ561" s="148" t="s">
        <v>54</v>
      </c>
      <c r="BA561" s="148">
        <v>50</v>
      </c>
      <c r="BB561" s="148">
        <v>55</v>
      </c>
      <c r="BC561" s="148">
        <v>62</v>
      </c>
      <c r="BD561" s="148">
        <v>70</v>
      </c>
      <c r="BE561" s="148">
        <v>75</v>
      </c>
      <c r="BF561" s="148">
        <v>80</v>
      </c>
      <c r="BG561" s="148">
        <v>90</v>
      </c>
      <c r="BH561" s="149"/>
      <c r="BI561" s="149">
        <v>65</v>
      </c>
      <c r="BJ561" s="149">
        <v>72</v>
      </c>
      <c r="BK561" s="149">
        <v>80</v>
      </c>
      <c r="BL561" s="149">
        <v>85</v>
      </c>
      <c r="BM561" s="149">
        <v>95</v>
      </c>
      <c r="BN561" s="149">
        <v>105</v>
      </c>
      <c r="BO561" s="149">
        <v>115</v>
      </c>
      <c r="BP561" s="149"/>
      <c r="BQ561" s="149">
        <v>65</v>
      </c>
      <c r="BR561" s="149">
        <v>72</v>
      </c>
      <c r="BS561" s="149">
        <v>80</v>
      </c>
      <c r="BT561" s="149">
        <v>85</v>
      </c>
      <c r="BU561" s="149">
        <v>95</v>
      </c>
      <c r="BV561" s="149">
        <v>105</v>
      </c>
      <c r="BW561" s="149">
        <v>115</v>
      </c>
      <c r="BX561" s="149"/>
      <c r="BY561" s="149">
        <v>75</v>
      </c>
      <c r="BZ561" s="149">
        <v>85</v>
      </c>
      <c r="CA561" s="149">
        <v>92</v>
      </c>
      <c r="CB561" s="149">
        <v>102</v>
      </c>
      <c r="CC561" s="149">
        <v>112</v>
      </c>
      <c r="CD561" s="149">
        <v>122</v>
      </c>
      <c r="CE561" s="149">
        <v>132</v>
      </c>
      <c r="CF561" s="149"/>
      <c r="CG561" s="149">
        <v>85</v>
      </c>
      <c r="CH561" s="149">
        <v>100</v>
      </c>
      <c r="CI561" s="149">
        <v>115</v>
      </c>
      <c r="CJ561" s="149">
        <v>130</v>
      </c>
      <c r="CK561" s="149">
        <v>145</v>
      </c>
      <c r="CL561" s="149">
        <v>160</v>
      </c>
      <c r="CM561" s="149">
        <v>170</v>
      </c>
      <c r="CN561" s="149">
        <v>180</v>
      </c>
      <c r="CO561" s="149"/>
      <c r="CP561" s="149">
        <v>115</v>
      </c>
      <c r="CQ561" s="149">
        <v>135</v>
      </c>
      <c r="CR561" s="149">
        <v>150</v>
      </c>
      <c r="CS561" s="149">
        <v>165</v>
      </c>
      <c r="CT561" s="149">
        <v>180</v>
      </c>
      <c r="CU561" s="149">
        <v>190</v>
      </c>
      <c r="CV561" s="149">
        <v>200</v>
      </c>
      <c r="CW561" s="149">
        <v>210</v>
      </c>
      <c r="CX561" s="149"/>
      <c r="CY561" s="149">
        <v>115</v>
      </c>
      <c r="CZ561" s="149">
        <v>135</v>
      </c>
      <c r="DA561" s="149">
        <v>150</v>
      </c>
      <c r="DB561" s="149">
        <v>165</v>
      </c>
      <c r="DC561" s="149">
        <v>180</v>
      </c>
      <c r="DD561" s="149">
        <v>190</v>
      </c>
      <c r="DE561" s="149">
        <v>200</v>
      </c>
      <c r="DF561" s="149">
        <v>210</v>
      </c>
      <c r="DG561" s="149"/>
      <c r="DH561" s="149">
        <v>130</v>
      </c>
      <c r="DI561" s="149">
        <v>150</v>
      </c>
      <c r="DJ561" s="149">
        <v>165</v>
      </c>
      <c r="DK561" s="149">
        <v>185</v>
      </c>
      <c r="DL561" s="149">
        <v>200</v>
      </c>
      <c r="DM561" s="149">
        <v>210</v>
      </c>
      <c r="DN561" s="149">
        <v>220</v>
      </c>
      <c r="DO561" s="149">
        <v>230</v>
      </c>
      <c r="DP561" s="149"/>
    </row>
    <row r="562" spans="1:120" s="62" customFormat="1">
      <c r="A562" s="83"/>
      <c r="B562" s="83"/>
      <c r="C562" s="83"/>
      <c r="D562" s="109"/>
      <c r="H562" s="144"/>
      <c r="I562" s="145"/>
      <c r="AC562" s="147" t="s">
        <v>82</v>
      </c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  <c r="AQ562" s="147"/>
      <c r="AR562" s="147"/>
      <c r="AS562" s="147"/>
      <c r="AT562" s="147"/>
      <c r="AU562" s="147"/>
      <c r="AV562" s="147"/>
      <c r="AW562" s="147"/>
      <c r="AX562" s="147"/>
      <c r="AY562" s="147"/>
      <c r="AZ562" s="148" t="s">
        <v>54</v>
      </c>
      <c r="BA562" s="148">
        <v>60</v>
      </c>
      <c r="BB562" s="148">
        <v>65</v>
      </c>
      <c r="BC562" s="148">
        <v>72</v>
      </c>
      <c r="BD562" s="148">
        <v>80</v>
      </c>
      <c r="BE562" s="148">
        <v>85</v>
      </c>
      <c r="BF562" s="148">
        <v>95</v>
      </c>
      <c r="BG562" s="148">
        <v>105</v>
      </c>
      <c r="BH562" s="149"/>
      <c r="BI562" s="149">
        <v>75</v>
      </c>
      <c r="BJ562" s="149">
        <v>85</v>
      </c>
      <c r="BK562" s="149">
        <v>92</v>
      </c>
      <c r="BL562" s="149">
        <v>102</v>
      </c>
      <c r="BM562" s="149">
        <v>112</v>
      </c>
      <c r="BN562" s="149">
        <v>122</v>
      </c>
      <c r="BO562" s="149">
        <v>132</v>
      </c>
      <c r="BP562" s="149"/>
      <c r="BQ562" s="149">
        <v>75</v>
      </c>
      <c r="BR562" s="149">
        <v>85</v>
      </c>
      <c r="BS562" s="149">
        <v>92</v>
      </c>
      <c r="BT562" s="149">
        <v>102</v>
      </c>
      <c r="BU562" s="149">
        <v>112</v>
      </c>
      <c r="BV562" s="149">
        <v>122</v>
      </c>
      <c r="BW562" s="149">
        <v>132</v>
      </c>
      <c r="BX562" s="149"/>
      <c r="BY562" s="149">
        <v>87</v>
      </c>
      <c r="BZ562" s="149">
        <v>97</v>
      </c>
      <c r="CA562" s="149">
        <v>102</v>
      </c>
      <c r="CB562" s="149">
        <v>112</v>
      </c>
      <c r="CC562" s="149">
        <v>122</v>
      </c>
      <c r="CD562" s="149">
        <v>132</v>
      </c>
      <c r="CE562" s="149">
        <v>1422</v>
      </c>
      <c r="CF562" s="149"/>
      <c r="CG562" s="149">
        <v>100</v>
      </c>
      <c r="CH562" s="149">
        <v>115</v>
      </c>
      <c r="CI562" s="149">
        <v>135</v>
      </c>
      <c r="CJ562" s="149">
        <v>150</v>
      </c>
      <c r="CK562" s="149">
        <v>165</v>
      </c>
      <c r="CL562" s="149">
        <v>180</v>
      </c>
      <c r="CM562" s="149">
        <v>190</v>
      </c>
      <c r="CN562" s="149">
        <v>200</v>
      </c>
      <c r="CO562" s="149"/>
      <c r="CP562" s="149">
        <v>130</v>
      </c>
      <c r="CQ562" s="149">
        <v>150</v>
      </c>
      <c r="CR562" s="149">
        <v>165</v>
      </c>
      <c r="CS562" s="149">
        <v>185</v>
      </c>
      <c r="CT562" s="149">
        <v>200</v>
      </c>
      <c r="CU562" s="149">
        <v>210</v>
      </c>
      <c r="CV562" s="149">
        <v>220</v>
      </c>
      <c r="CW562" s="149">
        <v>230</v>
      </c>
      <c r="CX562" s="149"/>
      <c r="CY562" s="149">
        <v>130</v>
      </c>
      <c r="CZ562" s="149">
        <v>150</v>
      </c>
      <c r="DA562" s="149">
        <v>165</v>
      </c>
      <c r="DB562" s="149">
        <v>185</v>
      </c>
      <c r="DC562" s="149">
        <v>200</v>
      </c>
      <c r="DD562" s="149">
        <v>210</v>
      </c>
      <c r="DE562" s="149">
        <v>220</v>
      </c>
      <c r="DF562" s="149">
        <v>230</v>
      </c>
      <c r="DG562" s="149"/>
      <c r="DH562" s="149">
        <v>145</v>
      </c>
      <c r="DI562" s="149">
        <v>165</v>
      </c>
      <c r="DJ562" s="149">
        <v>180</v>
      </c>
      <c r="DK562" s="149">
        <v>200</v>
      </c>
      <c r="DL562" s="149">
        <v>220</v>
      </c>
      <c r="DM562" s="149">
        <v>230</v>
      </c>
      <c r="DN562" s="149">
        <v>240</v>
      </c>
      <c r="DO562" s="149">
        <v>250</v>
      </c>
      <c r="DP562" s="149"/>
    </row>
    <row r="563" spans="1:120" s="62" customFormat="1">
      <c r="A563" s="83"/>
      <c r="B563" s="83"/>
      <c r="C563" s="83"/>
      <c r="D563" s="109"/>
      <c r="H563" s="144"/>
      <c r="I563" s="145"/>
      <c r="AC563" s="147" t="s">
        <v>83</v>
      </c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  <c r="AQ563" s="147"/>
      <c r="AR563" s="147"/>
      <c r="AS563" s="147"/>
      <c r="AT563" s="147"/>
      <c r="AU563" s="147"/>
      <c r="AV563" s="147"/>
      <c r="AW563" s="147"/>
      <c r="AX563" s="147"/>
      <c r="AY563" s="147"/>
      <c r="AZ563" s="148" t="s">
        <v>54</v>
      </c>
      <c r="BA563" s="148">
        <v>70</v>
      </c>
      <c r="BB563" s="148">
        <v>75</v>
      </c>
      <c r="BC563" s="148">
        <v>85</v>
      </c>
      <c r="BD563" s="148">
        <v>92</v>
      </c>
      <c r="BE563" s="148">
        <v>102</v>
      </c>
      <c r="BF563" s="148">
        <v>112</v>
      </c>
      <c r="BG563" s="148">
        <v>122</v>
      </c>
      <c r="BH563" s="149"/>
      <c r="BI563" s="149">
        <v>87</v>
      </c>
      <c r="BJ563" s="149">
        <v>97</v>
      </c>
      <c r="BK563" s="149">
        <v>102</v>
      </c>
      <c r="BL563" s="149">
        <v>112</v>
      </c>
      <c r="BM563" s="149">
        <v>122</v>
      </c>
      <c r="BN563" s="149">
        <v>132</v>
      </c>
      <c r="BO563" s="149">
        <v>142</v>
      </c>
      <c r="BP563" s="149"/>
      <c r="BQ563" s="149">
        <v>87</v>
      </c>
      <c r="BR563" s="149">
        <v>97</v>
      </c>
      <c r="BS563" s="149">
        <v>102</v>
      </c>
      <c r="BT563" s="149">
        <v>112</v>
      </c>
      <c r="BU563" s="149">
        <v>122</v>
      </c>
      <c r="BV563" s="149">
        <v>132</v>
      </c>
      <c r="BW563" s="149">
        <v>142</v>
      </c>
      <c r="BX563" s="149"/>
      <c r="BY563" s="149">
        <v>100</v>
      </c>
      <c r="BZ563" s="149">
        <v>110</v>
      </c>
      <c r="CA563" s="149">
        <v>120</v>
      </c>
      <c r="CB563" s="149">
        <v>130</v>
      </c>
      <c r="CC563" s="149">
        <v>140</v>
      </c>
      <c r="CD563" s="149">
        <v>150</v>
      </c>
      <c r="CE563" s="149">
        <v>160</v>
      </c>
      <c r="CF563" s="149"/>
      <c r="CG563" s="149">
        <v>115</v>
      </c>
      <c r="CH563" s="149">
        <v>130</v>
      </c>
      <c r="CI563" s="149">
        <v>150</v>
      </c>
      <c r="CJ563" s="149">
        <v>165</v>
      </c>
      <c r="CK563" s="149">
        <v>185</v>
      </c>
      <c r="CL563" s="149">
        <v>200</v>
      </c>
      <c r="CM563" s="149">
        <v>210</v>
      </c>
      <c r="CN563" s="149">
        <v>220</v>
      </c>
      <c r="CO563" s="149"/>
      <c r="CP563" s="149">
        <v>145</v>
      </c>
      <c r="CQ563" s="149">
        <v>165</v>
      </c>
      <c r="CR563" s="149">
        <v>180</v>
      </c>
      <c r="CS563" s="149">
        <v>200</v>
      </c>
      <c r="CT563" s="149">
        <v>220</v>
      </c>
      <c r="CU563" s="149">
        <v>230</v>
      </c>
      <c r="CV563" s="149">
        <v>240</v>
      </c>
      <c r="CW563" s="149">
        <v>250</v>
      </c>
      <c r="CX563" s="149"/>
      <c r="CY563" s="149">
        <v>145</v>
      </c>
      <c r="CZ563" s="149">
        <v>165</v>
      </c>
      <c r="DA563" s="149">
        <v>180</v>
      </c>
      <c r="DB563" s="149">
        <v>200</v>
      </c>
      <c r="DC563" s="149">
        <v>220</v>
      </c>
      <c r="DD563" s="149">
        <v>230</v>
      </c>
      <c r="DE563" s="149">
        <v>240</v>
      </c>
      <c r="DF563" s="149">
        <v>250</v>
      </c>
      <c r="DG563" s="149"/>
      <c r="DH563" s="149">
        <v>175</v>
      </c>
      <c r="DI563" s="149">
        <v>195</v>
      </c>
      <c r="DJ563" s="149">
        <v>215</v>
      </c>
      <c r="DK563" s="149">
        <v>235</v>
      </c>
      <c r="DL563" s="149">
        <v>250</v>
      </c>
      <c r="DM563" s="149">
        <v>260</v>
      </c>
      <c r="DN563" s="149">
        <v>275</v>
      </c>
      <c r="DO563" s="149">
        <v>280</v>
      </c>
      <c r="DP563" s="149"/>
    </row>
    <row r="564" spans="1:120" s="62" customFormat="1">
      <c r="A564" s="83"/>
      <c r="B564" s="83"/>
      <c r="C564" s="83"/>
      <c r="D564" s="109"/>
      <c r="H564" s="144"/>
      <c r="I564" s="145"/>
      <c r="AC564" s="147" t="s">
        <v>84</v>
      </c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  <c r="AQ564" s="147"/>
      <c r="AR564" s="147"/>
      <c r="AS564" s="147"/>
      <c r="AT564" s="147"/>
      <c r="AU564" s="147"/>
      <c r="AV564" s="147"/>
      <c r="AW564" s="147"/>
      <c r="AX564" s="147"/>
      <c r="AY564" s="147"/>
      <c r="AZ564" s="148" t="s">
        <v>54</v>
      </c>
      <c r="BA564" s="148">
        <v>80</v>
      </c>
      <c r="BB564" s="148">
        <v>87</v>
      </c>
      <c r="BC564" s="148">
        <v>97</v>
      </c>
      <c r="BD564" s="148">
        <v>102</v>
      </c>
      <c r="BE564" s="148">
        <v>112</v>
      </c>
      <c r="BF564" s="148">
        <v>122</v>
      </c>
      <c r="BG564" s="148">
        <v>132</v>
      </c>
      <c r="BH564" s="149"/>
      <c r="BI564" s="149">
        <v>100</v>
      </c>
      <c r="BJ564" s="149">
        <v>110</v>
      </c>
      <c r="BK564" s="149">
        <v>120</v>
      </c>
      <c r="BL564" s="149">
        <v>130</v>
      </c>
      <c r="BM564" s="149">
        <v>140</v>
      </c>
      <c r="BN564" s="149">
        <v>150</v>
      </c>
      <c r="BO564" s="149">
        <v>160</v>
      </c>
      <c r="BP564" s="149"/>
      <c r="BQ564" s="149">
        <v>100</v>
      </c>
      <c r="BR564" s="149">
        <v>110</v>
      </c>
      <c r="BS564" s="149">
        <v>120</v>
      </c>
      <c r="BT564" s="149">
        <v>130</v>
      </c>
      <c r="BU564" s="149">
        <v>140</v>
      </c>
      <c r="BV564" s="149">
        <v>150</v>
      </c>
      <c r="BW564" s="149">
        <v>160</v>
      </c>
      <c r="BX564" s="149"/>
      <c r="BY564" s="149">
        <v>115</v>
      </c>
      <c r="BZ564" s="149">
        <v>125</v>
      </c>
      <c r="CA564" s="149">
        <v>135</v>
      </c>
      <c r="CB564" s="149">
        <v>145</v>
      </c>
      <c r="CC564" s="149">
        <v>155</v>
      </c>
      <c r="CD564" s="149">
        <v>165</v>
      </c>
      <c r="CE564" s="149">
        <v>175</v>
      </c>
      <c r="CF564" s="149"/>
      <c r="CG564" s="149">
        <v>125</v>
      </c>
      <c r="CH564" s="149">
        <v>145</v>
      </c>
      <c r="CI564" s="149">
        <v>165</v>
      </c>
      <c r="CJ564" s="149">
        <v>180</v>
      </c>
      <c r="CK564" s="149">
        <v>200</v>
      </c>
      <c r="CL564" s="149">
        <v>220</v>
      </c>
      <c r="CM564" s="149">
        <v>230</v>
      </c>
      <c r="CN564" s="149">
        <v>240</v>
      </c>
      <c r="CO564" s="149"/>
      <c r="CP564" s="149">
        <v>175</v>
      </c>
      <c r="CQ564" s="149">
        <v>195</v>
      </c>
      <c r="CR564" s="149">
        <v>215</v>
      </c>
      <c r="CS564" s="149">
        <v>235</v>
      </c>
      <c r="CT564" s="149">
        <v>250</v>
      </c>
      <c r="CU564" s="149">
        <v>260</v>
      </c>
      <c r="CV564" s="149">
        <v>275</v>
      </c>
      <c r="CW564" s="149">
        <v>280</v>
      </c>
      <c r="CX564" s="149"/>
      <c r="CY564" s="149">
        <v>175</v>
      </c>
      <c r="CZ564" s="149">
        <v>195</v>
      </c>
      <c r="DA564" s="149">
        <v>215</v>
      </c>
      <c r="DB564" s="149">
        <v>235</v>
      </c>
      <c r="DC564" s="149">
        <v>250</v>
      </c>
      <c r="DD564" s="149">
        <v>260</v>
      </c>
      <c r="DE564" s="149">
        <v>275</v>
      </c>
      <c r="DF564" s="149">
        <v>280</v>
      </c>
      <c r="DG564" s="149"/>
      <c r="DH564" s="149">
        <v>210</v>
      </c>
      <c r="DI564" s="149">
        <v>230</v>
      </c>
      <c r="DJ564" s="149">
        <v>250</v>
      </c>
      <c r="DK564" s="149">
        <v>270</v>
      </c>
      <c r="DL564" s="149">
        <v>290</v>
      </c>
      <c r="DM564" s="149">
        <v>300</v>
      </c>
      <c r="DN564" s="149">
        <v>310</v>
      </c>
      <c r="DO564" s="149">
        <v>325</v>
      </c>
      <c r="DP564" s="149"/>
    </row>
    <row r="565" spans="1:120" s="62" customFormat="1">
      <c r="A565" s="83"/>
      <c r="B565" s="83"/>
      <c r="C565" s="83"/>
      <c r="D565" s="109"/>
      <c r="H565" s="144"/>
      <c r="I565" s="145"/>
      <c r="AC565" s="147" t="s">
        <v>85</v>
      </c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  <c r="AQ565" s="147"/>
      <c r="AR565" s="147"/>
      <c r="AS565" s="147"/>
      <c r="AT565" s="147"/>
      <c r="AU565" s="147"/>
      <c r="AV565" s="147"/>
      <c r="AW565" s="147"/>
      <c r="AX565" s="147"/>
      <c r="AY565" s="147"/>
      <c r="AZ565" s="148" t="s">
        <v>54</v>
      </c>
      <c r="BA565" s="148">
        <v>95</v>
      </c>
      <c r="BB565" s="148">
        <v>100</v>
      </c>
      <c r="BC565" s="148">
        <v>110</v>
      </c>
      <c r="BD565" s="148">
        <v>120</v>
      </c>
      <c r="BE565" s="148">
        <v>130</v>
      </c>
      <c r="BF565" s="148">
        <v>140</v>
      </c>
      <c r="BG565" s="148">
        <v>150</v>
      </c>
      <c r="BH565" s="149"/>
      <c r="BI565" s="149">
        <v>115</v>
      </c>
      <c r="BJ565" s="149">
        <v>125</v>
      </c>
      <c r="BK565" s="149">
        <v>135</v>
      </c>
      <c r="BL565" s="149">
        <v>145</v>
      </c>
      <c r="BM565" s="149">
        <v>155</v>
      </c>
      <c r="BN565" s="149">
        <v>165</v>
      </c>
      <c r="BO565" s="149">
        <v>175</v>
      </c>
      <c r="BP565" s="149"/>
      <c r="BQ565" s="149">
        <v>115</v>
      </c>
      <c r="BR565" s="149">
        <v>125</v>
      </c>
      <c r="BS565" s="149">
        <v>135</v>
      </c>
      <c r="BT565" s="149">
        <v>145</v>
      </c>
      <c r="BU565" s="149">
        <v>155</v>
      </c>
      <c r="BV565" s="149">
        <v>165</v>
      </c>
      <c r="BW565" s="149">
        <v>175</v>
      </c>
      <c r="BX565" s="149"/>
      <c r="BY565" s="149">
        <v>135</v>
      </c>
      <c r="BZ565" s="149">
        <v>145</v>
      </c>
      <c r="CA565" s="149">
        <v>155</v>
      </c>
      <c r="CB565" s="149">
        <v>165</v>
      </c>
      <c r="CC565" s="149">
        <v>175</v>
      </c>
      <c r="CD565" s="149">
        <v>185</v>
      </c>
      <c r="CE565" s="149">
        <v>195</v>
      </c>
      <c r="CF565" s="149"/>
      <c r="CG565" s="149">
        <v>150</v>
      </c>
      <c r="CH565" s="149">
        <v>175</v>
      </c>
      <c r="CI565" s="149">
        <v>195</v>
      </c>
      <c r="CJ565" s="149">
        <v>215</v>
      </c>
      <c r="CK565" s="149">
        <v>235</v>
      </c>
      <c r="CL565" s="149">
        <v>250</v>
      </c>
      <c r="CM565" s="149">
        <v>260</v>
      </c>
      <c r="CN565" s="149">
        <v>275</v>
      </c>
      <c r="CO565" s="149"/>
      <c r="CP565" s="149">
        <v>210</v>
      </c>
      <c r="CQ565" s="149">
        <v>230</v>
      </c>
      <c r="CR565" s="149">
        <v>250</v>
      </c>
      <c r="CS565" s="149">
        <v>270</v>
      </c>
      <c r="CT565" s="149">
        <v>290</v>
      </c>
      <c r="CU565" s="149">
        <v>300</v>
      </c>
      <c r="CV565" s="149">
        <v>310</v>
      </c>
      <c r="CW565" s="149">
        <v>325</v>
      </c>
      <c r="CX565" s="149"/>
      <c r="CY565" s="149">
        <v>210</v>
      </c>
      <c r="CZ565" s="149">
        <v>230</v>
      </c>
      <c r="DA565" s="149">
        <v>250</v>
      </c>
      <c r="DB565" s="149">
        <v>270</v>
      </c>
      <c r="DC565" s="149">
        <v>290</v>
      </c>
      <c r="DD565" s="149">
        <v>300</v>
      </c>
      <c r="DE565" s="149">
        <v>310</v>
      </c>
      <c r="DF565" s="149">
        <v>325</v>
      </c>
      <c r="DG565" s="149"/>
      <c r="DH565" s="149">
        <v>230</v>
      </c>
      <c r="DI565" s="149">
        <v>255</v>
      </c>
      <c r="DJ565" s="149">
        <v>275</v>
      </c>
      <c r="DK565" s="149">
        <v>300</v>
      </c>
      <c r="DL565" s="149">
        <v>315</v>
      </c>
      <c r="DM565" s="149">
        <v>335</v>
      </c>
      <c r="DN565" s="149">
        <v>345</v>
      </c>
      <c r="DO565" s="149">
        <v>355</v>
      </c>
      <c r="DP565" s="149"/>
    </row>
    <row r="566" spans="1:120" s="62" customFormat="1">
      <c r="A566" s="83"/>
      <c r="B566" s="83"/>
      <c r="C566" s="83"/>
      <c r="D566" s="109"/>
      <c r="H566" s="144"/>
      <c r="I566" s="145"/>
      <c r="AC566" s="147" t="s">
        <v>86</v>
      </c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  <c r="AQ566" s="147"/>
      <c r="AR566" s="147"/>
      <c r="AS566" s="147"/>
      <c r="AT566" s="147"/>
      <c r="AU566" s="147"/>
      <c r="AV566" s="147"/>
      <c r="AW566" s="147"/>
      <c r="AX566" s="147"/>
      <c r="AY566" s="147"/>
      <c r="AZ566" s="148" t="s">
        <v>54</v>
      </c>
      <c r="BA566" s="148">
        <v>150</v>
      </c>
      <c r="BB566" s="148">
        <v>150</v>
      </c>
      <c r="BC566" s="148">
        <v>160</v>
      </c>
      <c r="BD566" s="148">
        <v>170</v>
      </c>
      <c r="BE566" s="148">
        <v>180</v>
      </c>
      <c r="BF566" s="148">
        <v>190</v>
      </c>
      <c r="BG566" s="148">
        <v>200</v>
      </c>
      <c r="BH566" s="149"/>
      <c r="BI566" s="149">
        <v>150</v>
      </c>
      <c r="BJ566" s="149">
        <v>160</v>
      </c>
      <c r="BK566" s="149">
        <v>170</v>
      </c>
      <c r="BL566" s="149">
        <v>180</v>
      </c>
      <c r="BM566" s="149">
        <v>190</v>
      </c>
      <c r="BN566" s="149">
        <v>200</v>
      </c>
      <c r="BO566" s="149">
        <v>210</v>
      </c>
      <c r="BP566" s="149"/>
      <c r="BQ566" s="149">
        <v>150</v>
      </c>
      <c r="BR566" s="149">
        <v>160</v>
      </c>
      <c r="BS566" s="149">
        <v>170</v>
      </c>
      <c r="BT566" s="149">
        <v>180</v>
      </c>
      <c r="BU566" s="149">
        <v>190</v>
      </c>
      <c r="BV566" s="149">
        <v>200</v>
      </c>
      <c r="BW566" s="149">
        <v>210</v>
      </c>
      <c r="BX566" s="149"/>
      <c r="BY566" s="149">
        <v>150</v>
      </c>
      <c r="BZ566" s="149">
        <v>160</v>
      </c>
      <c r="CA566" s="149">
        <v>170</v>
      </c>
      <c r="CB566" s="149">
        <v>180</v>
      </c>
      <c r="CC566" s="149">
        <v>190</v>
      </c>
      <c r="CD566" s="149">
        <v>200</v>
      </c>
      <c r="CE566" s="149">
        <v>210</v>
      </c>
      <c r="CF566" s="149"/>
      <c r="CG566" s="149">
        <v>245</v>
      </c>
      <c r="CH566" s="149">
        <v>245</v>
      </c>
      <c r="CI566" s="149">
        <v>270</v>
      </c>
      <c r="CJ566" s="149">
        <v>295</v>
      </c>
      <c r="CK566" s="149">
        <v>320</v>
      </c>
      <c r="CL566" s="149">
        <v>335</v>
      </c>
      <c r="CM566" s="149">
        <v>355</v>
      </c>
      <c r="CN566" s="149">
        <v>370</v>
      </c>
      <c r="CO566" s="149"/>
      <c r="CP566" s="149">
        <v>245</v>
      </c>
      <c r="CQ566" s="149">
        <v>270</v>
      </c>
      <c r="CR566" s="149">
        <v>295</v>
      </c>
      <c r="CS566" s="149">
        <v>320</v>
      </c>
      <c r="CT566" s="149">
        <v>335</v>
      </c>
      <c r="CU566" s="149">
        <v>355</v>
      </c>
      <c r="CV566" s="149">
        <v>370</v>
      </c>
      <c r="CW566" s="149">
        <v>380</v>
      </c>
      <c r="CX566" s="149"/>
      <c r="CY566" s="149">
        <v>245</v>
      </c>
      <c r="CZ566" s="149">
        <v>270</v>
      </c>
      <c r="DA566" s="149">
        <v>295</v>
      </c>
      <c r="DB566" s="149">
        <v>320</v>
      </c>
      <c r="DC566" s="149">
        <v>335</v>
      </c>
      <c r="DD566" s="149">
        <v>355</v>
      </c>
      <c r="DE566" s="149">
        <v>370</v>
      </c>
      <c r="DF566" s="149">
        <v>380</v>
      </c>
      <c r="DG566" s="149"/>
      <c r="DH566" s="149">
        <v>245</v>
      </c>
      <c r="DI566" s="149">
        <v>270</v>
      </c>
      <c r="DJ566" s="149">
        <v>295</v>
      </c>
      <c r="DK566" s="149">
        <v>320</v>
      </c>
      <c r="DL566" s="149">
        <v>335</v>
      </c>
      <c r="DM566" s="149">
        <v>355</v>
      </c>
      <c r="DN566" s="149">
        <v>370</v>
      </c>
      <c r="DO566" s="149">
        <v>380</v>
      </c>
      <c r="DP566" s="149"/>
    </row>
    <row r="567" spans="1:120" s="62" customFormat="1">
      <c r="A567" s="83"/>
      <c r="B567" s="83"/>
      <c r="C567" s="83"/>
      <c r="D567" s="109"/>
      <c r="H567" s="144"/>
      <c r="I567" s="145"/>
    </row>
    <row r="568" spans="1:120" s="62" customFormat="1">
      <c r="A568" s="83"/>
      <c r="B568" s="83"/>
      <c r="C568" s="83"/>
      <c r="D568" s="109"/>
      <c r="H568" s="144"/>
      <c r="I568" s="145"/>
    </row>
    <row r="569" spans="1:120" s="62" customFormat="1">
      <c r="A569" s="83"/>
      <c r="B569" s="83"/>
      <c r="C569" s="83"/>
      <c r="D569" s="109"/>
      <c r="H569" s="144"/>
      <c r="I569" s="145"/>
    </row>
    <row r="570" spans="1:120" s="62" customFormat="1">
      <c r="A570" s="83"/>
      <c r="B570" s="83"/>
      <c r="C570" s="83"/>
      <c r="D570" s="109"/>
      <c r="H570" s="144"/>
      <c r="I570" s="145"/>
    </row>
    <row r="571" spans="1:120" s="62" customFormat="1">
      <c r="A571" s="83"/>
      <c r="B571" s="83"/>
      <c r="C571" s="83"/>
      <c r="D571" s="109"/>
      <c r="H571" s="144"/>
      <c r="I571" s="145"/>
    </row>
    <row r="572" spans="1:120" s="62" customFormat="1">
      <c r="A572" s="83"/>
      <c r="B572" s="83"/>
      <c r="C572" s="83"/>
      <c r="D572" s="109"/>
      <c r="H572" s="144"/>
      <c r="I572" s="145"/>
    </row>
    <row r="573" spans="1:120" s="62" customFormat="1">
      <c r="A573" s="83"/>
      <c r="B573" s="83"/>
      <c r="C573" s="83"/>
      <c r="D573" s="109"/>
      <c r="H573" s="144"/>
      <c r="I573" s="145"/>
    </row>
    <row r="574" spans="1:120" s="62" customFormat="1">
      <c r="A574" s="83"/>
      <c r="B574" s="83"/>
      <c r="C574" s="83"/>
      <c r="D574" s="109"/>
      <c r="H574" s="144"/>
      <c r="I574" s="145"/>
    </row>
    <row r="575" spans="1:120" s="62" customFormat="1">
      <c r="A575" s="83"/>
      <c r="B575" s="83"/>
      <c r="C575" s="83"/>
      <c r="D575" s="109"/>
      <c r="H575" s="144"/>
      <c r="I575" s="145"/>
    </row>
    <row r="576" spans="1:120" s="62" customFormat="1">
      <c r="A576" s="83"/>
      <c r="B576" s="83"/>
      <c r="C576" s="83"/>
      <c r="D576" s="109"/>
      <c r="H576" s="144"/>
      <c r="I576" s="145"/>
    </row>
    <row r="577" spans="1:9" s="62" customFormat="1">
      <c r="A577" s="83"/>
      <c r="B577" s="83"/>
      <c r="C577" s="83"/>
      <c r="D577" s="109"/>
      <c r="H577" s="144"/>
      <c r="I577" s="145"/>
    </row>
    <row r="578" spans="1:9" s="62" customFormat="1">
      <c r="A578" s="83"/>
      <c r="B578" s="83"/>
      <c r="C578" s="83"/>
      <c r="D578" s="109"/>
      <c r="H578" s="144"/>
      <c r="I578" s="145"/>
    </row>
    <row r="579" spans="1:9" s="62" customFormat="1">
      <c r="A579" s="83"/>
      <c r="B579" s="83"/>
      <c r="C579" s="83"/>
      <c r="D579" s="109"/>
      <c r="H579" s="144"/>
      <c r="I579" s="145"/>
    </row>
    <row r="580" spans="1:9" s="62" customFormat="1">
      <c r="A580" s="83"/>
      <c r="B580" s="83"/>
      <c r="C580" s="83"/>
      <c r="D580" s="109"/>
      <c r="H580" s="144"/>
      <c r="I580" s="145"/>
    </row>
    <row r="581" spans="1:9" s="62" customFormat="1">
      <c r="A581" s="83"/>
      <c r="B581" s="83"/>
      <c r="C581" s="83"/>
      <c r="D581" s="109"/>
      <c r="H581" s="144"/>
      <c r="I581" s="145"/>
    </row>
    <row r="582" spans="1:9" s="62" customFormat="1">
      <c r="A582" s="83"/>
      <c r="B582" s="83"/>
      <c r="C582" s="83"/>
      <c r="D582" s="109"/>
      <c r="H582" s="144"/>
      <c r="I582" s="145"/>
    </row>
    <row r="583" spans="1:9" s="62" customFormat="1">
      <c r="A583" s="83"/>
      <c r="B583" s="83"/>
      <c r="C583" s="83"/>
      <c r="D583" s="109"/>
      <c r="H583" s="144"/>
      <c r="I583" s="145"/>
    </row>
    <row r="584" spans="1:9" s="62" customFormat="1">
      <c r="A584" s="83"/>
      <c r="B584" s="83"/>
      <c r="C584" s="83"/>
      <c r="D584" s="109"/>
      <c r="H584" s="144"/>
      <c r="I584" s="145"/>
    </row>
    <row r="585" spans="1:9" s="62" customFormat="1">
      <c r="A585" s="83"/>
      <c r="B585" s="83"/>
      <c r="C585" s="83"/>
      <c r="D585" s="109"/>
      <c r="H585" s="144"/>
      <c r="I585" s="145"/>
    </row>
    <row r="586" spans="1:9" s="62" customFormat="1">
      <c r="A586" s="83"/>
      <c r="B586" s="83"/>
      <c r="C586" s="83"/>
      <c r="D586" s="109"/>
      <c r="H586" s="144"/>
      <c r="I586" s="145"/>
    </row>
    <row r="587" spans="1:9" s="62" customFormat="1">
      <c r="A587" s="83"/>
      <c r="B587" s="83"/>
      <c r="C587" s="83"/>
      <c r="D587" s="109"/>
      <c r="H587" s="144"/>
      <c r="I587" s="145"/>
    </row>
    <row r="588" spans="1:9" s="62" customFormat="1">
      <c r="A588" s="83"/>
      <c r="B588" s="83"/>
      <c r="C588" s="83"/>
      <c r="D588" s="109"/>
      <c r="H588" s="144"/>
      <c r="I588" s="145"/>
    </row>
    <row r="589" spans="1:9" s="62" customFormat="1">
      <c r="A589" s="83"/>
      <c r="B589" s="83"/>
      <c r="C589" s="83"/>
      <c r="D589" s="109"/>
      <c r="H589" s="144"/>
      <c r="I589" s="145"/>
    </row>
    <row r="590" spans="1:9" s="62" customFormat="1">
      <c r="A590" s="83"/>
      <c r="B590" s="83"/>
      <c r="C590" s="83"/>
      <c r="D590" s="109"/>
      <c r="H590" s="144"/>
      <c r="I590" s="145"/>
    </row>
    <row r="591" spans="1:9" s="62" customFormat="1">
      <c r="A591" s="83"/>
      <c r="B591" s="83"/>
      <c r="C591" s="83"/>
      <c r="D591" s="109"/>
      <c r="H591" s="144"/>
      <c r="I591" s="145"/>
    </row>
    <row r="592" spans="1:9" s="62" customFormat="1">
      <c r="A592" s="83"/>
      <c r="B592" s="83"/>
      <c r="C592" s="83"/>
      <c r="D592" s="109"/>
      <c r="H592" s="144"/>
      <c r="I592" s="145"/>
    </row>
    <row r="593" spans="1:9" s="62" customFormat="1">
      <c r="A593" s="83"/>
      <c r="B593" s="83"/>
      <c r="C593" s="83"/>
      <c r="D593" s="109"/>
      <c r="H593" s="144"/>
      <c r="I593" s="145"/>
    </row>
    <row r="594" spans="1:9" s="62" customFormat="1">
      <c r="A594" s="83"/>
      <c r="B594" s="83"/>
      <c r="C594" s="83"/>
      <c r="D594" s="109"/>
      <c r="H594" s="144"/>
      <c r="I594" s="145"/>
    </row>
    <row r="595" spans="1:9" s="62" customFormat="1">
      <c r="A595" s="83"/>
      <c r="B595" s="83"/>
      <c r="C595" s="83"/>
      <c r="D595" s="109"/>
      <c r="H595" s="144"/>
      <c r="I595" s="145"/>
    </row>
    <row r="596" spans="1:9" s="62" customFormat="1">
      <c r="A596" s="83"/>
      <c r="B596" s="83"/>
      <c r="C596" s="83"/>
      <c r="D596" s="109"/>
      <c r="H596" s="144"/>
      <c r="I596" s="145"/>
    </row>
    <row r="597" spans="1:9" s="62" customFormat="1">
      <c r="A597" s="83"/>
      <c r="B597" s="83"/>
      <c r="C597" s="83"/>
      <c r="D597" s="109"/>
      <c r="H597" s="144"/>
      <c r="I597" s="145"/>
    </row>
    <row r="598" spans="1:9" s="62" customFormat="1">
      <c r="A598" s="83"/>
      <c r="B598" s="83"/>
      <c r="C598" s="83"/>
      <c r="D598" s="109"/>
      <c r="H598" s="144"/>
      <c r="I598" s="145"/>
    </row>
    <row r="599" spans="1:9" s="62" customFormat="1">
      <c r="A599" s="83"/>
      <c r="B599" s="83"/>
      <c r="C599" s="83"/>
      <c r="D599" s="109"/>
      <c r="H599" s="144"/>
      <c r="I599" s="145"/>
    </row>
    <row r="600" spans="1:9" s="62" customFormat="1">
      <c r="A600" s="83"/>
      <c r="B600" s="83"/>
      <c r="C600" s="83"/>
      <c r="D600" s="109"/>
      <c r="H600" s="144"/>
      <c r="I600" s="145"/>
    </row>
    <row r="601" spans="1:9" s="62" customFormat="1">
      <c r="A601" s="83"/>
      <c r="B601" s="83"/>
      <c r="C601" s="83"/>
      <c r="D601" s="109"/>
      <c r="H601" s="144"/>
      <c r="I601" s="145"/>
    </row>
    <row r="602" spans="1:9" s="62" customFormat="1">
      <c r="A602" s="83"/>
      <c r="B602" s="83"/>
      <c r="C602" s="83"/>
      <c r="D602" s="109"/>
      <c r="H602" s="144"/>
      <c r="I602" s="145"/>
    </row>
    <row r="603" spans="1:9" s="62" customFormat="1">
      <c r="A603" s="83"/>
      <c r="B603" s="83"/>
      <c r="C603" s="83"/>
      <c r="D603" s="109"/>
      <c r="H603" s="144"/>
      <c r="I603" s="145"/>
    </row>
    <row r="604" spans="1:9" s="62" customFormat="1">
      <c r="A604" s="83"/>
      <c r="B604" s="83"/>
      <c r="C604" s="83"/>
      <c r="D604" s="109"/>
      <c r="H604" s="144"/>
      <c r="I604" s="145"/>
    </row>
    <row r="605" spans="1:9" s="62" customFormat="1">
      <c r="A605" s="83"/>
      <c r="B605" s="83"/>
      <c r="C605" s="83"/>
      <c r="D605" s="109"/>
      <c r="H605" s="144"/>
      <c r="I605" s="145"/>
    </row>
    <row r="606" spans="1:9" s="62" customFormat="1">
      <c r="A606" s="83"/>
      <c r="B606" s="83"/>
      <c r="C606" s="83"/>
      <c r="D606" s="109"/>
      <c r="H606" s="144"/>
      <c r="I606" s="145"/>
    </row>
    <row r="607" spans="1:9" s="62" customFormat="1">
      <c r="A607" s="83"/>
      <c r="B607" s="83"/>
      <c r="C607" s="83"/>
      <c r="D607" s="109"/>
      <c r="H607" s="144"/>
      <c r="I607" s="145"/>
    </row>
    <row r="608" spans="1:9" s="62" customFormat="1">
      <c r="A608" s="83"/>
      <c r="B608" s="83"/>
      <c r="C608" s="83"/>
      <c r="D608" s="109"/>
      <c r="H608" s="144"/>
      <c r="I608" s="145"/>
    </row>
    <row r="609" spans="1:9" s="62" customFormat="1">
      <c r="A609" s="83"/>
      <c r="B609" s="83"/>
      <c r="C609" s="83"/>
      <c r="D609" s="109"/>
      <c r="H609" s="144"/>
      <c r="I609" s="145"/>
    </row>
    <row r="610" spans="1:9" s="62" customFormat="1">
      <c r="A610" s="83"/>
      <c r="B610" s="83"/>
      <c r="C610" s="83"/>
      <c r="D610" s="109"/>
      <c r="H610" s="144"/>
      <c r="I610" s="145"/>
    </row>
    <row r="611" spans="1:9" s="62" customFormat="1">
      <c r="A611" s="83"/>
      <c r="B611" s="83"/>
      <c r="C611" s="83"/>
      <c r="D611" s="109"/>
      <c r="H611" s="144"/>
      <c r="I611" s="145"/>
    </row>
    <row r="612" spans="1:9" s="62" customFormat="1">
      <c r="A612" s="83"/>
      <c r="B612" s="83"/>
      <c r="C612" s="83"/>
      <c r="D612" s="109"/>
      <c r="H612" s="144"/>
      <c r="I612" s="145"/>
    </row>
    <row r="613" spans="1:9" s="62" customFormat="1">
      <c r="A613" s="83"/>
      <c r="B613" s="83"/>
      <c r="C613" s="83"/>
      <c r="D613" s="109"/>
      <c r="H613" s="144"/>
      <c r="I613" s="145"/>
    </row>
    <row r="614" spans="1:9" s="62" customFormat="1">
      <c r="A614" s="83"/>
      <c r="B614" s="83"/>
      <c r="C614" s="83"/>
      <c r="D614" s="109"/>
      <c r="H614" s="144"/>
      <c r="I614" s="145"/>
    </row>
    <row r="615" spans="1:9" s="62" customFormat="1">
      <c r="A615" s="83"/>
      <c r="B615" s="83"/>
      <c r="C615" s="83"/>
      <c r="D615" s="109"/>
      <c r="H615" s="144"/>
      <c r="I615" s="145"/>
    </row>
    <row r="616" spans="1:9" s="62" customFormat="1">
      <c r="A616" s="83"/>
      <c r="B616" s="83"/>
      <c r="C616" s="83"/>
      <c r="D616" s="109"/>
      <c r="H616" s="144"/>
      <c r="I616" s="145"/>
    </row>
    <row r="617" spans="1:9" s="62" customFormat="1">
      <c r="A617" s="83"/>
      <c r="B617" s="83"/>
      <c r="C617" s="83"/>
      <c r="D617" s="109"/>
      <c r="H617" s="144"/>
      <c r="I617" s="145"/>
    </row>
    <row r="618" spans="1:9" s="62" customFormat="1">
      <c r="A618" s="83"/>
      <c r="B618" s="83"/>
      <c r="C618" s="83"/>
      <c r="D618" s="109"/>
      <c r="H618" s="144"/>
      <c r="I618" s="145"/>
    </row>
    <row r="619" spans="1:9" s="62" customFormat="1">
      <c r="A619" s="83"/>
      <c r="B619" s="83"/>
      <c r="C619" s="83"/>
      <c r="D619" s="109"/>
      <c r="H619" s="144"/>
      <c r="I619" s="145"/>
    </row>
    <row r="620" spans="1:9" s="62" customFormat="1">
      <c r="A620" s="83"/>
      <c r="B620" s="83"/>
      <c r="C620" s="83"/>
      <c r="D620" s="109"/>
      <c r="H620" s="144"/>
      <c r="I620" s="145"/>
    </row>
    <row r="621" spans="1:9" s="62" customFormat="1">
      <c r="A621" s="83"/>
      <c r="B621" s="83"/>
      <c r="C621" s="83"/>
      <c r="D621" s="109"/>
      <c r="H621" s="144"/>
      <c r="I621" s="145"/>
    </row>
    <row r="622" spans="1:9" s="62" customFormat="1">
      <c r="A622" s="83"/>
      <c r="B622" s="83"/>
      <c r="C622" s="83"/>
      <c r="D622" s="109"/>
      <c r="H622" s="144"/>
      <c r="I622" s="145"/>
    </row>
    <row r="623" spans="1:9" s="62" customFormat="1">
      <c r="A623" s="83"/>
      <c r="B623" s="83"/>
      <c r="C623" s="83"/>
      <c r="D623" s="109"/>
      <c r="H623" s="144"/>
      <c r="I623" s="145"/>
    </row>
    <row r="624" spans="1:9" s="62" customFormat="1">
      <c r="A624" s="83"/>
      <c r="B624" s="83"/>
      <c r="C624" s="83"/>
      <c r="D624" s="109"/>
      <c r="H624" s="144"/>
      <c r="I624" s="145"/>
    </row>
    <row r="625" spans="1:9" s="62" customFormat="1">
      <c r="A625" s="83"/>
      <c r="B625" s="83"/>
      <c r="C625" s="83"/>
      <c r="D625" s="109"/>
      <c r="H625" s="144"/>
      <c r="I625" s="145"/>
    </row>
    <row r="626" spans="1:9" s="62" customFormat="1">
      <c r="A626" s="83"/>
      <c r="B626" s="83"/>
      <c r="C626" s="83"/>
      <c r="D626" s="109"/>
      <c r="H626" s="144"/>
      <c r="I626" s="145"/>
    </row>
    <row r="627" spans="1:9" s="62" customFormat="1">
      <c r="A627" s="83"/>
      <c r="B627" s="83"/>
      <c r="C627" s="83"/>
      <c r="D627" s="109"/>
      <c r="H627" s="144"/>
      <c r="I627" s="145"/>
    </row>
    <row r="628" spans="1:9" s="62" customFormat="1">
      <c r="A628" s="83"/>
      <c r="B628" s="83"/>
      <c r="C628" s="83"/>
      <c r="D628" s="109"/>
      <c r="H628" s="144"/>
      <c r="I628" s="145"/>
    </row>
    <row r="629" spans="1:9" s="62" customFormat="1">
      <c r="A629" s="83"/>
      <c r="B629" s="83"/>
      <c r="C629" s="83"/>
      <c r="D629" s="109"/>
      <c r="H629" s="144"/>
      <c r="I629" s="145"/>
    </row>
    <row r="630" spans="1:9" s="62" customFormat="1">
      <c r="A630" s="83"/>
      <c r="B630" s="83"/>
      <c r="C630" s="83"/>
      <c r="D630" s="109"/>
      <c r="H630" s="144"/>
      <c r="I630" s="145"/>
    </row>
    <row r="631" spans="1:9" s="62" customFormat="1">
      <c r="A631" s="83"/>
      <c r="B631" s="83"/>
      <c r="C631" s="83"/>
      <c r="D631" s="109"/>
      <c r="H631" s="144"/>
      <c r="I631" s="145"/>
    </row>
    <row r="632" spans="1:9" s="62" customFormat="1">
      <c r="A632" s="83"/>
      <c r="B632" s="83"/>
      <c r="C632" s="83"/>
      <c r="D632" s="109"/>
      <c r="H632" s="144"/>
      <c r="I632" s="145"/>
    </row>
    <row r="633" spans="1:9" s="62" customFormat="1">
      <c r="A633" s="83"/>
      <c r="B633" s="83"/>
      <c r="C633" s="83"/>
      <c r="D633" s="109"/>
      <c r="H633" s="144"/>
      <c r="I633" s="145"/>
    </row>
    <row r="634" spans="1:9" s="62" customFormat="1">
      <c r="A634" s="83"/>
      <c r="B634" s="83"/>
      <c r="C634" s="83"/>
      <c r="D634" s="109"/>
      <c r="H634" s="144"/>
      <c r="I634" s="145"/>
    </row>
    <row r="635" spans="1:9" s="62" customFormat="1">
      <c r="A635" s="83"/>
      <c r="B635" s="83"/>
      <c r="C635" s="83"/>
      <c r="D635" s="109"/>
      <c r="H635" s="144"/>
      <c r="I635" s="145"/>
    </row>
    <row r="636" spans="1:9" s="62" customFormat="1">
      <c r="A636" s="83"/>
      <c r="B636" s="83"/>
      <c r="C636" s="83"/>
      <c r="D636" s="109"/>
      <c r="H636" s="144"/>
      <c r="I636" s="145"/>
    </row>
    <row r="637" spans="1:9" s="62" customFormat="1">
      <c r="A637" s="83"/>
      <c r="B637" s="83"/>
      <c r="C637" s="83"/>
      <c r="D637" s="109"/>
      <c r="H637" s="144"/>
      <c r="I637" s="145"/>
    </row>
    <row r="638" spans="1:9" s="62" customFormat="1">
      <c r="A638" s="83"/>
      <c r="B638" s="83"/>
      <c r="C638" s="83"/>
      <c r="D638" s="109"/>
      <c r="H638" s="144"/>
      <c r="I638" s="145"/>
    </row>
    <row r="639" spans="1:9" s="62" customFormat="1">
      <c r="A639" s="83"/>
      <c r="B639" s="83"/>
      <c r="C639" s="83"/>
      <c r="D639" s="109"/>
      <c r="H639" s="144"/>
      <c r="I639" s="145"/>
    </row>
    <row r="640" spans="1:9" s="62" customFormat="1">
      <c r="A640" s="83"/>
      <c r="B640" s="83"/>
      <c r="C640" s="83"/>
      <c r="D640" s="109"/>
      <c r="H640" s="144"/>
      <c r="I640" s="145"/>
    </row>
    <row r="641" spans="1:9" s="62" customFormat="1">
      <c r="A641" s="83"/>
      <c r="B641" s="83"/>
      <c r="C641" s="83"/>
      <c r="D641" s="109"/>
      <c r="H641" s="144"/>
      <c r="I641" s="145"/>
    </row>
    <row r="642" spans="1:9" s="62" customFormat="1">
      <c r="A642" s="83"/>
      <c r="B642" s="83"/>
      <c r="C642" s="83"/>
      <c r="D642" s="109"/>
      <c r="H642" s="144"/>
      <c r="I642" s="145"/>
    </row>
    <row r="643" spans="1:9" s="62" customFormat="1">
      <c r="A643" s="83"/>
      <c r="B643" s="83"/>
      <c r="C643" s="83"/>
      <c r="D643" s="109"/>
      <c r="H643" s="144"/>
      <c r="I643" s="145"/>
    </row>
    <row r="644" spans="1:9" s="62" customFormat="1">
      <c r="A644" s="83"/>
      <c r="B644" s="83"/>
      <c r="C644" s="83"/>
      <c r="D644" s="109"/>
      <c r="H644" s="144"/>
      <c r="I644" s="145"/>
    </row>
    <row r="645" spans="1:9" s="62" customFormat="1">
      <c r="A645" s="83"/>
      <c r="B645" s="83"/>
      <c r="C645" s="83"/>
      <c r="D645" s="109"/>
      <c r="H645" s="144"/>
      <c r="I645" s="145"/>
    </row>
    <row r="646" spans="1:9" s="62" customFormat="1">
      <c r="A646" s="83"/>
      <c r="B646" s="83"/>
      <c r="C646" s="83"/>
      <c r="D646" s="109"/>
      <c r="H646" s="144"/>
      <c r="I646" s="145"/>
    </row>
    <row r="647" spans="1:9" s="62" customFormat="1">
      <c r="A647" s="83"/>
      <c r="B647" s="83"/>
      <c r="C647" s="83"/>
      <c r="D647" s="109"/>
      <c r="H647" s="144"/>
      <c r="I647" s="145"/>
    </row>
    <row r="648" spans="1:9" s="62" customFormat="1">
      <c r="A648" s="83"/>
      <c r="B648" s="83"/>
      <c r="C648" s="83"/>
      <c r="D648" s="109"/>
      <c r="H648" s="144"/>
      <c r="I648" s="145"/>
    </row>
    <row r="649" spans="1:9" s="62" customFormat="1">
      <c r="A649" s="83"/>
      <c r="B649" s="83"/>
      <c r="C649" s="83"/>
      <c r="D649" s="109"/>
      <c r="H649" s="144"/>
      <c r="I649" s="145"/>
    </row>
    <row r="650" spans="1:9" s="62" customFormat="1">
      <c r="A650" s="83"/>
      <c r="B650" s="83"/>
      <c r="C650" s="83"/>
      <c r="D650" s="109"/>
      <c r="H650" s="144"/>
      <c r="I650" s="145"/>
    </row>
    <row r="651" spans="1:9" s="62" customFormat="1">
      <c r="A651" s="83"/>
      <c r="B651" s="83"/>
      <c r="C651" s="83"/>
      <c r="D651" s="109"/>
      <c r="H651" s="144"/>
      <c r="I651" s="145"/>
    </row>
    <row r="652" spans="1:9" s="62" customFormat="1">
      <c r="A652" s="83"/>
      <c r="B652" s="83"/>
      <c r="C652" s="83"/>
      <c r="D652" s="109"/>
      <c r="H652" s="144"/>
      <c r="I652" s="145"/>
    </row>
    <row r="653" spans="1:9" s="62" customFormat="1">
      <c r="A653" s="83"/>
      <c r="B653" s="83"/>
      <c r="C653" s="83"/>
      <c r="D653" s="109"/>
      <c r="H653" s="144"/>
      <c r="I653" s="145"/>
    </row>
    <row r="654" spans="1:9" s="62" customFormat="1">
      <c r="A654" s="83"/>
      <c r="B654" s="83"/>
      <c r="C654" s="83"/>
      <c r="D654" s="109"/>
      <c r="H654" s="144"/>
      <c r="I654" s="145"/>
    </row>
    <row r="655" spans="1:9" s="62" customFormat="1">
      <c r="A655" s="83"/>
      <c r="B655" s="83"/>
      <c r="C655" s="83"/>
      <c r="D655" s="109"/>
      <c r="H655" s="144"/>
      <c r="I655" s="145"/>
    </row>
    <row r="656" spans="1:9" s="62" customFormat="1">
      <c r="A656" s="83"/>
      <c r="B656" s="83"/>
      <c r="C656" s="83"/>
      <c r="D656" s="109"/>
      <c r="H656" s="144"/>
      <c r="I656" s="145"/>
    </row>
    <row r="657" spans="1:9" s="62" customFormat="1">
      <c r="A657" s="83"/>
      <c r="B657" s="83"/>
      <c r="C657" s="83"/>
      <c r="D657" s="109"/>
      <c r="H657" s="144"/>
      <c r="I657" s="145"/>
    </row>
    <row r="658" spans="1:9" s="62" customFormat="1">
      <c r="A658" s="83"/>
      <c r="B658" s="83"/>
      <c r="C658" s="83"/>
      <c r="D658" s="109"/>
      <c r="H658" s="144"/>
      <c r="I658" s="145"/>
    </row>
    <row r="659" spans="1:9" s="62" customFormat="1">
      <c r="A659" s="83"/>
      <c r="B659" s="83"/>
      <c r="C659" s="83"/>
      <c r="D659" s="109"/>
      <c r="H659" s="144"/>
      <c r="I659" s="145"/>
    </row>
    <row r="660" spans="1:9" s="62" customFormat="1">
      <c r="A660" s="83"/>
      <c r="B660" s="83"/>
      <c r="C660" s="83"/>
      <c r="D660" s="109"/>
      <c r="H660" s="144"/>
      <c r="I660" s="145"/>
    </row>
    <row r="661" spans="1:9" s="62" customFormat="1">
      <c r="A661" s="83"/>
      <c r="B661" s="83"/>
      <c r="C661" s="83"/>
      <c r="D661" s="109"/>
      <c r="H661" s="144"/>
      <c r="I661" s="145"/>
    </row>
    <row r="662" spans="1:9" s="62" customFormat="1">
      <c r="A662" s="83"/>
      <c r="B662" s="83"/>
      <c r="C662" s="83"/>
      <c r="D662" s="109"/>
      <c r="H662" s="144"/>
      <c r="I662" s="145"/>
    </row>
    <row r="663" spans="1:9" s="62" customFormat="1">
      <c r="A663" s="83"/>
      <c r="B663" s="83"/>
      <c r="C663" s="83"/>
      <c r="D663" s="109"/>
      <c r="H663" s="144"/>
      <c r="I663" s="145"/>
    </row>
    <row r="664" spans="1:9" s="62" customFormat="1">
      <c r="A664" s="83"/>
      <c r="B664" s="83"/>
      <c r="C664" s="83"/>
      <c r="D664" s="109"/>
      <c r="H664" s="144"/>
      <c r="I664" s="145"/>
    </row>
    <row r="665" spans="1:9" s="62" customFormat="1">
      <c r="A665" s="83"/>
      <c r="B665" s="83"/>
      <c r="C665" s="83"/>
      <c r="D665" s="109"/>
      <c r="H665" s="144"/>
      <c r="I665" s="145"/>
    </row>
    <row r="666" spans="1:9" s="62" customFormat="1">
      <c r="A666" s="83"/>
      <c r="B666" s="83"/>
      <c r="C666" s="83"/>
      <c r="D666" s="109"/>
      <c r="H666" s="144"/>
      <c r="I666" s="145"/>
    </row>
    <row r="667" spans="1:9" s="62" customFormat="1">
      <c r="A667" s="83"/>
      <c r="B667" s="83"/>
      <c r="C667" s="83"/>
      <c r="D667" s="109"/>
      <c r="H667" s="144"/>
      <c r="I667" s="145"/>
    </row>
    <row r="668" spans="1:9" s="62" customFormat="1">
      <c r="A668" s="83"/>
      <c r="B668" s="83"/>
      <c r="C668" s="83"/>
      <c r="D668" s="109"/>
      <c r="H668" s="144"/>
      <c r="I668" s="145"/>
    </row>
    <row r="669" spans="1:9" s="62" customFormat="1">
      <c r="A669" s="83"/>
      <c r="B669" s="83"/>
      <c r="C669" s="83"/>
      <c r="D669" s="109"/>
      <c r="H669" s="144"/>
      <c r="I669" s="145"/>
    </row>
    <row r="670" spans="1:9" s="62" customFormat="1">
      <c r="A670" s="83"/>
      <c r="B670" s="83"/>
      <c r="C670" s="83"/>
      <c r="D670" s="109"/>
      <c r="H670" s="144"/>
      <c r="I670" s="145"/>
    </row>
    <row r="671" spans="1:9" s="62" customFormat="1">
      <c r="A671" s="83"/>
      <c r="B671" s="83"/>
      <c r="C671" s="83"/>
      <c r="D671" s="109"/>
      <c r="H671" s="144"/>
      <c r="I671" s="145"/>
    </row>
    <row r="672" spans="1:9" s="62" customFormat="1">
      <c r="A672" s="83"/>
      <c r="B672" s="83"/>
      <c r="C672" s="83"/>
      <c r="D672" s="109"/>
      <c r="H672" s="144"/>
      <c r="I672" s="145"/>
    </row>
    <row r="673" spans="1:9" s="62" customFormat="1">
      <c r="A673" s="83"/>
      <c r="B673" s="83"/>
      <c r="C673" s="83"/>
      <c r="D673" s="109"/>
      <c r="H673" s="144"/>
      <c r="I673" s="145"/>
    </row>
    <row r="674" spans="1:9" s="62" customFormat="1">
      <c r="A674" s="83"/>
      <c r="B674" s="83"/>
      <c r="C674" s="83"/>
      <c r="D674" s="109"/>
      <c r="H674" s="144"/>
      <c r="I674" s="145"/>
    </row>
    <row r="675" spans="1:9" s="62" customFormat="1">
      <c r="A675" s="83"/>
      <c r="B675" s="83"/>
      <c r="C675" s="83"/>
      <c r="D675" s="109"/>
      <c r="H675" s="144"/>
      <c r="I675" s="145"/>
    </row>
    <row r="676" spans="1:9" s="62" customFormat="1">
      <c r="A676" s="83"/>
      <c r="B676" s="83"/>
      <c r="C676" s="83"/>
      <c r="D676" s="109"/>
      <c r="H676" s="144"/>
      <c r="I676" s="145"/>
    </row>
    <row r="677" spans="1:9" s="62" customFormat="1">
      <c r="A677" s="83"/>
      <c r="B677" s="83"/>
      <c r="C677" s="83"/>
      <c r="D677" s="109"/>
      <c r="H677" s="144"/>
      <c r="I677" s="145"/>
    </row>
    <row r="678" spans="1:9" s="62" customFormat="1">
      <c r="A678" s="83"/>
      <c r="B678" s="83"/>
      <c r="C678" s="83"/>
      <c r="D678" s="109"/>
      <c r="H678" s="144"/>
      <c r="I678" s="145"/>
    </row>
    <row r="679" spans="1:9" s="62" customFormat="1">
      <c r="A679" s="83"/>
      <c r="B679" s="83"/>
      <c r="C679" s="83"/>
      <c r="D679" s="109"/>
      <c r="H679" s="144"/>
      <c r="I679" s="145"/>
    </row>
    <row r="680" spans="1:9" s="62" customFormat="1">
      <c r="A680" s="83"/>
      <c r="B680" s="83"/>
      <c r="C680" s="83"/>
      <c r="D680" s="109"/>
      <c r="H680" s="144"/>
      <c r="I680" s="145"/>
    </row>
    <row r="681" spans="1:9" s="62" customFormat="1">
      <c r="A681" s="83"/>
      <c r="B681" s="83"/>
      <c r="C681" s="83"/>
      <c r="D681" s="109"/>
      <c r="H681" s="144"/>
      <c r="I681" s="145"/>
    </row>
    <row r="682" spans="1:9" s="62" customFormat="1">
      <c r="A682" s="83"/>
      <c r="B682" s="83"/>
      <c r="C682" s="83"/>
      <c r="D682" s="109"/>
      <c r="H682" s="144"/>
      <c r="I682" s="145"/>
    </row>
    <row r="683" spans="1:9" s="62" customFormat="1">
      <c r="A683" s="83"/>
      <c r="B683" s="83"/>
      <c r="C683" s="83"/>
      <c r="D683" s="109"/>
      <c r="H683" s="144"/>
      <c r="I683" s="145"/>
    </row>
    <row r="684" spans="1:9" s="62" customFormat="1">
      <c r="A684" s="83"/>
      <c r="B684" s="83"/>
      <c r="C684" s="83"/>
      <c r="D684" s="109"/>
      <c r="H684" s="144"/>
      <c r="I684" s="145"/>
    </row>
    <row r="685" spans="1:9" s="62" customFormat="1">
      <c r="A685" s="83"/>
      <c r="B685" s="83"/>
      <c r="C685" s="83"/>
      <c r="D685" s="109"/>
      <c r="H685" s="144"/>
      <c r="I685" s="145"/>
    </row>
    <row r="686" spans="1:9" s="62" customFormat="1">
      <c r="A686" s="83"/>
      <c r="B686" s="83"/>
      <c r="C686" s="83"/>
      <c r="D686" s="109"/>
      <c r="H686" s="144"/>
      <c r="I686" s="145"/>
    </row>
    <row r="687" spans="1:9" s="62" customFormat="1">
      <c r="A687" s="83"/>
      <c r="B687" s="83"/>
      <c r="C687" s="83"/>
      <c r="D687" s="109"/>
      <c r="H687" s="144"/>
      <c r="I687" s="145"/>
    </row>
    <row r="688" spans="1:9" s="62" customFormat="1">
      <c r="A688" s="83"/>
      <c r="B688" s="83"/>
      <c r="C688" s="83"/>
      <c r="D688" s="109"/>
      <c r="H688" s="144"/>
      <c r="I688" s="145"/>
    </row>
    <row r="689" spans="1:9" s="62" customFormat="1">
      <c r="A689" s="83"/>
      <c r="B689" s="83"/>
      <c r="C689" s="83"/>
      <c r="D689" s="109"/>
      <c r="H689" s="144"/>
      <c r="I689" s="145"/>
    </row>
    <row r="690" spans="1:9" s="62" customFormat="1">
      <c r="A690" s="83"/>
      <c r="B690" s="83"/>
      <c r="C690" s="83"/>
      <c r="D690" s="109"/>
      <c r="H690" s="144"/>
      <c r="I690" s="145"/>
    </row>
    <row r="691" spans="1:9" s="62" customFormat="1">
      <c r="A691" s="83"/>
      <c r="B691" s="83"/>
      <c r="C691" s="83"/>
      <c r="D691" s="109"/>
      <c r="H691" s="144"/>
      <c r="I691" s="145"/>
    </row>
    <row r="692" spans="1:9" s="62" customFormat="1">
      <c r="A692" s="83"/>
      <c r="B692" s="83"/>
      <c r="C692" s="83"/>
      <c r="D692" s="109"/>
      <c r="H692" s="144"/>
      <c r="I692" s="145"/>
    </row>
    <row r="693" spans="1:9" s="62" customFormat="1">
      <c r="A693" s="83"/>
      <c r="B693" s="83"/>
      <c r="C693" s="83"/>
      <c r="D693" s="109"/>
      <c r="H693" s="144"/>
      <c r="I693" s="145"/>
    </row>
    <row r="694" spans="1:9" s="62" customFormat="1">
      <c r="A694" s="83"/>
      <c r="B694" s="83"/>
      <c r="C694" s="83"/>
      <c r="D694" s="109"/>
      <c r="H694" s="144"/>
      <c r="I694" s="145"/>
    </row>
    <row r="695" spans="1:9" s="62" customFormat="1">
      <c r="A695" s="83"/>
      <c r="B695" s="83"/>
      <c r="C695" s="83"/>
      <c r="D695" s="109"/>
      <c r="H695" s="144"/>
      <c r="I695" s="145"/>
    </row>
    <row r="696" spans="1:9" s="62" customFormat="1">
      <c r="A696" s="83"/>
      <c r="B696" s="83"/>
      <c r="C696" s="83"/>
      <c r="D696" s="109"/>
      <c r="H696" s="144"/>
      <c r="I696" s="145"/>
    </row>
    <row r="697" spans="1:9" s="62" customFormat="1">
      <c r="A697" s="83"/>
      <c r="B697" s="83"/>
      <c r="C697" s="83"/>
      <c r="D697" s="109"/>
      <c r="H697" s="144"/>
      <c r="I697" s="145"/>
    </row>
    <row r="698" spans="1:9" s="62" customFormat="1">
      <c r="A698" s="83"/>
      <c r="B698" s="83"/>
      <c r="C698" s="83"/>
      <c r="D698" s="109"/>
      <c r="H698" s="144"/>
      <c r="I698" s="145"/>
    </row>
    <row r="699" spans="1:9" s="62" customFormat="1">
      <c r="A699" s="83"/>
      <c r="B699" s="83"/>
      <c r="C699" s="83"/>
      <c r="D699" s="109"/>
      <c r="H699" s="144"/>
      <c r="I699" s="145"/>
    </row>
    <row r="700" spans="1:9" s="62" customFormat="1">
      <c r="A700" s="83"/>
      <c r="B700" s="83"/>
      <c r="C700" s="83"/>
      <c r="D700" s="109"/>
      <c r="H700" s="144"/>
      <c r="I700" s="145"/>
    </row>
    <row r="701" spans="1:9" s="62" customFormat="1">
      <c r="A701" s="83"/>
      <c r="B701" s="83"/>
      <c r="C701" s="83"/>
      <c r="D701" s="109"/>
      <c r="H701" s="144"/>
      <c r="I701" s="145"/>
    </row>
    <row r="702" spans="1:9" s="62" customFormat="1">
      <c r="A702" s="83"/>
      <c r="B702" s="83"/>
      <c r="C702" s="83"/>
      <c r="D702" s="109"/>
      <c r="H702" s="144"/>
      <c r="I702" s="145"/>
    </row>
    <row r="703" spans="1:9" s="62" customFormat="1">
      <c r="A703" s="83"/>
      <c r="B703" s="83"/>
      <c r="C703" s="83"/>
      <c r="D703" s="109"/>
      <c r="H703" s="144"/>
      <c r="I703" s="145"/>
    </row>
    <row r="704" spans="1:9" s="62" customFormat="1">
      <c r="A704" s="83"/>
      <c r="B704" s="83"/>
      <c r="C704" s="83"/>
      <c r="D704" s="109"/>
      <c r="H704" s="144"/>
      <c r="I704" s="145"/>
    </row>
    <row r="705" spans="1:9" s="62" customFormat="1">
      <c r="A705" s="83"/>
      <c r="B705" s="83"/>
      <c r="C705" s="83"/>
      <c r="D705" s="109"/>
      <c r="H705" s="144"/>
      <c r="I705" s="145"/>
    </row>
    <row r="706" spans="1:9" s="62" customFormat="1">
      <c r="A706" s="83"/>
      <c r="B706" s="83"/>
      <c r="C706" s="83"/>
      <c r="D706" s="109"/>
      <c r="H706" s="144"/>
      <c r="I706" s="145"/>
    </row>
    <row r="707" spans="1:9" s="62" customFormat="1">
      <c r="A707" s="83"/>
      <c r="B707" s="83"/>
      <c r="C707" s="83"/>
      <c r="D707" s="109"/>
      <c r="H707" s="144"/>
      <c r="I707" s="145"/>
    </row>
    <row r="708" spans="1:9" s="62" customFormat="1">
      <c r="A708" s="83"/>
      <c r="B708" s="83"/>
      <c r="C708" s="83"/>
      <c r="D708" s="109"/>
      <c r="H708" s="144"/>
      <c r="I708" s="145"/>
    </row>
    <row r="709" spans="1:9" s="62" customFormat="1">
      <c r="A709" s="83"/>
      <c r="B709" s="83"/>
      <c r="C709" s="83"/>
      <c r="D709" s="109"/>
      <c r="H709" s="144"/>
      <c r="I709" s="145"/>
    </row>
    <row r="710" spans="1:9" s="62" customFormat="1">
      <c r="A710" s="83"/>
      <c r="B710" s="83"/>
      <c r="C710" s="83"/>
      <c r="D710" s="109"/>
      <c r="H710" s="144"/>
      <c r="I710" s="145"/>
    </row>
    <row r="711" spans="1:9" s="62" customFormat="1">
      <c r="A711" s="83"/>
      <c r="B711" s="83"/>
      <c r="C711" s="83"/>
      <c r="D711" s="109"/>
      <c r="H711" s="144"/>
      <c r="I711" s="145"/>
    </row>
    <row r="712" spans="1:9" s="62" customFormat="1">
      <c r="A712" s="83"/>
      <c r="B712" s="83"/>
      <c r="C712" s="83"/>
      <c r="D712" s="109"/>
      <c r="H712" s="144"/>
      <c r="I712" s="145"/>
    </row>
    <row r="713" spans="1:9" s="62" customFormat="1">
      <c r="A713" s="83"/>
      <c r="B713" s="83"/>
      <c r="C713" s="83"/>
      <c r="D713" s="109"/>
      <c r="H713" s="144"/>
      <c r="I713" s="145"/>
    </row>
    <row r="714" spans="1:9" s="62" customFormat="1">
      <c r="A714" s="83"/>
      <c r="B714" s="83"/>
      <c r="C714" s="83"/>
      <c r="D714" s="109"/>
      <c r="H714" s="144"/>
      <c r="I714" s="145"/>
    </row>
    <row r="715" spans="1:9" s="62" customFormat="1">
      <c r="A715" s="83"/>
      <c r="B715" s="83"/>
      <c r="C715" s="83"/>
      <c r="D715" s="109"/>
      <c r="H715" s="144"/>
      <c r="I715" s="145"/>
    </row>
    <row r="716" spans="1:9" s="62" customFormat="1">
      <c r="A716" s="83"/>
      <c r="B716" s="83"/>
      <c r="C716" s="83"/>
      <c r="D716" s="109"/>
      <c r="H716" s="144"/>
      <c r="I716" s="145"/>
    </row>
    <row r="717" spans="1:9" s="62" customFormat="1">
      <c r="A717" s="83"/>
      <c r="B717" s="83"/>
      <c r="C717" s="83"/>
      <c r="D717" s="109"/>
      <c r="H717" s="144"/>
      <c r="I717" s="145"/>
    </row>
    <row r="718" spans="1:9" s="62" customFormat="1">
      <c r="A718" s="83"/>
      <c r="B718" s="83"/>
      <c r="C718" s="83"/>
      <c r="D718" s="109"/>
      <c r="H718" s="144"/>
      <c r="I718" s="145"/>
    </row>
    <row r="719" spans="1:9" s="62" customFormat="1">
      <c r="A719" s="83"/>
      <c r="B719" s="83"/>
      <c r="C719" s="83"/>
      <c r="D719" s="109"/>
      <c r="H719" s="144"/>
      <c r="I719" s="145"/>
    </row>
    <row r="720" spans="1:9" s="62" customFormat="1">
      <c r="A720" s="83"/>
      <c r="B720" s="83"/>
      <c r="C720" s="83"/>
      <c r="D720" s="109"/>
      <c r="H720" s="144"/>
      <c r="I720" s="145"/>
    </row>
    <row r="721" spans="1:9" s="62" customFormat="1">
      <c r="A721" s="83"/>
      <c r="B721" s="83"/>
      <c r="C721" s="83"/>
      <c r="D721" s="109"/>
      <c r="H721" s="144"/>
      <c r="I721" s="145"/>
    </row>
    <row r="722" spans="1:9" s="62" customFormat="1">
      <c r="A722" s="83"/>
      <c r="B722" s="83"/>
      <c r="C722" s="83"/>
      <c r="D722" s="109"/>
      <c r="H722" s="144"/>
      <c r="I722" s="145"/>
    </row>
    <row r="723" spans="1:9" s="62" customFormat="1">
      <c r="A723" s="83"/>
      <c r="B723" s="83"/>
      <c r="C723" s="83"/>
      <c r="D723" s="109"/>
      <c r="H723" s="144"/>
      <c r="I723" s="145"/>
    </row>
    <row r="724" spans="1:9" s="62" customFormat="1">
      <c r="A724" s="83"/>
      <c r="B724" s="83"/>
      <c r="C724" s="83"/>
      <c r="D724" s="109"/>
      <c r="H724" s="144"/>
      <c r="I724" s="145"/>
    </row>
    <row r="725" spans="1:9" s="62" customFormat="1">
      <c r="A725" s="83"/>
      <c r="B725" s="83"/>
      <c r="C725" s="83"/>
      <c r="D725" s="109"/>
      <c r="H725" s="144"/>
      <c r="I725" s="145"/>
    </row>
    <row r="726" spans="1:9" s="62" customFormat="1">
      <c r="A726" s="83"/>
      <c r="B726" s="83"/>
      <c r="C726" s="83"/>
      <c r="D726" s="109"/>
      <c r="H726" s="144"/>
      <c r="I726" s="145"/>
    </row>
    <row r="727" spans="1:9" s="62" customFormat="1">
      <c r="A727" s="83"/>
      <c r="B727" s="83"/>
      <c r="C727" s="83"/>
      <c r="D727" s="109"/>
      <c r="H727" s="144"/>
      <c r="I727" s="145"/>
    </row>
    <row r="728" spans="1:9" s="62" customFormat="1">
      <c r="A728" s="83"/>
      <c r="B728" s="83"/>
      <c r="C728" s="83"/>
      <c r="D728" s="109"/>
      <c r="H728" s="144"/>
      <c r="I728" s="145"/>
    </row>
    <row r="729" spans="1:9" s="62" customFormat="1">
      <c r="A729" s="83"/>
      <c r="B729" s="83"/>
      <c r="C729" s="83"/>
      <c r="D729" s="109"/>
      <c r="H729" s="144"/>
      <c r="I729" s="145"/>
    </row>
    <row r="730" spans="1:9" s="62" customFormat="1">
      <c r="A730" s="83"/>
      <c r="B730" s="83"/>
      <c r="C730" s="83"/>
      <c r="D730" s="109"/>
      <c r="H730" s="144"/>
      <c r="I730" s="145"/>
    </row>
    <row r="731" spans="1:9" s="62" customFormat="1">
      <c r="A731" s="83"/>
      <c r="B731" s="83"/>
      <c r="C731" s="83"/>
      <c r="D731" s="109"/>
      <c r="H731" s="144"/>
      <c r="I731" s="145"/>
    </row>
    <row r="732" spans="1:9" s="62" customFormat="1">
      <c r="A732" s="83"/>
      <c r="B732" s="83"/>
      <c r="C732" s="83"/>
      <c r="D732" s="109"/>
      <c r="H732" s="144"/>
      <c r="I732" s="145"/>
    </row>
    <row r="733" spans="1:9" s="62" customFormat="1">
      <c r="A733" s="83"/>
      <c r="B733" s="83"/>
      <c r="C733" s="83"/>
      <c r="D733" s="109"/>
      <c r="H733" s="144"/>
      <c r="I733" s="145"/>
    </row>
    <row r="734" spans="1:9" s="62" customFormat="1">
      <c r="A734" s="83"/>
      <c r="B734" s="83"/>
      <c r="C734" s="83"/>
      <c r="D734" s="109"/>
      <c r="H734" s="144"/>
      <c r="I734" s="145"/>
    </row>
    <row r="735" spans="1:9" s="62" customFormat="1">
      <c r="A735" s="83"/>
      <c r="B735" s="83"/>
      <c r="C735" s="83"/>
      <c r="D735" s="109"/>
      <c r="H735" s="144"/>
      <c r="I735" s="145"/>
    </row>
    <row r="736" spans="1:9" s="62" customFormat="1">
      <c r="A736" s="83"/>
      <c r="B736" s="83"/>
      <c r="C736" s="83"/>
      <c r="D736" s="109"/>
      <c r="H736" s="144"/>
      <c r="I736" s="145"/>
    </row>
    <row r="737" spans="1:9" s="62" customFormat="1">
      <c r="A737" s="83"/>
      <c r="B737" s="83"/>
      <c r="C737" s="83"/>
      <c r="D737" s="109"/>
      <c r="H737" s="144"/>
      <c r="I737" s="145"/>
    </row>
    <row r="738" spans="1:9" s="62" customFormat="1">
      <c r="A738" s="83"/>
      <c r="B738" s="83"/>
      <c r="C738" s="83"/>
      <c r="D738" s="109"/>
      <c r="H738" s="144"/>
      <c r="I738" s="145"/>
    </row>
    <row r="739" spans="1:9" s="62" customFormat="1">
      <c r="A739" s="83"/>
      <c r="B739" s="83"/>
      <c r="C739" s="83"/>
      <c r="D739" s="109"/>
      <c r="H739" s="144"/>
      <c r="I739" s="145"/>
    </row>
    <row r="740" spans="1:9" s="62" customFormat="1">
      <c r="A740" s="83"/>
      <c r="B740" s="83"/>
      <c r="C740" s="83"/>
      <c r="D740" s="109"/>
      <c r="H740" s="144"/>
      <c r="I740" s="145"/>
    </row>
    <row r="741" spans="1:9" s="62" customFormat="1">
      <c r="A741" s="83"/>
      <c r="B741" s="83"/>
      <c r="C741" s="83"/>
      <c r="D741" s="109"/>
      <c r="H741" s="144"/>
      <c r="I741" s="145"/>
    </row>
    <row r="742" spans="1:9" s="62" customFormat="1">
      <c r="A742" s="83"/>
      <c r="B742" s="83"/>
      <c r="C742" s="83"/>
      <c r="D742" s="109"/>
      <c r="H742" s="144"/>
      <c r="I742" s="145"/>
    </row>
    <row r="743" spans="1:9" s="62" customFormat="1">
      <c r="A743" s="83"/>
      <c r="B743" s="83"/>
      <c r="C743" s="83"/>
      <c r="D743" s="109"/>
      <c r="H743" s="144"/>
      <c r="I743" s="145"/>
    </row>
    <row r="744" spans="1:9" s="62" customFormat="1">
      <c r="A744" s="83"/>
      <c r="B744" s="83"/>
      <c r="C744" s="83"/>
      <c r="D744" s="109"/>
      <c r="H744" s="144"/>
      <c r="I744" s="145"/>
    </row>
    <row r="745" spans="1:9" s="62" customFormat="1">
      <c r="A745" s="83"/>
      <c r="B745" s="83"/>
      <c r="C745" s="83"/>
      <c r="D745" s="109"/>
      <c r="H745" s="144"/>
      <c r="I745" s="145"/>
    </row>
    <row r="746" spans="1:9" s="62" customFormat="1">
      <c r="A746" s="83"/>
      <c r="B746" s="83"/>
      <c r="C746" s="83"/>
      <c r="D746" s="109"/>
      <c r="H746" s="144"/>
      <c r="I746" s="145"/>
    </row>
    <row r="747" spans="1:9" s="62" customFormat="1">
      <c r="A747" s="83"/>
      <c r="B747" s="83"/>
      <c r="C747" s="83"/>
      <c r="D747" s="109"/>
      <c r="H747" s="144"/>
      <c r="I747" s="145"/>
    </row>
    <row r="748" spans="1:9" s="62" customFormat="1">
      <c r="A748" s="83"/>
      <c r="B748" s="83"/>
      <c r="C748" s="83"/>
      <c r="D748" s="109"/>
      <c r="H748" s="144"/>
      <c r="I748" s="145"/>
    </row>
    <row r="749" spans="1:9" s="62" customFormat="1">
      <c r="A749" s="83"/>
      <c r="B749" s="83"/>
      <c r="C749" s="83"/>
      <c r="D749" s="109"/>
      <c r="H749" s="144"/>
      <c r="I749" s="145"/>
    </row>
    <row r="750" spans="1:9" s="62" customFormat="1">
      <c r="A750" s="83"/>
      <c r="B750" s="83"/>
      <c r="C750" s="83"/>
      <c r="D750" s="109"/>
      <c r="H750" s="144"/>
      <c r="I750" s="145"/>
    </row>
    <row r="751" spans="1:9" s="62" customFormat="1">
      <c r="A751" s="83"/>
      <c r="B751" s="83"/>
      <c r="C751" s="83"/>
      <c r="D751" s="109"/>
      <c r="H751" s="144"/>
      <c r="I751" s="145"/>
    </row>
    <row r="752" spans="1:9" s="62" customFormat="1">
      <c r="A752" s="83"/>
      <c r="B752" s="83"/>
      <c r="C752" s="83"/>
      <c r="D752" s="109"/>
      <c r="H752" s="144"/>
      <c r="I752" s="145"/>
    </row>
    <row r="753" spans="1:9" s="62" customFormat="1">
      <c r="A753" s="83"/>
      <c r="B753" s="83"/>
      <c r="C753" s="83"/>
      <c r="D753" s="109"/>
      <c r="H753" s="144"/>
      <c r="I753" s="145"/>
    </row>
    <row r="754" spans="1:9" s="62" customFormat="1">
      <c r="A754" s="83"/>
      <c r="B754" s="83"/>
      <c r="C754" s="83"/>
      <c r="D754" s="109"/>
      <c r="H754" s="144"/>
      <c r="I754" s="145"/>
    </row>
    <row r="755" spans="1:9" s="62" customFormat="1">
      <c r="A755" s="83"/>
      <c r="B755" s="83"/>
      <c r="C755" s="83"/>
      <c r="D755" s="109"/>
      <c r="H755" s="144"/>
      <c r="I755" s="145"/>
    </row>
    <row r="756" spans="1:9" s="62" customFormat="1">
      <c r="A756" s="83"/>
      <c r="B756" s="83"/>
      <c r="C756" s="83"/>
      <c r="D756" s="109"/>
      <c r="H756" s="144"/>
      <c r="I756" s="145"/>
    </row>
    <row r="757" spans="1:9" s="62" customFormat="1">
      <c r="A757" s="83"/>
      <c r="B757" s="83"/>
      <c r="C757" s="83"/>
      <c r="D757" s="109"/>
      <c r="H757" s="144"/>
      <c r="I757" s="145"/>
    </row>
    <row r="758" spans="1:9" s="62" customFormat="1">
      <c r="A758" s="83"/>
      <c r="B758" s="83"/>
      <c r="C758" s="83"/>
      <c r="D758" s="109"/>
      <c r="H758" s="144"/>
      <c r="I758" s="145"/>
    </row>
    <row r="759" spans="1:9" s="62" customFormat="1">
      <c r="A759" s="83"/>
      <c r="B759" s="83"/>
      <c r="C759" s="83"/>
      <c r="D759" s="109"/>
      <c r="H759" s="144"/>
      <c r="I759" s="145"/>
    </row>
    <row r="760" spans="1:9" s="62" customFormat="1">
      <c r="A760" s="83"/>
      <c r="B760" s="83"/>
      <c r="C760" s="83"/>
      <c r="D760" s="109"/>
      <c r="H760" s="144"/>
      <c r="I760" s="145"/>
    </row>
    <row r="761" spans="1:9" s="62" customFormat="1">
      <c r="A761" s="83"/>
      <c r="B761" s="83"/>
      <c r="C761" s="83"/>
      <c r="D761" s="109"/>
      <c r="H761" s="144"/>
      <c r="I761" s="145"/>
    </row>
    <row r="762" spans="1:9" s="62" customFormat="1">
      <c r="A762" s="83"/>
      <c r="B762" s="83"/>
      <c r="C762" s="83"/>
      <c r="D762" s="109"/>
      <c r="H762" s="144"/>
      <c r="I762" s="145"/>
    </row>
    <row r="763" spans="1:9" s="62" customFormat="1">
      <c r="A763" s="83"/>
      <c r="B763" s="83"/>
      <c r="C763" s="83"/>
      <c r="D763" s="109"/>
      <c r="H763" s="144"/>
      <c r="I763" s="145"/>
    </row>
    <row r="764" spans="1:9" s="62" customFormat="1">
      <c r="A764" s="83"/>
      <c r="B764" s="83"/>
      <c r="C764" s="83"/>
      <c r="D764" s="109"/>
      <c r="H764" s="144"/>
      <c r="I764" s="145"/>
    </row>
    <row r="765" spans="1:9" s="62" customFormat="1">
      <c r="A765" s="83"/>
      <c r="B765" s="83"/>
      <c r="C765" s="83"/>
      <c r="D765" s="109"/>
      <c r="H765" s="144"/>
      <c r="I765" s="145"/>
    </row>
    <row r="766" spans="1:9" s="62" customFormat="1">
      <c r="A766" s="83"/>
      <c r="B766" s="83"/>
      <c r="C766" s="83"/>
      <c r="D766" s="109"/>
      <c r="H766" s="144"/>
      <c r="I766" s="145"/>
    </row>
    <row r="767" spans="1:9" s="62" customFormat="1">
      <c r="A767" s="83"/>
      <c r="B767" s="83"/>
      <c r="C767" s="83"/>
      <c r="D767" s="109"/>
      <c r="H767" s="144"/>
      <c r="I767" s="145"/>
    </row>
    <row r="768" spans="1:9" s="62" customFormat="1">
      <c r="A768" s="83"/>
      <c r="B768" s="83"/>
      <c r="C768" s="83"/>
      <c r="D768" s="109"/>
      <c r="H768" s="144"/>
      <c r="I768" s="145"/>
    </row>
    <row r="769" spans="1:9" s="62" customFormat="1">
      <c r="A769" s="83"/>
      <c r="B769" s="83"/>
      <c r="C769" s="83"/>
      <c r="D769" s="109"/>
      <c r="H769" s="144"/>
      <c r="I769" s="145"/>
    </row>
    <row r="770" spans="1:9" s="62" customFormat="1">
      <c r="A770" s="83"/>
      <c r="B770" s="83"/>
      <c r="C770" s="83"/>
      <c r="D770" s="109"/>
      <c r="H770" s="144"/>
      <c r="I770" s="145"/>
    </row>
    <row r="771" spans="1:9" s="62" customFormat="1">
      <c r="A771" s="83"/>
      <c r="B771" s="83"/>
      <c r="C771" s="83"/>
      <c r="D771" s="109"/>
      <c r="H771" s="144"/>
      <c r="I771" s="145"/>
    </row>
    <row r="772" spans="1:9" s="62" customFormat="1">
      <c r="A772" s="83"/>
      <c r="B772" s="83"/>
      <c r="C772" s="83"/>
      <c r="D772" s="109"/>
      <c r="H772" s="144"/>
      <c r="I772" s="145"/>
    </row>
    <row r="773" spans="1:9" s="62" customFormat="1">
      <c r="A773" s="83"/>
      <c r="B773" s="83"/>
      <c r="C773" s="83"/>
      <c r="D773" s="109"/>
      <c r="H773" s="144"/>
      <c r="I773" s="145"/>
    </row>
    <row r="774" spans="1:9" s="62" customFormat="1">
      <c r="A774" s="83"/>
      <c r="B774" s="83"/>
      <c r="C774" s="83"/>
      <c r="D774" s="109"/>
      <c r="H774" s="144"/>
      <c r="I774" s="145"/>
    </row>
    <row r="775" spans="1:9" s="62" customFormat="1">
      <c r="A775" s="83"/>
      <c r="B775" s="83"/>
      <c r="C775" s="83"/>
      <c r="D775" s="109"/>
      <c r="H775" s="144"/>
      <c r="I775" s="145"/>
    </row>
    <row r="776" spans="1:9" s="62" customFormat="1">
      <c r="A776" s="83"/>
      <c r="B776" s="83"/>
      <c r="C776" s="83"/>
      <c r="D776" s="109"/>
      <c r="H776" s="144"/>
      <c r="I776" s="145"/>
    </row>
    <row r="777" spans="1:9" s="62" customFormat="1">
      <c r="A777" s="83"/>
      <c r="B777" s="83"/>
      <c r="C777" s="83"/>
      <c r="D777" s="109"/>
      <c r="H777" s="144"/>
      <c r="I777" s="145"/>
    </row>
    <row r="778" spans="1:9" s="62" customFormat="1">
      <c r="A778" s="83"/>
      <c r="B778" s="83"/>
      <c r="C778" s="83"/>
      <c r="D778" s="109"/>
      <c r="H778" s="144"/>
      <c r="I778" s="145"/>
    </row>
    <row r="779" spans="1:9" s="62" customFormat="1">
      <c r="A779" s="83"/>
      <c r="B779" s="83"/>
      <c r="C779" s="83"/>
      <c r="D779" s="109"/>
      <c r="H779" s="144"/>
      <c r="I779" s="145"/>
    </row>
    <row r="780" spans="1:9" s="62" customFormat="1">
      <c r="A780" s="83"/>
      <c r="B780" s="83"/>
      <c r="C780" s="83"/>
      <c r="D780" s="109"/>
      <c r="H780" s="144"/>
      <c r="I780" s="145"/>
    </row>
    <row r="781" spans="1:9" s="62" customFormat="1">
      <c r="A781" s="83"/>
      <c r="B781" s="83"/>
      <c r="C781" s="83"/>
      <c r="D781" s="109"/>
      <c r="H781" s="144"/>
      <c r="I781" s="145"/>
    </row>
    <row r="782" spans="1:9" s="62" customFormat="1">
      <c r="A782" s="83"/>
      <c r="B782" s="83"/>
      <c r="C782" s="83"/>
      <c r="D782" s="109"/>
      <c r="H782" s="144"/>
      <c r="I782" s="145"/>
    </row>
    <row r="783" spans="1:9" s="62" customFormat="1">
      <c r="A783" s="83"/>
      <c r="B783" s="83"/>
      <c r="C783" s="83"/>
      <c r="D783" s="109"/>
      <c r="H783" s="144"/>
      <c r="I783" s="145"/>
    </row>
    <row r="784" spans="1:9" s="62" customFormat="1">
      <c r="A784" s="83"/>
      <c r="B784" s="83"/>
      <c r="C784" s="83"/>
      <c r="D784" s="109"/>
      <c r="H784" s="144"/>
      <c r="I784" s="145"/>
    </row>
    <row r="785" spans="1:9" s="62" customFormat="1">
      <c r="A785" s="83"/>
      <c r="B785" s="83"/>
      <c r="C785" s="83"/>
      <c r="D785" s="109"/>
      <c r="H785" s="144"/>
      <c r="I785" s="145"/>
    </row>
    <row r="786" spans="1:9" s="62" customFormat="1">
      <c r="A786" s="83"/>
      <c r="B786" s="83"/>
      <c r="C786" s="83"/>
      <c r="D786" s="109"/>
      <c r="H786" s="144"/>
      <c r="I786" s="145"/>
    </row>
    <row r="787" spans="1:9" s="62" customFormat="1">
      <c r="A787" s="83"/>
      <c r="B787" s="83"/>
      <c r="C787" s="83"/>
      <c r="D787" s="109"/>
      <c r="H787" s="144"/>
      <c r="I787" s="145"/>
    </row>
    <row r="788" spans="1:9" s="62" customFormat="1">
      <c r="A788" s="83"/>
      <c r="B788" s="83"/>
      <c r="C788" s="83"/>
      <c r="D788" s="109"/>
      <c r="H788" s="144"/>
      <c r="I788" s="145"/>
    </row>
    <row r="789" spans="1:9" s="62" customFormat="1">
      <c r="A789" s="83"/>
      <c r="B789" s="83"/>
      <c r="C789" s="83"/>
      <c r="D789" s="109"/>
      <c r="H789" s="144"/>
      <c r="I789" s="145"/>
    </row>
    <row r="790" spans="1:9" s="62" customFormat="1">
      <c r="A790" s="83"/>
      <c r="B790" s="83"/>
      <c r="C790" s="83"/>
      <c r="D790" s="109"/>
      <c r="H790" s="144"/>
      <c r="I790" s="145"/>
    </row>
    <row r="791" spans="1:9" s="62" customFormat="1">
      <c r="A791" s="83"/>
      <c r="B791" s="83"/>
      <c r="C791" s="83"/>
      <c r="D791" s="109"/>
      <c r="H791" s="144"/>
      <c r="I791" s="145"/>
    </row>
    <row r="792" spans="1:9" s="62" customFormat="1">
      <c r="A792" s="83"/>
      <c r="B792" s="83"/>
      <c r="C792" s="83"/>
      <c r="D792" s="109"/>
      <c r="H792" s="144"/>
      <c r="I792" s="145"/>
    </row>
    <row r="793" spans="1:9" s="62" customFormat="1">
      <c r="A793" s="83"/>
      <c r="B793" s="83"/>
      <c r="C793" s="83"/>
      <c r="D793" s="109"/>
      <c r="H793" s="144"/>
      <c r="I793" s="145"/>
    </row>
    <row r="794" spans="1:9" s="62" customFormat="1">
      <c r="A794" s="83"/>
      <c r="B794" s="83"/>
      <c r="C794" s="83"/>
      <c r="D794" s="109"/>
      <c r="H794" s="144"/>
      <c r="I794" s="145"/>
    </row>
    <row r="795" spans="1:9" s="62" customFormat="1">
      <c r="A795" s="83"/>
      <c r="B795" s="83"/>
      <c r="C795" s="83"/>
      <c r="D795" s="109"/>
      <c r="H795" s="144"/>
      <c r="I795" s="145"/>
    </row>
    <row r="796" spans="1:9" s="62" customFormat="1">
      <c r="A796" s="83"/>
      <c r="B796" s="83"/>
      <c r="C796" s="83"/>
      <c r="D796" s="109"/>
      <c r="H796" s="144"/>
      <c r="I796" s="145"/>
    </row>
    <row r="797" spans="1:9" s="62" customFormat="1">
      <c r="A797" s="83"/>
      <c r="B797" s="83"/>
      <c r="C797" s="83"/>
      <c r="D797" s="109"/>
      <c r="H797" s="144"/>
      <c r="I797" s="145"/>
    </row>
    <row r="798" spans="1:9" s="62" customFormat="1">
      <c r="A798" s="83"/>
      <c r="B798" s="83"/>
      <c r="C798" s="83"/>
      <c r="D798" s="109"/>
      <c r="H798" s="144"/>
      <c r="I798" s="145"/>
    </row>
    <row r="799" spans="1:9" s="62" customFormat="1">
      <c r="A799" s="83"/>
      <c r="B799" s="83"/>
      <c r="C799" s="83"/>
      <c r="D799" s="109"/>
      <c r="H799" s="144"/>
      <c r="I799" s="145"/>
    </row>
    <row r="800" spans="1:9" s="62" customFormat="1">
      <c r="A800" s="83"/>
      <c r="B800" s="83"/>
      <c r="C800" s="83"/>
      <c r="D800" s="109"/>
      <c r="H800" s="144"/>
      <c r="I800" s="145"/>
    </row>
    <row r="801" spans="1:9" s="62" customFormat="1">
      <c r="A801" s="83"/>
      <c r="B801" s="83"/>
      <c r="C801" s="83"/>
      <c r="D801" s="109"/>
      <c r="H801" s="144"/>
      <c r="I801" s="145"/>
    </row>
    <row r="802" spans="1:9" s="62" customFormat="1">
      <c r="A802" s="83"/>
      <c r="B802" s="83"/>
      <c r="C802" s="83"/>
      <c r="D802" s="109"/>
      <c r="H802" s="144"/>
      <c r="I802" s="145"/>
    </row>
    <row r="803" spans="1:9" s="62" customFormat="1">
      <c r="A803" s="83"/>
      <c r="B803" s="83"/>
      <c r="C803" s="83"/>
      <c r="D803" s="109"/>
      <c r="H803" s="144"/>
      <c r="I803" s="145"/>
    </row>
    <row r="804" spans="1:9" s="62" customFormat="1">
      <c r="A804" s="83"/>
      <c r="B804" s="83"/>
      <c r="C804" s="83"/>
      <c r="D804" s="109"/>
      <c r="H804" s="144"/>
      <c r="I804" s="145"/>
    </row>
    <row r="805" spans="1:9" s="62" customFormat="1">
      <c r="A805" s="83"/>
      <c r="B805" s="83"/>
      <c r="C805" s="83"/>
      <c r="D805" s="109"/>
      <c r="H805" s="144"/>
      <c r="I805" s="145"/>
    </row>
    <row r="806" spans="1:9" s="62" customFormat="1">
      <c r="A806" s="83"/>
      <c r="B806" s="83"/>
      <c r="C806" s="83"/>
      <c r="D806" s="109"/>
      <c r="H806" s="144"/>
      <c r="I806" s="145"/>
    </row>
    <row r="807" spans="1:9" s="62" customFormat="1">
      <c r="A807" s="83"/>
      <c r="B807" s="83"/>
      <c r="C807" s="83"/>
      <c r="D807" s="109"/>
      <c r="H807" s="144"/>
      <c r="I807" s="145"/>
    </row>
    <row r="808" spans="1:9" s="62" customFormat="1">
      <c r="A808" s="83"/>
      <c r="B808" s="83"/>
      <c r="C808" s="83"/>
      <c r="D808" s="109"/>
      <c r="H808" s="144"/>
      <c r="I808" s="145"/>
    </row>
    <row r="809" spans="1:9" s="62" customFormat="1">
      <c r="A809" s="83"/>
      <c r="B809" s="83"/>
      <c r="C809" s="83"/>
      <c r="D809" s="109"/>
      <c r="H809" s="144"/>
      <c r="I809" s="145"/>
    </row>
    <row r="810" spans="1:9" s="62" customFormat="1">
      <c r="A810" s="83"/>
      <c r="B810" s="83"/>
      <c r="C810" s="83"/>
      <c r="D810" s="109"/>
      <c r="H810" s="144"/>
      <c r="I810" s="145"/>
    </row>
    <row r="811" spans="1:9" s="62" customFormat="1">
      <c r="A811" s="83"/>
      <c r="B811" s="83"/>
      <c r="C811" s="83"/>
      <c r="D811" s="109"/>
      <c r="H811" s="144"/>
      <c r="I811" s="145"/>
    </row>
    <row r="812" spans="1:9" s="62" customFormat="1">
      <c r="A812" s="83"/>
      <c r="B812" s="83"/>
      <c r="C812" s="83"/>
      <c r="D812" s="109"/>
      <c r="H812" s="144"/>
      <c r="I812" s="145"/>
    </row>
    <row r="813" spans="1:9" s="62" customFormat="1">
      <c r="A813" s="83"/>
      <c r="B813" s="83"/>
      <c r="C813" s="83"/>
      <c r="D813" s="109"/>
      <c r="H813" s="144"/>
      <c r="I813" s="145"/>
    </row>
    <row r="814" spans="1:9" s="62" customFormat="1">
      <c r="A814" s="83"/>
      <c r="B814" s="83"/>
      <c r="C814" s="83"/>
      <c r="D814" s="109"/>
      <c r="H814" s="144"/>
      <c r="I814" s="145"/>
    </row>
    <row r="815" spans="1:9" s="62" customFormat="1">
      <c r="A815" s="83"/>
      <c r="B815" s="83"/>
      <c r="C815" s="83"/>
      <c r="D815" s="109"/>
      <c r="H815" s="144"/>
      <c r="I815" s="145"/>
    </row>
    <row r="816" spans="1:9" s="62" customFormat="1">
      <c r="A816" s="83"/>
      <c r="B816" s="83"/>
      <c r="C816" s="83"/>
      <c r="D816" s="109"/>
      <c r="H816" s="144"/>
      <c r="I816" s="145"/>
    </row>
    <row r="817" spans="1:9" s="62" customFormat="1">
      <c r="A817" s="83"/>
      <c r="B817" s="83"/>
      <c r="C817" s="83"/>
      <c r="D817" s="109"/>
      <c r="H817" s="144"/>
      <c r="I817" s="145"/>
    </row>
    <row r="818" spans="1:9" s="62" customFormat="1">
      <c r="A818" s="83"/>
      <c r="B818" s="83"/>
      <c r="C818" s="83"/>
      <c r="D818" s="109"/>
      <c r="H818" s="144"/>
      <c r="I818" s="145"/>
    </row>
    <row r="819" spans="1:9" s="62" customFormat="1">
      <c r="A819" s="83"/>
      <c r="B819" s="83"/>
      <c r="C819" s="83"/>
      <c r="D819" s="109"/>
      <c r="H819" s="144"/>
      <c r="I819" s="145"/>
    </row>
    <row r="820" spans="1:9" s="62" customFormat="1">
      <c r="A820" s="83"/>
      <c r="B820" s="83"/>
      <c r="C820" s="83"/>
      <c r="D820" s="109"/>
      <c r="H820" s="144"/>
      <c r="I820" s="145"/>
    </row>
    <row r="821" spans="1:9" s="62" customFormat="1">
      <c r="A821" s="83"/>
      <c r="B821" s="83"/>
      <c r="C821" s="83"/>
      <c r="D821" s="109"/>
      <c r="H821" s="144"/>
      <c r="I821" s="145"/>
    </row>
    <row r="822" spans="1:9" s="62" customFormat="1">
      <c r="A822" s="83"/>
      <c r="B822" s="83"/>
      <c r="C822" s="83"/>
      <c r="D822" s="109"/>
      <c r="H822" s="144"/>
      <c r="I822" s="145"/>
    </row>
    <row r="823" spans="1:9" s="62" customFormat="1">
      <c r="A823" s="83"/>
      <c r="B823" s="83"/>
      <c r="C823" s="83"/>
      <c r="D823" s="109"/>
      <c r="H823" s="144"/>
      <c r="I823" s="145"/>
    </row>
    <row r="824" spans="1:9" s="62" customFormat="1">
      <c r="A824" s="83"/>
      <c r="B824" s="83"/>
      <c r="C824" s="83"/>
      <c r="D824" s="109"/>
      <c r="H824" s="144"/>
      <c r="I824" s="145"/>
    </row>
    <row r="825" spans="1:9" s="62" customFormat="1">
      <c r="A825" s="83"/>
      <c r="B825" s="83"/>
      <c r="C825" s="83"/>
      <c r="D825" s="109"/>
      <c r="H825" s="144"/>
      <c r="I825" s="145"/>
    </row>
    <row r="826" spans="1:9" s="62" customFormat="1">
      <c r="A826" s="83"/>
      <c r="B826" s="83"/>
      <c r="C826" s="83"/>
      <c r="D826" s="109"/>
      <c r="H826" s="144"/>
      <c r="I826" s="145"/>
    </row>
    <row r="827" spans="1:9" s="62" customFormat="1">
      <c r="A827" s="83"/>
      <c r="B827" s="83"/>
      <c r="C827" s="83"/>
      <c r="D827" s="109"/>
      <c r="H827" s="144"/>
      <c r="I827" s="145"/>
    </row>
    <row r="828" spans="1:9" s="62" customFormat="1">
      <c r="A828" s="83"/>
      <c r="B828" s="83"/>
      <c r="C828" s="83"/>
      <c r="D828" s="109"/>
      <c r="H828" s="144"/>
      <c r="I828" s="145"/>
    </row>
    <row r="829" spans="1:9" s="62" customFormat="1">
      <c r="A829" s="83"/>
      <c r="B829" s="83"/>
      <c r="C829" s="83"/>
      <c r="D829" s="109"/>
      <c r="H829" s="144"/>
      <c r="I829" s="145"/>
    </row>
    <row r="830" spans="1:9" s="62" customFormat="1">
      <c r="A830" s="83"/>
      <c r="B830" s="83"/>
      <c r="C830" s="83"/>
      <c r="D830" s="109"/>
      <c r="H830" s="144"/>
      <c r="I830" s="145"/>
    </row>
    <row r="831" spans="1:9" s="62" customFormat="1">
      <c r="A831" s="83"/>
      <c r="B831" s="83"/>
      <c r="C831" s="83"/>
      <c r="D831" s="109"/>
      <c r="H831" s="144"/>
      <c r="I831" s="145"/>
    </row>
    <row r="832" spans="1:9" s="62" customFormat="1">
      <c r="A832" s="83"/>
      <c r="B832" s="83"/>
      <c r="C832" s="83"/>
      <c r="D832" s="109"/>
      <c r="H832" s="144"/>
      <c r="I832" s="145"/>
    </row>
    <row r="833" spans="1:9" s="62" customFormat="1">
      <c r="A833" s="83"/>
      <c r="B833" s="83"/>
      <c r="C833" s="83"/>
      <c r="D833" s="109"/>
      <c r="H833" s="144"/>
      <c r="I833" s="145"/>
    </row>
    <row r="834" spans="1:9" s="62" customFormat="1">
      <c r="A834" s="83"/>
      <c r="B834" s="83"/>
      <c r="C834" s="83"/>
      <c r="D834" s="109"/>
      <c r="H834" s="144"/>
      <c r="I834" s="145"/>
    </row>
    <row r="835" spans="1:9" s="62" customFormat="1">
      <c r="A835" s="83"/>
      <c r="B835" s="83"/>
      <c r="C835" s="83"/>
      <c r="D835" s="109"/>
      <c r="H835" s="144"/>
      <c r="I835" s="145"/>
    </row>
    <row r="836" spans="1:9" s="62" customFormat="1">
      <c r="A836" s="83"/>
      <c r="B836" s="83"/>
      <c r="C836" s="83"/>
      <c r="D836" s="109"/>
      <c r="H836" s="144"/>
      <c r="I836" s="145"/>
    </row>
    <row r="837" spans="1:9" s="62" customFormat="1">
      <c r="A837" s="83"/>
      <c r="B837" s="83"/>
      <c r="C837" s="83"/>
      <c r="D837" s="109"/>
      <c r="H837" s="144"/>
      <c r="I837" s="145"/>
    </row>
    <row r="838" spans="1:9" s="62" customFormat="1">
      <c r="A838" s="83"/>
      <c r="B838" s="83"/>
      <c r="C838" s="83"/>
      <c r="D838" s="109"/>
      <c r="H838" s="144"/>
      <c r="I838" s="145"/>
    </row>
    <row r="839" spans="1:9" s="62" customFormat="1">
      <c r="A839" s="83"/>
      <c r="B839" s="83"/>
      <c r="C839" s="83"/>
      <c r="D839" s="109"/>
      <c r="H839" s="144"/>
      <c r="I839" s="145"/>
    </row>
    <row r="840" spans="1:9" s="62" customFormat="1">
      <c r="A840" s="83"/>
      <c r="B840" s="83"/>
      <c r="C840" s="83"/>
      <c r="D840" s="109"/>
      <c r="H840" s="144"/>
      <c r="I840" s="145"/>
    </row>
    <row r="841" spans="1:9" s="62" customFormat="1">
      <c r="A841" s="83"/>
      <c r="B841" s="83"/>
      <c r="C841" s="83"/>
      <c r="D841" s="109"/>
      <c r="H841" s="144"/>
      <c r="I841" s="145"/>
    </row>
    <row r="842" spans="1:9" s="62" customFormat="1">
      <c r="A842" s="83"/>
      <c r="B842" s="83"/>
      <c r="C842" s="83"/>
      <c r="D842" s="109"/>
      <c r="H842" s="144"/>
      <c r="I842" s="145"/>
    </row>
    <row r="843" spans="1:9" s="62" customFormat="1">
      <c r="A843" s="83"/>
      <c r="B843" s="83"/>
      <c r="C843" s="83"/>
      <c r="D843" s="109"/>
      <c r="H843" s="144"/>
      <c r="I843" s="145"/>
    </row>
    <row r="844" spans="1:9" s="62" customFormat="1">
      <c r="A844" s="83"/>
      <c r="B844" s="83"/>
      <c r="C844" s="83"/>
      <c r="D844" s="109"/>
      <c r="H844" s="144"/>
      <c r="I844" s="145"/>
    </row>
    <row r="845" spans="1:9" s="62" customFormat="1">
      <c r="A845" s="83"/>
      <c r="B845" s="83"/>
      <c r="C845" s="83"/>
      <c r="D845" s="109"/>
      <c r="H845" s="144"/>
      <c r="I845" s="145"/>
    </row>
    <row r="846" spans="1:9" s="62" customFormat="1">
      <c r="A846" s="83"/>
      <c r="B846" s="83"/>
      <c r="C846" s="83"/>
      <c r="D846" s="109"/>
      <c r="H846" s="144"/>
      <c r="I846" s="145"/>
    </row>
    <row r="847" spans="1:9" s="62" customFormat="1">
      <c r="A847" s="83"/>
      <c r="B847" s="83"/>
      <c r="C847" s="83"/>
      <c r="D847" s="109"/>
      <c r="H847" s="144"/>
      <c r="I847" s="145"/>
    </row>
    <row r="848" spans="1:9" s="62" customFormat="1">
      <c r="A848" s="83"/>
      <c r="B848" s="83"/>
      <c r="C848" s="83"/>
      <c r="D848" s="109"/>
      <c r="H848" s="144"/>
      <c r="I848" s="145"/>
    </row>
    <row r="849" spans="1:9" s="62" customFormat="1">
      <c r="A849" s="83"/>
      <c r="B849" s="83"/>
      <c r="C849" s="83"/>
      <c r="D849" s="109"/>
      <c r="H849" s="144"/>
      <c r="I849" s="145"/>
    </row>
    <row r="850" spans="1:9" s="62" customFormat="1">
      <c r="A850" s="83"/>
      <c r="B850" s="83"/>
      <c r="C850" s="83"/>
      <c r="D850" s="109"/>
      <c r="H850" s="144"/>
      <c r="I850" s="145"/>
    </row>
    <row r="851" spans="1:9" s="62" customFormat="1">
      <c r="A851" s="83"/>
      <c r="B851" s="83"/>
      <c r="C851" s="83"/>
      <c r="D851" s="109"/>
      <c r="H851" s="144"/>
      <c r="I851" s="145"/>
    </row>
    <row r="852" spans="1:9" s="62" customFormat="1">
      <c r="A852" s="83"/>
      <c r="B852" s="83"/>
      <c r="C852" s="83"/>
      <c r="D852" s="109"/>
      <c r="H852" s="144"/>
      <c r="I852" s="145"/>
    </row>
    <row r="853" spans="1:9" s="62" customFormat="1">
      <c r="A853" s="83"/>
      <c r="B853" s="83"/>
      <c r="C853" s="83"/>
      <c r="D853" s="109"/>
      <c r="H853" s="144"/>
      <c r="I853" s="145"/>
    </row>
    <row r="854" spans="1:9" s="62" customFormat="1">
      <c r="A854" s="83"/>
      <c r="B854" s="83"/>
      <c r="C854" s="83"/>
      <c r="D854" s="109"/>
      <c r="H854" s="144"/>
      <c r="I854" s="145"/>
    </row>
    <row r="855" spans="1:9" s="62" customFormat="1">
      <c r="A855" s="83"/>
      <c r="B855" s="83"/>
      <c r="C855" s="83"/>
      <c r="D855" s="109"/>
      <c r="H855" s="144"/>
      <c r="I855" s="145"/>
    </row>
    <row r="856" spans="1:9" s="62" customFormat="1">
      <c r="A856" s="83"/>
      <c r="B856" s="83"/>
      <c r="C856" s="83"/>
      <c r="D856" s="109"/>
      <c r="H856" s="144"/>
      <c r="I856" s="145"/>
    </row>
    <row r="857" spans="1:9" s="62" customFormat="1">
      <c r="A857" s="83"/>
      <c r="B857" s="83"/>
      <c r="C857" s="83"/>
      <c r="D857" s="109"/>
      <c r="H857" s="144"/>
      <c r="I857" s="145"/>
    </row>
    <row r="858" spans="1:9" s="62" customFormat="1">
      <c r="A858" s="83"/>
      <c r="B858" s="83"/>
      <c r="C858" s="83"/>
      <c r="D858" s="109"/>
      <c r="H858" s="144"/>
      <c r="I858" s="145"/>
    </row>
    <row r="859" spans="1:9" s="62" customFormat="1">
      <c r="A859" s="83"/>
      <c r="B859" s="83"/>
      <c r="C859" s="83"/>
      <c r="D859" s="109"/>
      <c r="H859" s="144"/>
      <c r="I859" s="145"/>
    </row>
    <row r="860" spans="1:9" s="62" customFormat="1">
      <c r="A860" s="83"/>
      <c r="B860" s="83"/>
      <c r="C860" s="83"/>
      <c r="D860" s="109"/>
      <c r="H860" s="144"/>
      <c r="I860" s="145"/>
    </row>
    <row r="861" spans="1:9" s="62" customFormat="1">
      <c r="A861" s="83"/>
      <c r="B861" s="83"/>
      <c r="C861" s="83"/>
      <c r="D861" s="109"/>
      <c r="H861" s="144"/>
      <c r="I861" s="145"/>
    </row>
    <row r="862" spans="1:9" s="62" customFormat="1">
      <c r="A862" s="83"/>
      <c r="B862" s="83"/>
      <c r="C862" s="83"/>
      <c r="D862" s="109"/>
      <c r="H862" s="144"/>
      <c r="I862" s="145"/>
    </row>
    <row r="863" spans="1:9" s="62" customFormat="1">
      <c r="A863" s="83"/>
      <c r="B863" s="83"/>
      <c r="C863" s="83"/>
      <c r="D863" s="109"/>
      <c r="H863" s="144"/>
      <c r="I863" s="145"/>
    </row>
    <row r="864" spans="1:9" s="62" customFormat="1">
      <c r="A864" s="83"/>
      <c r="B864" s="83"/>
      <c r="C864" s="83"/>
      <c r="D864" s="109"/>
      <c r="H864" s="144"/>
      <c r="I864" s="145"/>
    </row>
    <row r="865" spans="1:9" s="62" customFormat="1">
      <c r="A865" s="83"/>
      <c r="B865" s="83"/>
      <c r="C865" s="83"/>
      <c r="D865" s="109"/>
      <c r="H865" s="144"/>
      <c r="I865" s="145"/>
    </row>
    <row r="866" spans="1:9" s="62" customFormat="1">
      <c r="A866" s="83"/>
      <c r="B866" s="83"/>
      <c r="C866" s="83"/>
      <c r="D866" s="109"/>
      <c r="H866" s="144"/>
      <c r="I866" s="145"/>
    </row>
    <row r="867" spans="1:9" s="62" customFormat="1">
      <c r="A867" s="83"/>
      <c r="B867" s="83"/>
      <c r="C867" s="83"/>
      <c r="D867" s="109"/>
      <c r="H867" s="144"/>
      <c r="I867" s="145"/>
    </row>
    <row r="868" spans="1:9" s="62" customFormat="1">
      <c r="A868" s="83"/>
      <c r="B868" s="83"/>
      <c r="C868" s="83"/>
      <c r="D868" s="109"/>
      <c r="H868" s="144"/>
      <c r="I868" s="145"/>
    </row>
    <row r="869" spans="1:9" s="62" customFormat="1">
      <c r="A869" s="83"/>
      <c r="B869" s="83"/>
      <c r="C869" s="83"/>
      <c r="D869" s="109"/>
      <c r="H869" s="144"/>
      <c r="I869" s="145"/>
    </row>
    <row r="870" spans="1:9" s="62" customFormat="1">
      <c r="A870" s="83"/>
      <c r="B870" s="83"/>
      <c r="C870" s="83"/>
      <c r="D870" s="109"/>
      <c r="H870" s="144"/>
      <c r="I870" s="145"/>
    </row>
    <row r="871" spans="1:9" s="62" customFormat="1">
      <c r="A871" s="83"/>
      <c r="B871" s="83"/>
      <c r="C871" s="83"/>
      <c r="D871" s="109"/>
      <c r="H871" s="144"/>
      <c r="I871" s="145"/>
    </row>
    <row r="872" spans="1:9" s="62" customFormat="1">
      <c r="A872" s="83"/>
      <c r="B872" s="83"/>
      <c r="C872" s="83"/>
      <c r="D872" s="109"/>
      <c r="H872" s="144"/>
      <c r="I872" s="145"/>
    </row>
    <row r="873" spans="1:9" s="62" customFormat="1">
      <c r="A873" s="83"/>
      <c r="B873" s="83"/>
      <c r="C873" s="83"/>
      <c r="D873" s="109"/>
      <c r="H873" s="144"/>
      <c r="I873" s="145"/>
    </row>
    <row r="874" spans="1:9" s="62" customFormat="1">
      <c r="A874" s="83"/>
      <c r="B874" s="83"/>
      <c r="C874" s="83"/>
      <c r="D874" s="109"/>
      <c r="H874" s="144"/>
      <c r="I874" s="145"/>
    </row>
    <row r="875" spans="1:9" s="62" customFormat="1">
      <c r="A875" s="83"/>
      <c r="B875" s="83"/>
      <c r="C875" s="83"/>
      <c r="D875" s="109"/>
      <c r="H875" s="144"/>
      <c r="I875" s="145"/>
    </row>
    <row r="876" spans="1:9" s="62" customFormat="1">
      <c r="A876" s="83"/>
      <c r="B876" s="83"/>
      <c r="C876" s="83"/>
      <c r="D876" s="109"/>
      <c r="H876" s="144"/>
      <c r="I876" s="145"/>
    </row>
    <row r="877" spans="1:9" s="62" customFormat="1">
      <c r="A877" s="83"/>
      <c r="B877" s="83"/>
      <c r="C877" s="83"/>
      <c r="D877" s="109"/>
      <c r="H877" s="144"/>
      <c r="I877" s="145"/>
    </row>
    <row r="878" spans="1:9" s="62" customFormat="1">
      <c r="A878" s="83"/>
      <c r="B878" s="83"/>
      <c r="C878" s="83"/>
      <c r="D878" s="109"/>
      <c r="H878" s="144"/>
      <c r="I878" s="145"/>
    </row>
    <row r="879" spans="1:9" s="62" customFormat="1">
      <c r="A879" s="83"/>
      <c r="B879" s="83"/>
      <c r="C879" s="83"/>
      <c r="D879" s="109"/>
      <c r="H879" s="144"/>
      <c r="I879" s="145"/>
    </row>
    <row r="880" spans="1:9" s="62" customFormat="1">
      <c r="A880" s="83"/>
      <c r="B880" s="83"/>
      <c r="C880" s="83"/>
      <c r="D880" s="109"/>
      <c r="H880" s="144"/>
      <c r="I880" s="145"/>
    </row>
    <row r="881" spans="1:9" s="62" customFormat="1">
      <c r="A881" s="83"/>
      <c r="B881" s="83"/>
      <c r="C881" s="83"/>
      <c r="D881" s="109"/>
      <c r="H881" s="144"/>
      <c r="I881" s="145"/>
    </row>
    <row r="882" spans="1:9" s="62" customFormat="1">
      <c r="A882" s="83"/>
      <c r="B882" s="83"/>
      <c r="C882" s="83"/>
      <c r="D882" s="109"/>
      <c r="H882" s="144"/>
      <c r="I882" s="145"/>
    </row>
    <row r="883" spans="1:9" s="62" customFormat="1">
      <c r="A883" s="83"/>
      <c r="B883" s="83"/>
      <c r="C883" s="83"/>
      <c r="D883" s="109"/>
      <c r="H883" s="144"/>
      <c r="I883" s="145"/>
    </row>
    <row r="884" spans="1:9" s="62" customFormat="1">
      <c r="A884" s="83"/>
      <c r="B884" s="83"/>
      <c r="C884" s="83"/>
      <c r="D884" s="109"/>
      <c r="H884" s="144"/>
      <c r="I884" s="145"/>
    </row>
    <row r="885" spans="1:9" s="62" customFormat="1">
      <c r="A885" s="83"/>
      <c r="B885" s="83"/>
      <c r="C885" s="83"/>
      <c r="D885" s="109"/>
      <c r="H885" s="144"/>
      <c r="I885" s="145"/>
    </row>
    <row r="886" spans="1:9" s="62" customFormat="1">
      <c r="A886" s="83"/>
      <c r="B886" s="83"/>
      <c r="C886" s="83"/>
      <c r="D886" s="109"/>
      <c r="H886" s="144"/>
      <c r="I886" s="145"/>
    </row>
    <row r="887" spans="1:9" s="62" customFormat="1">
      <c r="A887" s="83"/>
      <c r="B887" s="83"/>
      <c r="C887" s="83"/>
      <c r="D887" s="109"/>
      <c r="H887" s="144"/>
      <c r="I887" s="145"/>
    </row>
    <row r="888" spans="1:9" s="62" customFormat="1">
      <c r="A888" s="83"/>
      <c r="B888" s="83"/>
      <c r="C888" s="83"/>
      <c r="D888" s="109"/>
      <c r="H888" s="144"/>
      <c r="I888" s="145"/>
    </row>
    <row r="889" spans="1:9" s="62" customFormat="1">
      <c r="A889" s="83"/>
      <c r="B889" s="83"/>
      <c r="C889" s="83"/>
      <c r="D889" s="109"/>
      <c r="H889" s="144"/>
      <c r="I889" s="145"/>
    </row>
    <row r="890" spans="1:9" s="62" customFormat="1">
      <c r="A890" s="83"/>
      <c r="B890" s="83"/>
      <c r="C890" s="83"/>
      <c r="D890" s="109"/>
      <c r="H890" s="144"/>
      <c r="I890" s="145"/>
    </row>
    <row r="891" spans="1:9" s="62" customFormat="1">
      <c r="A891" s="83"/>
      <c r="B891" s="83"/>
      <c r="C891" s="83"/>
      <c r="D891" s="109"/>
      <c r="H891" s="144"/>
      <c r="I891" s="145"/>
    </row>
    <row r="892" spans="1:9" s="62" customFormat="1">
      <c r="A892" s="83"/>
      <c r="B892" s="83"/>
      <c r="C892" s="83"/>
      <c r="D892" s="109"/>
      <c r="H892" s="144"/>
      <c r="I892" s="145"/>
    </row>
    <row r="893" spans="1:9" s="62" customFormat="1">
      <c r="A893" s="83"/>
      <c r="B893" s="83"/>
      <c r="C893" s="83"/>
      <c r="D893" s="109"/>
      <c r="H893" s="144"/>
      <c r="I893" s="145"/>
    </row>
    <row r="894" spans="1:9" s="62" customFormat="1">
      <c r="A894" s="83"/>
      <c r="B894" s="83"/>
      <c r="C894" s="83"/>
      <c r="D894" s="109"/>
      <c r="H894" s="144"/>
      <c r="I894" s="145"/>
    </row>
    <row r="895" spans="1:9" s="62" customFormat="1">
      <c r="A895" s="83"/>
      <c r="B895" s="83"/>
      <c r="C895" s="83"/>
      <c r="D895" s="109"/>
      <c r="H895" s="144"/>
      <c r="I895" s="145"/>
    </row>
    <row r="896" spans="1:9" s="62" customFormat="1">
      <c r="A896" s="83"/>
      <c r="B896" s="83"/>
      <c r="C896" s="83"/>
      <c r="D896" s="109"/>
      <c r="H896" s="144"/>
      <c r="I896" s="145"/>
    </row>
    <row r="897" spans="1:9" s="62" customFormat="1">
      <c r="A897" s="83"/>
      <c r="B897" s="83"/>
      <c r="C897" s="83"/>
      <c r="D897" s="109"/>
      <c r="H897" s="144"/>
      <c r="I897" s="145"/>
    </row>
    <row r="898" spans="1:9" s="62" customFormat="1">
      <c r="A898" s="83"/>
      <c r="B898" s="83"/>
      <c r="C898" s="83"/>
      <c r="D898" s="109"/>
      <c r="H898" s="144"/>
      <c r="I898" s="145"/>
    </row>
    <row r="899" spans="1:9" s="62" customFormat="1">
      <c r="A899" s="83"/>
      <c r="B899" s="83"/>
      <c r="C899" s="83"/>
      <c r="D899" s="109"/>
      <c r="H899" s="144"/>
      <c r="I899" s="145"/>
    </row>
    <row r="900" spans="1:9" s="62" customFormat="1">
      <c r="A900" s="83"/>
      <c r="B900" s="83"/>
      <c r="C900" s="83"/>
      <c r="D900" s="109"/>
      <c r="H900" s="144"/>
      <c r="I900" s="145"/>
    </row>
    <row r="901" spans="1:9" s="62" customFormat="1">
      <c r="A901" s="83"/>
      <c r="B901" s="83"/>
      <c r="C901" s="83"/>
      <c r="D901" s="109"/>
      <c r="H901" s="144"/>
      <c r="I901" s="145"/>
    </row>
    <row r="902" spans="1:9" s="62" customFormat="1">
      <c r="A902" s="83"/>
      <c r="B902" s="83"/>
      <c r="C902" s="83"/>
      <c r="D902" s="109"/>
      <c r="H902" s="144"/>
      <c r="I902" s="145"/>
    </row>
    <row r="903" spans="1:9" s="62" customFormat="1">
      <c r="A903" s="83"/>
      <c r="B903" s="83"/>
      <c r="C903" s="83"/>
      <c r="D903" s="109"/>
      <c r="H903" s="144"/>
      <c r="I903" s="145"/>
    </row>
    <row r="904" spans="1:9" s="62" customFormat="1">
      <c r="A904" s="83"/>
      <c r="B904" s="83"/>
      <c r="C904" s="83"/>
      <c r="D904" s="109"/>
      <c r="H904" s="144"/>
      <c r="I904" s="145"/>
    </row>
    <row r="905" spans="1:9" s="62" customFormat="1">
      <c r="A905" s="83"/>
      <c r="B905" s="83"/>
      <c r="C905" s="83"/>
      <c r="D905" s="109"/>
      <c r="H905" s="144"/>
      <c r="I905" s="145"/>
    </row>
    <row r="906" spans="1:9" s="62" customFormat="1">
      <c r="A906" s="83"/>
      <c r="B906" s="83"/>
      <c r="C906" s="83"/>
      <c r="D906" s="109"/>
      <c r="H906" s="144"/>
      <c r="I906" s="145"/>
    </row>
    <row r="907" spans="1:9" s="62" customFormat="1">
      <c r="A907" s="83"/>
      <c r="B907" s="83"/>
      <c r="C907" s="83"/>
      <c r="D907" s="109"/>
      <c r="H907" s="144"/>
      <c r="I907" s="145"/>
    </row>
    <row r="908" spans="1:9" s="62" customFormat="1">
      <c r="A908" s="83"/>
      <c r="B908" s="83"/>
      <c r="C908" s="83"/>
      <c r="D908" s="109"/>
      <c r="H908" s="144"/>
      <c r="I908" s="145"/>
    </row>
    <row r="909" spans="1:9" s="62" customFormat="1">
      <c r="A909" s="83"/>
      <c r="B909" s="83"/>
      <c r="C909" s="83"/>
      <c r="D909" s="109"/>
      <c r="H909" s="144"/>
      <c r="I909" s="145"/>
    </row>
    <row r="910" spans="1:9" s="62" customFormat="1">
      <c r="A910" s="83"/>
      <c r="B910" s="83"/>
      <c r="C910" s="83"/>
      <c r="D910" s="109"/>
      <c r="H910" s="144"/>
      <c r="I910" s="145"/>
    </row>
    <row r="911" spans="1:9" s="62" customFormat="1">
      <c r="A911" s="83"/>
      <c r="B911" s="83"/>
      <c r="C911" s="83"/>
      <c r="D911" s="109"/>
      <c r="H911" s="144"/>
      <c r="I911" s="145"/>
    </row>
    <row r="912" spans="1:9" s="62" customFormat="1">
      <c r="A912" s="83"/>
      <c r="B912" s="83"/>
      <c r="C912" s="83"/>
      <c r="D912" s="109"/>
      <c r="H912" s="144"/>
      <c r="I912" s="145"/>
    </row>
    <row r="913" spans="1:9" s="62" customFormat="1">
      <c r="A913" s="83"/>
      <c r="B913" s="83"/>
      <c r="C913" s="83"/>
      <c r="D913" s="109"/>
      <c r="H913" s="144"/>
      <c r="I913" s="145"/>
    </row>
    <row r="914" spans="1:9" s="62" customFormat="1">
      <c r="A914" s="83"/>
      <c r="B914" s="83"/>
      <c r="C914" s="83"/>
      <c r="D914" s="109"/>
      <c r="H914" s="144"/>
      <c r="I914" s="145"/>
    </row>
    <row r="915" spans="1:9" s="62" customFormat="1">
      <c r="A915" s="83"/>
      <c r="B915" s="83"/>
      <c r="C915" s="83"/>
      <c r="D915" s="109"/>
      <c r="H915" s="144"/>
      <c r="I915" s="145"/>
    </row>
    <row r="916" spans="1:9" s="62" customFormat="1">
      <c r="A916" s="83"/>
      <c r="B916" s="83"/>
      <c r="C916" s="83"/>
      <c r="D916" s="109"/>
      <c r="H916" s="144"/>
      <c r="I916" s="145"/>
    </row>
    <row r="917" spans="1:9" s="62" customFormat="1">
      <c r="A917" s="83"/>
      <c r="B917" s="83"/>
      <c r="C917" s="83"/>
      <c r="D917" s="109"/>
      <c r="H917" s="144"/>
      <c r="I917" s="145"/>
    </row>
    <row r="918" spans="1:9" s="62" customFormat="1">
      <c r="A918" s="83"/>
      <c r="B918" s="83"/>
      <c r="C918" s="83"/>
      <c r="D918" s="109"/>
      <c r="H918" s="144"/>
      <c r="I918" s="145"/>
    </row>
    <row r="919" spans="1:9" s="62" customFormat="1">
      <c r="A919" s="83"/>
      <c r="B919" s="83"/>
      <c r="C919" s="83"/>
      <c r="D919" s="109"/>
      <c r="H919" s="144"/>
      <c r="I919" s="145"/>
    </row>
    <row r="920" spans="1:9" s="62" customFormat="1">
      <c r="A920" s="83"/>
      <c r="B920" s="83"/>
      <c r="C920" s="83"/>
      <c r="D920" s="109"/>
      <c r="H920" s="144"/>
      <c r="I920" s="145"/>
    </row>
    <row r="921" spans="1:9" s="62" customFormat="1">
      <c r="A921" s="83"/>
      <c r="B921" s="83"/>
      <c r="C921" s="83"/>
      <c r="D921" s="109"/>
      <c r="H921" s="144"/>
      <c r="I921" s="145"/>
    </row>
    <row r="922" spans="1:9" s="62" customFormat="1">
      <c r="A922" s="83"/>
      <c r="B922" s="83"/>
      <c r="C922" s="83"/>
      <c r="D922" s="109"/>
      <c r="H922" s="144"/>
      <c r="I922" s="145"/>
    </row>
    <row r="923" spans="1:9" s="62" customFormat="1">
      <c r="A923" s="83"/>
      <c r="B923" s="83"/>
      <c r="C923" s="83"/>
      <c r="D923" s="109"/>
      <c r="H923" s="144"/>
      <c r="I923" s="145"/>
    </row>
    <row r="924" spans="1:9" s="62" customFormat="1">
      <c r="A924" s="83"/>
      <c r="B924" s="83"/>
      <c r="C924" s="83"/>
      <c r="D924" s="109"/>
      <c r="H924" s="144"/>
      <c r="I924" s="145"/>
    </row>
    <row r="925" spans="1:9" s="62" customFormat="1">
      <c r="A925" s="83"/>
      <c r="B925" s="83"/>
      <c r="C925" s="83"/>
      <c r="D925" s="109"/>
      <c r="H925" s="144"/>
      <c r="I925" s="145"/>
    </row>
    <row r="926" spans="1:9" s="62" customFormat="1">
      <c r="A926" s="83"/>
      <c r="B926" s="83"/>
      <c r="C926" s="83"/>
      <c r="D926" s="109"/>
      <c r="H926" s="144"/>
      <c r="I926" s="145"/>
    </row>
    <row r="927" spans="1:9" s="62" customFormat="1">
      <c r="A927" s="83"/>
      <c r="B927" s="83"/>
      <c r="C927" s="83"/>
      <c r="D927" s="109"/>
      <c r="H927" s="144"/>
      <c r="I927" s="145"/>
    </row>
    <row r="928" spans="1:9" s="62" customFormat="1">
      <c r="A928" s="83"/>
      <c r="B928" s="83"/>
      <c r="C928" s="83"/>
      <c r="D928" s="109"/>
      <c r="H928" s="144"/>
      <c r="I928" s="145"/>
    </row>
    <row r="929" spans="1:9" s="62" customFormat="1">
      <c r="A929" s="83"/>
      <c r="B929" s="83"/>
      <c r="C929" s="83"/>
      <c r="D929" s="109"/>
      <c r="H929" s="144"/>
      <c r="I929" s="145"/>
    </row>
    <row r="930" spans="1:9" s="62" customFormat="1">
      <c r="A930" s="83"/>
      <c r="B930" s="83"/>
      <c r="C930" s="83"/>
      <c r="D930" s="109"/>
      <c r="H930" s="144"/>
      <c r="I930" s="145"/>
    </row>
    <row r="931" spans="1:9" s="62" customFormat="1">
      <c r="A931" s="83"/>
      <c r="B931" s="83"/>
      <c r="C931" s="83"/>
      <c r="D931" s="109"/>
      <c r="H931" s="144"/>
      <c r="I931" s="145"/>
    </row>
    <row r="932" spans="1:9" s="62" customFormat="1">
      <c r="A932" s="83"/>
      <c r="B932" s="83"/>
      <c r="C932" s="83"/>
      <c r="D932" s="109"/>
      <c r="H932" s="144"/>
      <c r="I932" s="145"/>
    </row>
    <row r="933" spans="1:9" s="62" customFormat="1">
      <c r="A933" s="83"/>
      <c r="B933" s="83"/>
      <c r="C933" s="83"/>
      <c r="D933" s="109"/>
      <c r="H933" s="144"/>
      <c r="I933" s="145"/>
    </row>
    <row r="934" spans="1:9" s="62" customFormat="1">
      <c r="A934" s="83"/>
      <c r="B934" s="83"/>
      <c r="C934" s="83"/>
      <c r="D934" s="109"/>
      <c r="H934" s="144"/>
      <c r="I934" s="145"/>
    </row>
    <row r="935" spans="1:9" s="62" customFormat="1">
      <c r="A935" s="83"/>
      <c r="B935" s="83"/>
      <c r="C935" s="83"/>
      <c r="D935" s="109"/>
      <c r="H935" s="144"/>
      <c r="I935" s="145"/>
    </row>
    <row r="936" spans="1:9" s="62" customFormat="1">
      <c r="A936" s="83"/>
      <c r="B936" s="83"/>
      <c r="C936" s="83"/>
      <c r="D936" s="109"/>
      <c r="H936" s="144"/>
      <c r="I936" s="145"/>
    </row>
    <row r="937" spans="1:9" s="62" customFormat="1">
      <c r="A937" s="83"/>
      <c r="B937" s="83"/>
      <c r="C937" s="83"/>
      <c r="D937" s="109"/>
      <c r="H937" s="144"/>
      <c r="I937" s="145"/>
    </row>
    <row r="938" spans="1:9" s="62" customFormat="1">
      <c r="A938" s="83"/>
      <c r="B938" s="83"/>
      <c r="C938" s="83"/>
      <c r="D938" s="109"/>
      <c r="H938" s="144"/>
      <c r="I938" s="145"/>
    </row>
    <row r="939" spans="1:9" s="62" customFormat="1">
      <c r="A939" s="83"/>
      <c r="B939" s="83"/>
      <c r="C939" s="83"/>
      <c r="D939" s="109"/>
      <c r="H939" s="144"/>
      <c r="I939" s="145"/>
    </row>
    <row r="940" spans="1:9" s="62" customFormat="1">
      <c r="A940" s="83"/>
      <c r="B940" s="83"/>
      <c r="C940" s="83"/>
      <c r="D940" s="109"/>
      <c r="H940" s="144"/>
      <c r="I940" s="145"/>
    </row>
    <row r="941" spans="1:9" s="62" customFormat="1">
      <c r="A941" s="83"/>
      <c r="B941" s="83"/>
      <c r="C941" s="83"/>
      <c r="D941" s="109"/>
      <c r="H941" s="144"/>
      <c r="I941" s="145"/>
    </row>
    <row r="942" spans="1:9" s="62" customFormat="1">
      <c r="A942" s="83"/>
      <c r="B942" s="83"/>
      <c r="C942" s="83"/>
      <c r="D942" s="109"/>
      <c r="H942" s="144"/>
      <c r="I942" s="145"/>
    </row>
    <row r="943" spans="1:9" s="62" customFormat="1">
      <c r="A943" s="83"/>
      <c r="B943" s="83"/>
      <c r="C943" s="83"/>
      <c r="D943" s="109"/>
      <c r="H943" s="144"/>
      <c r="I943" s="145"/>
    </row>
    <row r="944" spans="1:9" s="62" customFormat="1">
      <c r="A944" s="83"/>
      <c r="B944" s="83"/>
      <c r="C944" s="83"/>
      <c r="D944" s="109"/>
      <c r="H944" s="144"/>
      <c r="I944" s="145"/>
    </row>
    <row r="945" spans="1:9" s="62" customFormat="1">
      <c r="A945" s="83"/>
      <c r="B945" s="83"/>
      <c r="C945" s="83"/>
      <c r="D945" s="109"/>
      <c r="H945" s="144"/>
      <c r="I945" s="145"/>
    </row>
    <row r="946" spans="1:9" s="62" customFormat="1">
      <c r="A946" s="83"/>
      <c r="B946" s="83"/>
      <c r="C946" s="83"/>
      <c r="D946" s="109"/>
      <c r="H946" s="144"/>
      <c r="I946" s="145"/>
    </row>
    <row r="947" spans="1:9" s="62" customFormat="1">
      <c r="A947" s="83"/>
      <c r="B947" s="83"/>
      <c r="C947" s="83"/>
      <c r="D947" s="109"/>
      <c r="H947" s="144"/>
      <c r="I947" s="145"/>
    </row>
    <row r="948" spans="1:9" s="62" customFormat="1">
      <c r="A948" s="83"/>
      <c r="B948" s="83"/>
      <c r="C948" s="83"/>
      <c r="D948" s="109"/>
      <c r="H948" s="144"/>
      <c r="I948" s="145"/>
    </row>
    <row r="949" spans="1:9" s="62" customFormat="1">
      <c r="A949" s="83"/>
      <c r="B949" s="83"/>
      <c r="C949" s="83"/>
      <c r="D949" s="109"/>
      <c r="H949" s="144"/>
      <c r="I949" s="145"/>
    </row>
    <row r="950" spans="1:9" s="62" customFormat="1">
      <c r="A950" s="83"/>
      <c r="B950" s="83"/>
      <c r="C950" s="83"/>
      <c r="D950" s="109"/>
      <c r="H950" s="144"/>
      <c r="I950" s="145"/>
    </row>
    <row r="951" spans="1:9" s="62" customFormat="1">
      <c r="A951" s="83"/>
      <c r="B951" s="83"/>
      <c r="C951" s="83"/>
      <c r="D951" s="109"/>
      <c r="H951" s="144"/>
      <c r="I951" s="145"/>
    </row>
    <row r="952" spans="1:9" s="62" customFormat="1">
      <c r="A952" s="83"/>
      <c r="B952" s="83"/>
      <c r="C952" s="83"/>
      <c r="D952" s="109"/>
      <c r="H952" s="144"/>
      <c r="I952" s="145"/>
    </row>
    <row r="953" spans="1:9" s="62" customFormat="1">
      <c r="A953" s="83"/>
      <c r="B953" s="83"/>
      <c r="C953" s="83"/>
      <c r="D953" s="109"/>
      <c r="H953" s="144"/>
      <c r="I953" s="145"/>
    </row>
    <row r="954" spans="1:9" s="62" customFormat="1">
      <c r="A954" s="83"/>
      <c r="B954" s="83"/>
      <c r="C954" s="83"/>
      <c r="D954" s="109"/>
      <c r="H954" s="144"/>
      <c r="I954" s="145"/>
    </row>
    <row r="955" spans="1:9" s="62" customFormat="1">
      <c r="A955" s="83"/>
      <c r="B955" s="83"/>
      <c r="C955" s="83"/>
      <c r="D955" s="109"/>
      <c r="H955" s="144"/>
      <c r="I955" s="145"/>
    </row>
    <row r="956" spans="1:9" s="62" customFormat="1">
      <c r="A956" s="83"/>
      <c r="B956" s="83"/>
      <c r="C956" s="83"/>
      <c r="D956" s="109"/>
      <c r="H956" s="144"/>
      <c r="I956" s="145"/>
    </row>
    <row r="957" spans="1:9" s="62" customFormat="1">
      <c r="A957" s="83"/>
      <c r="B957" s="83"/>
      <c r="C957" s="83"/>
      <c r="D957" s="109"/>
      <c r="H957" s="144"/>
      <c r="I957" s="145"/>
    </row>
    <row r="958" spans="1:9" s="62" customFormat="1">
      <c r="A958" s="83"/>
      <c r="B958" s="83"/>
      <c r="C958" s="83"/>
      <c r="D958" s="109"/>
      <c r="H958" s="144"/>
      <c r="I958" s="145"/>
    </row>
    <row r="959" spans="1:9" s="62" customFormat="1">
      <c r="A959" s="83"/>
      <c r="B959" s="83"/>
      <c r="C959" s="83"/>
      <c r="D959" s="109"/>
      <c r="H959" s="144"/>
      <c r="I959" s="145"/>
    </row>
    <row r="960" spans="1:9" s="62" customFormat="1">
      <c r="A960" s="83"/>
      <c r="B960" s="83"/>
      <c r="C960" s="83"/>
      <c r="D960" s="109"/>
      <c r="H960" s="144"/>
      <c r="I960" s="145"/>
    </row>
    <row r="961" spans="1:9" s="62" customFormat="1">
      <c r="A961" s="83"/>
      <c r="B961" s="83"/>
      <c r="C961" s="83"/>
      <c r="D961" s="109"/>
      <c r="H961" s="144"/>
      <c r="I961" s="145"/>
    </row>
    <row r="962" spans="1:9" s="62" customFormat="1">
      <c r="A962" s="83"/>
      <c r="B962" s="83"/>
      <c r="C962" s="83"/>
      <c r="D962" s="109"/>
      <c r="H962" s="144"/>
      <c r="I962" s="145"/>
    </row>
    <row r="963" spans="1:9" s="62" customFormat="1">
      <c r="A963" s="83"/>
      <c r="B963" s="83"/>
      <c r="C963" s="83"/>
      <c r="D963" s="109"/>
      <c r="H963" s="144"/>
      <c r="I963" s="145"/>
    </row>
    <row r="964" spans="1:9" s="62" customFormat="1">
      <c r="A964" s="83"/>
      <c r="B964" s="83"/>
      <c r="C964" s="83"/>
      <c r="D964" s="109"/>
      <c r="H964" s="144"/>
      <c r="I964" s="145"/>
    </row>
    <row r="965" spans="1:9" s="62" customFormat="1">
      <c r="A965" s="83"/>
      <c r="B965" s="83"/>
      <c r="C965" s="83"/>
      <c r="D965" s="109"/>
      <c r="H965" s="144"/>
      <c r="I965" s="145"/>
    </row>
    <row r="966" spans="1:9" s="62" customFormat="1">
      <c r="A966" s="83"/>
      <c r="B966" s="83"/>
      <c r="C966" s="83"/>
      <c r="D966" s="109"/>
      <c r="H966" s="144"/>
      <c r="I966" s="145"/>
    </row>
    <row r="967" spans="1:9" s="62" customFormat="1">
      <c r="A967" s="83"/>
      <c r="B967" s="83"/>
      <c r="C967" s="83"/>
      <c r="D967" s="109"/>
      <c r="H967" s="144"/>
      <c r="I967" s="145"/>
    </row>
    <row r="968" spans="1:9" s="62" customFormat="1">
      <c r="A968" s="83"/>
      <c r="B968" s="83"/>
      <c r="C968" s="83"/>
      <c r="D968" s="109"/>
      <c r="H968" s="144"/>
      <c r="I968" s="145"/>
    </row>
    <row r="969" spans="1:9" s="62" customFormat="1">
      <c r="A969" s="83"/>
      <c r="B969" s="83"/>
      <c r="C969" s="83"/>
      <c r="D969" s="109"/>
      <c r="H969" s="144"/>
      <c r="I969" s="145"/>
    </row>
    <row r="970" spans="1:9" s="62" customFormat="1">
      <c r="A970" s="83"/>
      <c r="B970" s="83"/>
      <c r="C970" s="83"/>
      <c r="D970" s="109"/>
      <c r="H970" s="144"/>
      <c r="I970" s="145"/>
    </row>
    <row r="971" spans="1:9" s="62" customFormat="1">
      <c r="A971" s="83"/>
      <c r="B971" s="83"/>
      <c r="C971" s="83"/>
      <c r="D971" s="109"/>
      <c r="H971" s="144"/>
      <c r="I971" s="145"/>
    </row>
    <row r="972" spans="1:9" s="62" customFormat="1">
      <c r="A972" s="83"/>
      <c r="B972" s="83"/>
      <c r="C972" s="83"/>
      <c r="D972" s="109"/>
      <c r="H972" s="144"/>
      <c r="I972" s="145"/>
    </row>
    <row r="973" spans="1:9" s="62" customFormat="1">
      <c r="A973" s="83"/>
      <c r="B973" s="83"/>
      <c r="C973" s="83"/>
      <c r="D973" s="109"/>
      <c r="H973" s="144"/>
      <c r="I973" s="145"/>
    </row>
    <row r="974" spans="1:9" s="62" customFormat="1">
      <c r="A974" s="83"/>
      <c r="B974" s="83"/>
      <c r="C974" s="83"/>
      <c r="D974" s="109"/>
      <c r="H974" s="144"/>
      <c r="I974" s="145"/>
    </row>
    <row r="975" spans="1:9" s="62" customFormat="1">
      <c r="A975" s="83"/>
      <c r="B975" s="83"/>
      <c r="C975" s="83"/>
      <c r="D975" s="109"/>
      <c r="H975" s="144"/>
      <c r="I975" s="145"/>
    </row>
    <row r="976" spans="1:9" s="62" customFormat="1">
      <c r="A976" s="83"/>
      <c r="B976" s="83"/>
      <c r="C976" s="83"/>
      <c r="D976" s="109"/>
      <c r="H976" s="144"/>
      <c r="I976" s="145"/>
    </row>
    <row r="977" spans="1:9" s="62" customFormat="1">
      <c r="A977" s="83"/>
      <c r="B977" s="83"/>
      <c r="C977" s="83"/>
      <c r="D977" s="109"/>
      <c r="H977" s="144"/>
      <c r="I977" s="145"/>
    </row>
    <row r="978" spans="1:9" s="62" customFormat="1">
      <c r="A978" s="83"/>
      <c r="B978" s="83"/>
      <c r="C978" s="83"/>
      <c r="D978" s="109"/>
      <c r="H978" s="144"/>
      <c r="I978" s="145"/>
    </row>
    <row r="979" spans="1:9" s="62" customFormat="1">
      <c r="A979" s="83"/>
      <c r="B979" s="83"/>
      <c r="C979" s="83"/>
      <c r="D979" s="109"/>
      <c r="H979" s="144"/>
      <c r="I979" s="145"/>
    </row>
    <row r="980" spans="1:9" s="62" customFormat="1">
      <c r="A980" s="83"/>
      <c r="B980" s="83"/>
      <c r="C980" s="83"/>
      <c r="D980" s="109"/>
      <c r="H980" s="144"/>
      <c r="I980" s="145"/>
    </row>
    <row r="981" spans="1:9" s="62" customFormat="1">
      <c r="A981" s="83"/>
      <c r="B981" s="83"/>
      <c r="C981" s="83"/>
      <c r="D981" s="109"/>
      <c r="H981" s="144"/>
      <c r="I981" s="145"/>
    </row>
    <row r="982" spans="1:9" s="62" customFormat="1">
      <c r="A982" s="83"/>
      <c r="B982" s="83"/>
      <c r="C982" s="83"/>
      <c r="D982" s="109"/>
      <c r="H982" s="144"/>
      <c r="I982" s="145"/>
    </row>
    <row r="983" spans="1:9" s="62" customFormat="1">
      <c r="A983" s="83"/>
      <c r="B983" s="83"/>
      <c r="C983" s="83"/>
      <c r="D983" s="109"/>
      <c r="H983" s="144"/>
      <c r="I983" s="145"/>
    </row>
    <row r="984" spans="1:9" s="62" customFormat="1">
      <c r="A984" s="83"/>
      <c r="B984" s="83"/>
      <c r="C984" s="83"/>
      <c r="D984" s="109"/>
      <c r="H984" s="144"/>
      <c r="I984" s="145"/>
    </row>
    <row r="985" spans="1:9" s="62" customFormat="1">
      <c r="A985" s="83"/>
      <c r="B985" s="83"/>
      <c r="C985" s="83"/>
      <c r="D985" s="109"/>
      <c r="H985" s="144"/>
      <c r="I985" s="145"/>
    </row>
    <row r="986" spans="1:9" s="62" customFormat="1">
      <c r="A986" s="83"/>
      <c r="B986" s="83"/>
      <c r="C986" s="83"/>
      <c r="D986" s="109"/>
      <c r="H986" s="144"/>
      <c r="I986" s="145"/>
    </row>
    <row r="987" spans="1:9" s="62" customFormat="1">
      <c r="A987" s="83"/>
      <c r="B987" s="83"/>
      <c r="C987" s="83"/>
      <c r="D987" s="109"/>
      <c r="H987" s="144"/>
      <c r="I987" s="145"/>
    </row>
    <row r="988" spans="1:9" s="62" customFormat="1">
      <c r="A988" s="83"/>
      <c r="B988" s="83"/>
      <c r="C988" s="83"/>
      <c r="D988" s="109"/>
      <c r="H988" s="144"/>
      <c r="I988" s="145"/>
    </row>
    <row r="989" spans="1:9" s="62" customFormat="1">
      <c r="A989" s="83"/>
      <c r="B989" s="83"/>
      <c r="C989" s="83"/>
      <c r="D989" s="109"/>
      <c r="H989" s="144"/>
      <c r="I989" s="145"/>
    </row>
    <row r="990" spans="1:9" s="62" customFormat="1">
      <c r="A990" s="83"/>
      <c r="B990" s="83"/>
      <c r="C990" s="83"/>
      <c r="D990" s="109"/>
      <c r="H990" s="144"/>
      <c r="I990" s="145"/>
    </row>
    <row r="991" spans="1:9" s="62" customFormat="1">
      <c r="A991" s="83"/>
      <c r="B991" s="83"/>
      <c r="C991" s="83"/>
      <c r="D991" s="109"/>
      <c r="H991" s="144"/>
      <c r="I991" s="145"/>
    </row>
    <row r="992" spans="1:9" s="62" customFormat="1">
      <c r="A992" s="83"/>
      <c r="B992" s="83"/>
      <c r="C992" s="83"/>
      <c r="D992" s="109"/>
      <c r="H992" s="144"/>
      <c r="I992" s="145"/>
    </row>
    <row r="993" spans="1:9" s="62" customFormat="1">
      <c r="A993" s="83"/>
      <c r="B993" s="83"/>
      <c r="C993" s="83"/>
      <c r="D993" s="109"/>
      <c r="H993" s="144"/>
      <c r="I993" s="145"/>
    </row>
    <row r="994" spans="1:9" s="62" customFormat="1">
      <c r="A994" s="83"/>
      <c r="B994" s="83"/>
      <c r="C994" s="83"/>
      <c r="D994" s="109"/>
      <c r="H994" s="144"/>
      <c r="I994" s="145"/>
    </row>
    <row r="995" spans="1:9" s="62" customFormat="1">
      <c r="A995" s="83"/>
      <c r="B995" s="83"/>
      <c r="C995" s="83"/>
      <c r="D995" s="109"/>
      <c r="H995" s="144"/>
      <c r="I995" s="145"/>
    </row>
    <row r="996" spans="1:9" s="62" customFormat="1">
      <c r="A996" s="83"/>
      <c r="B996" s="83"/>
      <c r="C996" s="83"/>
      <c r="D996" s="109"/>
      <c r="H996" s="144"/>
      <c r="I996" s="145"/>
    </row>
    <row r="997" spans="1:9" s="62" customFormat="1">
      <c r="A997" s="83"/>
      <c r="B997" s="83"/>
      <c r="C997" s="83"/>
      <c r="D997" s="109"/>
      <c r="H997" s="144"/>
      <c r="I997" s="145"/>
    </row>
    <row r="998" spans="1:9" s="62" customFormat="1">
      <c r="A998" s="83"/>
      <c r="B998" s="83"/>
      <c r="C998" s="83"/>
      <c r="D998" s="109"/>
      <c r="H998" s="144"/>
      <c r="I998" s="145"/>
    </row>
    <row r="999" spans="1:9" s="62" customFormat="1">
      <c r="A999" s="83"/>
      <c r="B999" s="83"/>
      <c r="C999" s="83"/>
      <c r="D999" s="109"/>
      <c r="H999" s="144"/>
      <c r="I999" s="145"/>
    </row>
    <row r="1000" spans="1:9" s="62" customFormat="1">
      <c r="A1000" s="83"/>
      <c r="B1000" s="83"/>
      <c r="C1000" s="83"/>
      <c r="D1000" s="109"/>
      <c r="H1000" s="144"/>
      <c r="I1000" s="145"/>
    </row>
    <row r="1001" spans="1:9" s="62" customFormat="1">
      <c r="A1001" s="83"/>
      <c r="B1001" s="83"/>
      <c r="C1001" s="83"/>
      <c r="D1001" s="109"/>
      <c r="H1001" s="144"/>
      <c r="I1001" s="145"/>
    </row>
    <row r="1002" spans="1:9" s="62" customFormat="1">
      <c r="A1002" s="83"/>
      <c r="B1002" s="83"/>
      <c r="C1002" s="83"/>
      <c r="D1002" s="109"/>
      <c r="H1002" s="144"/>
      <c r="I1002" s="145"/>
    </row>
    <row r="1003" spans="1:9" s="62" customFormat="1">
      <c r="A1003" s="83"/>
      <c r="B1003" s="83"/>
      <c r="C1003" s="83"/>
      <c r="D1003" s="109"/>
      <c r="H1003" s="144"/>
      <c r="I1003" s="145"/>
    </row>
    <row r="1004" spans="1:9" s="62" customFormat="1">
      <c r="A1004" s="83"/>
      <c r="B1004" s="83"/>
      <c r="C1004" s="83"/>
      <c r="D1004" s="109"/>
      <c r="H1004" s="144"/>
      <c r="I1004" s="145"/>
    </row>
    <row r="1005" spans="1:9" s="62" customFormat="1">
      <c r="A1005" s="83"/>
      <c r="B1005" s="83"/>
      <c r="C1005" s="83"/>
      <c r="D1005" s="109"/>
      <c r="H1005" s="144"/>
      <c r="I1005" s="145"/>
    </row>
    <row r="1006" spans="1:9" s="62" customFormat="1">
      <c r="A1006" s="83"/>
      <c r="B1006" s="83"/>
      <c r="C1006" s="83"/>
      <c r="D1006" s="109"/>
      <c r="H1006" s="144"/>
      <c r="I1006" s="145"/>
    </row>
    <row r="1007" spans="1:9" s="62" customFormat="1">
      <c r="A1007" s="83"/>
      <c r="B1007" s="83"/>
      <c r="C1007" s="83"/>
      <c r="D1007" s="109"/>
      <c r="H1007" s="144"/>
      <c r="I1007" s="145"/>
    </row>
    <row r="1008" spans="1:9" s="62" customFormat="1">
      <c r="A1008" s="83"/>
      <c r="B1008" s="83"/>
      <c r="C1008" s="83"/>
      <c r="D1008" s="109"/>
      <c r="H1008" s="144"/>
      <c r="I1008" s="145"/>
    </row>
    <row r="1009" spans="1:9" s="62" customFormat="1">
      <c r="A1009" s="83"/>
      <c r="B1009" s="83"/>
      <c r="C1009" s="83"/>
      <c r="D1009" s="109"/>
      <c r="H1009" s="144"/>
      <c r="I1009" s="145"/>
    </row>
    <row r="1010" spans="1:9" s="62" customFormat="1">
      <c r="A1010" s="83"/>
      <c r="B1010" s="83"/>
      <c r="C1010" s="83"/>
      <c r="D1010" s="109"/>
      <c r="H1010" s="144"/>
      <c r="I1010" s="145"/>
    </row>
    <row r="1011" spans="1:9" s="62" customFormat="1">
      <c r="A1011" s="83"/>
      <c r="B1011" s="83"/>
      <c r="C1011" s="83"/>
      <c r="D1011" s="109"/>
      <c r="H1011" s="144"/>
      <c r="I1011" s="145"/>
    </row>
    <row r="1012" spans="1:9" s="62" customFormat="1">
      <c r="A1012" s="83"/>
      <c r="B1012" s="83"/>
      <c r="C1012" s="83"/>
      <c r="D1012" s="109"/>
      <c r="H1012" s="144"/>
      <c r="I1012" s="145"/>
    </row>
    <row r="1013" spans="1:9" s="62" customFormat="1">
      <c r="A1013" s="83"/>
      <c r="B1013" s="83"/>
      <c r="C1013" s="83"/>
      <c r="D1013" s="109"/>
      <c r="H1013" s="144"/>
      <c r="I1013" s="145"/>
    </row>
    <row r="1014" spans="1:9" s="62" customFormat="1">
      <c r="A1014" s="83"/>
      <c r="B1014" s="83"/>
      <c r="C1014" s="83"/>
      <c r="D1014" s="109"/>
      <c r="H1014" s="144"/>
      <c r="I1014" s="145"/>
    </row>
    <row r="1015" spans="1:9" s="62" customFormat="1">
      <c r="A1015" s="83"/>
      <c r="B1015" s="83"/>
      <c r="C1015" s="83"/>
      <c r="D1015" s="109"/>
      <c r="H1015" s="144"/>
      <c r="I1015" s="145"/>
    </row>
    <row r="1016" spans="1:9" s="62" customFormat="1">
      <c r="A1016" s="83"/>
      <c r="B1016" s="83"/>
      <c r="C1016" s="83"/>
      <c r="D1016" s="109"/>
      <c r="H1016" s="144"/>
      <c r="I1016" s="145"/>
    </row>
    <row r="1017" spans="1:9" s="62" customFormat="1">
      <c r="A1017" s="83"/>
      <c r="B1017" s="83"/>
      <c r="C1017" s="83"/>
      <c r="D1017" s="109"/>
      <c r="H1017" s="144"/>
      <c r="I1017" s="145"/>
    </row>
    <row r="1018" spans="1:9" s="62" customFormat="1">
      <c r="A1018" s="83"/>
      <c r="B1018" s="83"/>
      <c r="C1018" s="83"/>
      <c r="D1018" s="109"/>
      <c r="H1018" s="144"/>
      <c r="I1018" s="145"/>
    </row>
    <row r="1019" spans="1:9" s="62" customFormat="1">
      <c r="A1019" s="83"/>
      <c r="B1019" s="83"/>
      <c r="C1019" s="83"/>
      <c r="D1019" s="109"/>
      <c r="H1019" s="144"/>
      <c r="I1019" s="145"/>
    </row>
    <row r="1020" spans="1:9" s="62" customFormat="1">
      <c r="A1020" s="83"/>
      <c r="B1020" s="83"/>
      <c r="C1020" s="83"/>
      <c r="D1020" s="109"/>
      <c r="H1020" s="144"/>
      <c r="I1020" s="145"/>
    </row>
    <row r="1021" spans="1:9" s="62" customFormat="1">
      <c r="A1021" s="83"/>
      <c r="B1021" s="83"/>
      <c r="C1021" s="83"/>
      <c r="D1021" s="109"/>
      <c r="H1021" s="144"/>
      <c r="I1021" s="145"/>
    </row>
    <row r="1022" spans="1:9" s="62" customFormat="1">
      <c r="A1022" s="83"/>
      <c r="B1022" s="83"/>
      <c r="C1022" s="83"/>
      <c r="D1022" s="109"/>
      <c r="H1022" s="144"/>
      <c r="I1022" s="145"/>
    </row>
    <row r="1023" spans="1:9" s="62" customFormat="1">
      <c r="A1023" s="83"/>
      <c r="B1023" s="83"/>
      <c r="C1023" s="83"/>
      <c r="D1023" s="109"/>
      <c r="H1023" s="144"/>
      <c r="I1023" s="145"/>
    </row>
    <row r="1024" spans="1:9" s="62" customFormat="1">
      <c r="A1024" s="83"/>
      <c r="B1024" s="83"/>
      <c r="C1024" s="83"/>
      <c r="D1024" s="109"/>
      <c r="H1024" s="144"/>
      <c r="I1024" s="145"/>
    </row>
    <row r="1025" spans="1:9" s="62" customFormat="1">
      <c r="A1025" s="83"/>
      <c r="B1025" s="83"/>
      <c r="C1025" s="83"/>
      <c r="D1025" s="109"/>
      <c r="H1025" s="144"/>
      <c r="I1025" s="145"/>
    </row>
    <row r="1026" spans="1:9" s="62" customFormat="1">
      <c r="A1026" s="83"/>
      <c r="B1026" s="83"/>
      <c r="C1026" s="83"/>
      <c r="D1026" s="109"/>
      <c r="H1026" s="144"/>
      <c r="I1026" s="145"/>
    </row>
    <row r="1027" spans="1:9" s="62" customFormat="1">
      <c r="A1027" s="83"/>
      <c r="B1027" s="83"/>
      <c r="C1027" s="83"/>
      <c r="D1027" s="109"/>
      <c r="H1027" s="144"/>
      <c r="I1027" s="145"/>
    </row>
    <row r="1028" spans="1:9" s="62" customFormat="1">
      <c r="A1028" s="83"/>
      <c r="B1028" s="83"/>
      <c r="C1028" s="83"/>
      <c r="D1028" s="109"/>
      <c r="H1028" s="144"/>
      <c r="I1028" s="145"/>
    </row>
    <row r="1029" spans="1:9" s="62" customFormat="1">
      <c r="A1029" s="83"/>
      <c r="B1029" s="83"/>
      <c r="C1029" s="83"/>
      <c r="D1029" s="109"/>
      <c r="H1029" s="144"/>
      <c r="I1029" s="145"/>
    </row>
    <row r="1030" spans="1:9" s="62" customFormat="1">
      <c r="A1030" s="83"/>
      <c r="B1030" s="83"/>
      <c r="C1030" s="83"/>
      <c r="D1030" s="109"/>
      <c r="H1030" s="144"/>
      <c r="I1030" s="145"/>
    </row>
    <row r="1031" spans="1:9" s="62" customFormat="1">
      <c r="A1031" s="83"/>
      <c r="B1031" s="83"/>
      <c r="C1031" s="83"/>
      <c r="D1031" s="109"/>
      <c r="H1031" s="144"/>
      <c r="I1031" s="145"/>
    </row>
    <row r="1032" spans="1:9" s="62" customFormat="1">
      <c r="A1032" s="83"/>
      <c r="B1032" s="83"/>
      <c r="C1032" s="83"/>
      <c r="D1032" s="109"/>
      <c r="H1032" s="144"/>
      <c r="I1032" s="145"/>
    </row>
    <row r="1033" spans="1:9" s="62" customFormat="1">
      <c r="A1033" s="83"/>
      <c r="B1033" s="83"/>
      <c r="C1033" s="83"/>
      <c r="D1033" s="109"/>
      <c r="H1033" s="144"/>
      <c r="I1033" s="145"/>
    </row>
    <row r="1034" spans="1:9" s="62" customFormat="1">
      <c r="A1034" s="83"/>
      <c r="B1034" s="83"/>
      <c r="C1034" s="83"/>
      <c r="D1034" s="109"/>
      <c r="H1034" s="144"/>
      <c r="I1034" s="145"/>
    </row>
    <row r="1035" spans="1:9" s="62" customFormat="1">
      <c r="A1035" s="83"/>
      <c r="B1035" s="83"/>
      <c r="C1035" s="83"/>
      <c r="D1035" s="109"/>
      <c r="H1035" s="144"/>
      <c r="I1035" s="145"/>
    </row>
    <row r="1036" spans="1:9" s="62" customFormat="1">
      <c r="A1036" s="83"/>
      <c r="B1036" s="83"/>
      <c r="C1036" s="83"/>
      <c r="D1036" s="109"/>
      <c r="H1036" s="144"/>
      <c r="I1036" s="145"/>
    </row>
    <row r="1037" spans="1:9" s="62" customFormat="1">
      <c r="A1037" s="83"/>
      <c r="B1037" s="83"/>
      <c r="C1037" s="83"/>
      <c r="D1037" s="109"/>
      <c r="H1037" s="144"/>
      <c r="I1037" s="145"/>
    </row>
    <row r="1038" spans="1:9" s="62" customFormat="1">
      <c r="A1038" s="83"/>
      <c r="B1038" s="83"/>
      <c r="C1038" s="83"/>
      <c r="D1038" s="109"/>
      <c r="H1038" s="144"/>
      <c r="I1038" s="145"/>
    </row>
    <row r="1039" spans="1:9" s="62" customFormat="1">
      <c r="A1039" s="83"/>
      <c r="B1039" s="83"/>
      <c r="C1039" s="83"/>
      <c r="D1039" s="109"/>
      <c r="H1039" s="144"/>
      <c r="I1039" s="145"/>
    </row>
    <row r="1040" spans="1:9" s="62" customFormat="1">
      <c r="A1040" s="83"/>
      <c r="B1040" s="83"/>
      <c r="C1040" s="83"/>
      <c r="D1040" s="109"/>
      <c r="H1040" s="144"/>
      <c r="I1040" s="145"/>
    </row>
    <row r="1041" spans="1:9" s="62" customFormat="1">
      <c r="A1041" s="83"/>
      <c r="B1041" s="83"/>
      <c r="C1041" s="83"/>
      <c r="D1041" s="109"/>
      <c r="H1041" s="144"/>
      <c r="I1041" s="145"/>
    </row>
    <row r="1042" spans="1:9" s="62" customFormat="1">
      <c r="A1042" s="83"/>
      <c r="B1042" s="83"/>
      <c r="C1042" s="83"/>
      <c r="D1042" s="109"/>
      <c r="H1042" s="144"/>
      <c r="I1042" s="145"/>
    </row>
    <row r="1043" spans="1:9" s="62" customFormat="1">
      <c r="A1043" s="83"/>
      <c r="B1043" s="83"/>
      <c r="C1043" s="83"/>
      <c r="D1043" s="109"/>
      <c r="H1043" s="144"/>
      <c r="I1043" s="145"/>
    </row>
    <row r="1044" spans="1:9" s="62" customFormat="1">
      <c r="A1044" s="83"/>
      <c r="B1044" s="83"/>
      <c r="C1044" s="83"/>
      <c r="D1044" s="109"/>
      <c r="H1044" s="144"/>
      <c r="I1044" s="145"/>
    </row>
    <row r="1045" spans="1:9" s="62" customFormat="1">
      <c r="A1045" s="83"/>
      <c r="B1045" s="83"/>
      <c r="C1045" s="83"/>
      <c r="D1045" s="109"/>
      <c r="H1045" s="144"/>
      <c r="I1045" s="145"/>
    </row>
    <row r="1046" spans="1:9" s="62" customFormat="1">
      <c r="A1046" s="83"/>
      <c r="B1046" s="83"/>
      <c r="C1046" s="83"/>
      <c r="D1046" s="109"/>
      <c r="H1046" s="144"/>
      <c r="I1046" s="145"/>
    </row>
    <row r="1047" spans="1:9" s="62" customFormat="1">
      <c r="A1047" s="83"/>
      <c r="B1047" s="83"/>
      <c r="C1047" s="83"/>
      <c r="D1047" s="109"/>
      <c r="H1047" s="144"/>
      <c r="I1047" s="145"/>
    </row>
    <row r="1048" spans="1:9" s="62" customFormat="1">
      <c r="A1048" s="83"/>
      <c r="B1048" s="83"/>
      <c r="C1048" s="83"/>
      <c r="D1048" s="109"/>
      <c r="H1048" s="144"/>
      <c r="I1048" s="145"/>
    </row>
    <row r="1049" spans="1:9" s="62" customFormat="1">
      <c r="A1049" s="83"/>
      <c r="B1049" s="83"/>
      <c r="C1049" s="83"/>
      <c r="D1049" s="109"/>
      <c r="H1049" s="144"/>
      <c r="I1049" s="145"/>
    </row>
    <row r="1050" spans="1:9" s="62" customFormat="1">
      <c r="A1050" s="83"/>
      <c r="B1050" s="83"/>
      <c r="C1050" s="83"/>
      <c r="D1050" s="109"/>
      <c r="H1050" s="144"/>
      <c r="I1050" s="145"/>
    </row>
    <row r="1051" spans="1:9" s="62" customFormat="1">
      <c r="A1051" s="83"/>
      <c r="B1051" s="83"/>
      <c r="C1051" s="83"/>
      <c r="D1051" s="109"/>
      <c r="H1051" s="144"/>
      <c r="I1051" s="145"/>
    </row>
    <row r="1052" spans="1:9" s="62" customFormat="1">
      <c r="A1052" s="83"/>
      <c r="B1052" s="83"/>
      <c r="C1052" s="83"/>
      <c r="D1052" s="109"/>
      <c r="H1052" s="144"/>
      <c r="I1052" s="145"/>
    </row>
    <row r="1053" spans="1:9" s="62" customFormat="1">
      <c r="A1053" s="83"/>
      <c r="B1053" s="83"/>
      <c r="C1053" s="83"/>
      <c r="D1053" s="109"/>
      <c r="H1053" s="144"/>
      <c r="I1053" s="145"/>
    </row>
    <row r="1054" spans="1:9" s="62" customFormat="1">
      <c r="A1054" s="83"/>
      <c r="B1054" s="83"/>
      <c r="C1054" s="83"/>
      <c r="D1054" s="109"/>
      <c r="H1054" s="144"/>
      <c r="I1054" s="145"/>
    </row>
    <row r="1055" spans="1:9" s="62" customFormat="1">
      <c r="A1055" s="83"/>
      <c r="B1055" s="83"/>
      <c r="C1055" s="83"/>
      <c r="D1055" s="109"/>
      <c r="H1055" s="144"/>
      <c r="I1055" s="145"/>
    </row>
    <row r="1056" spans="1:9" s="62" customFormat="1">
      <c r="A1056" s="83"/>
      <c r="B1056" s="83"/>
      <c r="C1056" s="83"/>
      <c r="D1056" s="109"/>
      <c r="H1056" s="144"/>
      <c r="I1056" s="145"/>
    </row>
    <row r="1057" spans="1:9" s="62" customFormat="1">
      <c r="A1057" s="83"/>
      <c r="B1057" s="83"/>
      <c r="C1057" s="83"/>
      <c r="D1057" s="109"/>
      <c r="H1057" s="144"/>
      <c r="I1057" s="145"/>
    </row>
    <row r="1058" spans="1:9" s="62" customFormat="1">
      <c r="A1058" s="83"/>
      <c r="B1058" s="83"/>
      <c r="C1058" s="83"/>
      <c r="D1058" s="109"/>
      <c r="H1058" s="144"/>
      <c r="I1058" s="145"/>
    </row>
    <row r="1059" spans="1:9" s="62" customFormat="1">
      <c r="A1059" s="83"/>
      <c r="B1059" s="83"/>
      <c r="C1059" s="83"/>
      <c r="D1059" s="109"/>
      <c r="H1059" s="144"/>
      <c r="I1059" s="145"/>
    </row>
    <row r="1060" spans="1:9" s="62" customFormat="1">
      <c r="A1060" s="83"/>
      <c r="B1060" s="83"/>
      <c r="C1060" s="83"/>
      <c r="D1060" s="109"/>
      <c r="H1060" s="144"/>
      <c r="I1060" s="145"/>
    </row>
    <row r="1061" spans="1:9" s="62" customFormat="1">
      <c r="A1061" s="83"/>
      <c r="B1061" s="83"/>
      <c r="C1061" s="83"/>
      <c r="D1061" s="109"/>
      <c r="H1061" s="144"/>
      <c r="I1061" s="145"/>
    </row>
    <row r="1062" spans="1:9" s="62" customFormat="1">
      <c r="A1062" s="83"/>
      <c r="B1062" s="83"/>
      <c r="C1062" s="83"/>
      <c r="D1062" s="109"/>
      <c r="H1062" s="144"/>
      <c r="I1062" s="145"/>
    </row>
    <row r="1063" spans="1:9" s="62" customFormat="1">
      <c r="A1063" s="83"/>
      <c r="B1063" s="83"/>
      <c r="C1063" s="83"/>
      <c r="D1063" s="109"/>
      <c r="H1063" s="144"/>
      <c r="I1063" s="145"/>
    </row>
    <row r="1064" spans="1:9" s="62" customFormat="1">
      <c r="A1064" s="83"/>
      <c r="B1064" s="83"/>
      <c r="C1064" s="83"/>
      <c r="D1064" s="109"/>
      <c r="H1064" s="144"/>
      <c r="I1064" s="145"/>
    </row>
    <row r="1065" spans="1:9" s="62" customFormat="1">
      <c r="A1065" s="83"/>
      <c r="B1065" s="83"/>
      <c r="C1065" s="83"/>
      <c r="D1065" s="109"/>
      <c r="H1065" s="144"/>
      <c r="I1065" s="145"/>
    </row>
    <row r="1066" spans="1:9" s="62" customFormat="1">
      <c r="A1066" s="83"/>
      <c r="B1066" s="83"/>
      <c r="C1066" s="83"/>
      <c r="D1066" s="109"/>
      <c r="H1066" s="144"/>
      <c r="I1066" s="145"/>
    </row>
    <row r="1067" spans="1:9" s="62" customFormat="1">
      <c r="A1067" s="83"/>
      <c r="B1067" s="83"/>
      <c r="C1067" s="83"/>
      <c r="D1067" s="109"/>
      <c r="H1067" s="144"/>
      <c r="I1067" s="145"/>
    </row>
    <row r="1068" spans="1:9" s="62" customFormat="1">
      <c r="A1068" s="83"/>
      <c r="B1068" s="83"/>
      <c r="C1068" s="83"/>
      <c r="D1068" s="109"/>
      <c r="H1068" s="144"/>
      <c r="I1068" s="145"/>
    </row>
    <row r="1069" spans="1:9" s="62" customFormat="1">
      <c r="A1069" s="83"/>
      <c r="B1069" s="83"/>
      <c r="C1069" s="83"/>
      <c r="D1069" s="109"/>
      <c r="H1069" s="144"/>
      <c r="I1069" s="145"/>
    </row>
    <row r="1070" spans="1:9" s="62" customFormat="1">
      <c r="A1070" s="83"/>
      <c r="B1070" s="83"/>
      <c r="C1070" s="83"/>
      <c r="D1070" s="109"/>
      <c r="H1070" s="144"/>
      <c r="I1070" s="145"/>
    </row>
    <row r="1071" spans="1:9" s="62" customFormat="1">
      <c r="A1071" s="83"/>
      <c r="B1071" s="83"/>
      <c r="C1071" s="83"/>
      <c r="D1071" s="109"/>
      <c r="H1071" s="144"/>
      <c r="I1071" s="145"/>
    </row>
    <row r="1072" spans="1:9" s="62" customFormat="1">
      <c r="A1072" s="83"/>
      <c r="B1072" s="83"/>
      <c r="C1072" s="83"/>
      <c r="D1072" s="109"/>
      <c r="H1072" s="144"/>
      <c r="I1072" s="145"/>
    </row>
    <row r="1073" spans="1:9" s="62" customFormat="1">
      <c r="A1073" s="83"/>
      <c r="B1073" s="83"/>
      <c r="C1073" s="83"/>
      <c r="D1073" s="109"/>
      <c r="H1073" s="144"/>
      <c r="I1073" s="145"/>
    </row>
    <row r="1074" spans="1:9" s="62" customFormat="1">
      <c r="A1074" s="83"/>
      <c r="B1074" s="83"/>
      <c r="C1074" s="83"/>
      <c r="D1074" s="109"/>
      <c r="H1074" s="144"/>
      <c r="I1074" s="145"/>
    </row>
    <row r="1075" spans="1:9" s="62" customFormat="1">
      <c r="A1075" s="83"/>
      <c r="B1075" s="83"/>
      <c r="C1075" s="83"/>
      <c r="D1075" s="109"/>
      <c r="H1075" s="144"/>
      <c r="I1075" s="145"/>
    </row>
    <row r="1076" spans="1:9" s="62" customFormat="1">
      <c r="A1076" s="83"/>
      <c r="B1076" s="83"/>
      <c r="C1076" s="83"/>
      <c r="D1076" s="109"/>
      <c r="H1076" s="144"/>
      <c r="I1076" s="145"/>
    </row>
    <row r="1077" spans="1:9" s="62" customFormat="1">
      <c r="A1077" s="83"/>
      <c r="B1077" s="83"/>
      <c r="C1077" s="83"/>
      <c r="D1077" s="109"/>
      <c r="H1077" s="144"/>
      <c r="I1077" s="145"/>
    </row>
    <row r="1078" spans="1:9" s="62" customFormat="1">
      <c r="A1078" s="83"/>
      <c r="B1078" s="83"/>
      <c r="C1078" s="83"/>
      <c r="D1078" s="109"/>
      <c r="H1078" s="144"/>
      <c r="I1078" s="145"/>
    </row>
    <row r="1079" spans="1:9" s="62" customFormat="1">
      <c r="A1079" s="83"/>
      <c r="B1079" s="83"/>
      <c r="C1079" s="83"/>
      <c r="D1079" s="109"/>
      <c r="H1079" s="144"/>
      <c r="I1079" s="145"/>
    </row>
    <row r="1080" spans="1:9" s="62" customFormat="1">
      <c r="A1080" s="83"/>
      <c r="B1080" s="83"/>
      <c r="C1080" s="83"/>
      <c r="D1080" s="109"/>
      <c r="H1080" s="144"/>
      <c r="I1080" s="145"/>
    </row>
    <row r="1081" spans="1:9" s="62" customFormat="1">
      <c r="A1081" s="83"/>
      <c r="B1081" s="83"/>
      <c r="C1081" s="83"/>
      <c r="D1081" s="109"/>
      <c r="H1081" s="144"/>
      <c r="I1081" s="145"/>
    </row>
    <row r="1082" spans="1:9" s="62" customFormat="1">
      <c r="A1082" s="83"/>
      <c r="B1082" s="83"/>
      <c r="C1082" s="83"/>
      <c r="D1082" s="109"/>
      <c r="H1082" s="144"/>
      <c r="I1082" s="145"/>
    </row>
    <row r="1083" spans="1:9" s="62" customFormat="1">
      <c r="A1083" s="83"/>
      <c r="B1083" s="83"/>
      <c r="C1083" s="83"/>
      <c r="D1083" s="109"/>
      <c r="H1083" s="144"/>
      <c r="I1083" s="145"/>
    </row>
    <row r="1084" spans="1:9" s="62" customFormat="1">
      <c r="A1084" s="83"/>
      <c r="B1084" s="83"/>
      <c r="C1084" s="83"/>
      <c r="D1084" s="109"/>
      <c r="H1084" s="144"/>
      <c r="I1084" s="145"/>
    </row>
    <row r="1085" spans="1:9" s="62" customFormat="1">
      <c r="A1085" s="83"/>
      <c r="B1085" s="83"/>
      <c r="C1085" s="83"/>
      <c r="D1085" s="109"/>
      <c r="H1085" s="144"/>
      <c r="I1085" s="145"/>
    </row>
    <row r="1086" spans="1:9" s="62" customFormat="1">
      <c r="A1086" s="83"/>
      <c r="B1086" s="83"/>
      <c r="C1086" s="83"/>
      <c r="D1086" s="109"/>
      <c r="H1086" s="144"/>
      <c r="I1086" s="145"/>
    </row>
    <row r="1087" spans="1:9" s="62" customFormat="1">
      <c r="A1087" s="83"/>
      <c r="B1087" s="83"/>
      <c r="C1087" s="83"/>
      <c r="D1087" s="109"/>
      <c r="H1087" s="144"/>
      <c r="I1087" s="145"/>
    </row>
    <row r="1088" spans="1:9" s="62" customFormat="1">
      <c r="A1088" s="83"/>
      <c r="B1088" s="83"/>
      <c r="C1088" s="83"/>
      <c r="D1088" s="109"/>
      <c r="H1088" s="144"/>
      <c r="I1088" s="145"/>
    </row>
    <row r="1089" spans="1:9" s="62" customFormat="1">
      <c r="A1089" s="83"/>
      <c r="B1089" s="83"/>
      <c r="C1089" s="83"/>
      <c r="D1089" s="109"/>
      <c r="H1089" s="144"/>
      <c r="I1089" s="145"/>
    </row>
    <row r="1090" spans="1:9" s="62" customFormat="1">
      <c r="A1090" s="83"/>
      <c r="B1090" s="83"/>
      <c r="C1090" s="83"/>
      <c r="D1090" s="109"/>
      <c r="H1090" s="144"/>
      <c r="I1090" s="145"/>
    </row>
    <row r="1091" spans="1:9" s="62" customFormat="1">
      <c r="A1091" s="83"/>
      <c r="B1091" s="83"/>
      <c r="C1091" s="83"/>
      <c r="D1091" s="109"/>
      <c r="H1091" s="144"/>
      <c r="I1091" s="145"/>
    </row>
    <row r="1092" spans="1:9" s="62" customFormat="1">
      <c r="A1092" s="83"/>
      <c r="B1092" s="83"/>
      <c r="C1092" s="83"/>
      <c r="D1092" s="109"/>
      <c r="H1092" s="144"/>
      <c r="I1092" s="145"/>
    </row>
    <row r="1093" spans="1:9" s="62" customFormat="1">
      <c r="A1093" s="83"/>
      <c r="B1093" s="83"/>
      <c r="C1093" s="83"/>
      <c r="D1093" s="109"/>
      <c r="H1093" s="144"/>
      <c r="I1093" s="145"/>
    </row>
    <row r="1094" spans="1:9" s="62" customFormat="1">
      <c r="A1094" s="83"/>
      <c r="B1094" s="83"/>
      <c r="C1094" s="83"/>
      <c r="D1094" s="109"/>
      <c r="H1094" s="144"/>
      <c r="I1094" s="145"/>
    </row>
    <row r="1095" spans="1:9" s="62" customFormat="1">
      <c r="A1095" s="83"/>
      <c r="B1095" s="83"/>
      <c r="C1095" s="83"/>
      <c r="D1095" s="109"/>
      <c r="H1095" s="144"/>
      <c r="I1095" s="145"/>
    </row>
    <row r="1096" spans="1:9" s="62" customFormat="1">
      <c r="A1096" s="83"/>
      <c r="B1096" s="83"/>
      <c r="C1096" s="83"/>
      <c r="D1096" s="109"/>
      <c r="H1096" s="144"/>
      <c r="I1096" s="145"/>
    </row>
    <row r="1097" spans="1:9" s="62" customFormat="1">
      <c r="A1097" s="83"/>
      <c r="B1097" s="83"/>
      <c r="C1097" s="83"/>
      <c r="D1097" s="109"/>
      <c r="H1097" s="144"/>
      <c r="I1097" s="145"/>
    </row>
    <row r="1098" spans="1:9" s="62" customFormat="1">
      <c r="A1098" s="83"/>
      <c r="B1098" s="83"/>
      <c r="C1098" s="83"/>
      <c r="D1098" s="109"/>
      <c r="H1098" s="144"/>
      <c r="I1098" s="145"/>
    </row>
    <row r="1099" spans="1:9" s="62" customFormat="1">
      <c r="A1099" s="83"/>
      <c r="B1099" s="83"/>
      <c r="C1099" s="83"/>
      <c r="D1099" s="109"/>
      <c r="H1099" s="144"/>
      <c r="I1099" s="145"/>
    </row>
    <row r="1100" spans="1:9" s="62" customFormat="1">
      <c r="A1100" s="83"/>
      <c r="B1100" s="83"/>
      <c r="C1100" s="83"/>
      <c r="D1100" s="109"/>
      <c r="H1100" s="144"/>
      <c r="I1100" s="145"/>
    </row>
    <row r="1101" spans="1:9" s="62" customFormat="1">
      <c r="A1101" s="83"/>
      <c r="B1101" s="83"/>
      <c r="C1101" s="83"/>
      <c r="D1101" s="109"/>
      <c r="H1101" s="144"/>
      <c r="I1101" s="145"/>
    </row>
    <row r="1102" spans="1:9" s="62" customFormat="1">
      <c r="A1102" s="83"/>
      <c r="B1102" s="83"/>
      <c r="C1102" s="83"/>
      <c r="D1102" s="109"/>
      <c r="H1102" s="144"/>
      <c r="I1102" s="145"/>
    </row>
    <row r="1103" spans="1:9" s="62" customFormat="1">
      <c r="A1103" s="83"/>
      <c r="B1103" s="83"/>
      <c r="C1103" s="83"/>
      <c r="D1103" s="109"/>
      <c r="H1103" s="144"/>
      <c r="I1103" s="145"/>
    </row>
    <row r="1104" spans="1:9" s="62" customFormat="1">
      <c r="A1104" s="83"/>
      <c r="B1104" s="83"/>
      <c r="C1104" s="83"/>
      <c r="D1104" s="109"/>
      <c r="H1104" s="144"/>
      <c r="I1104" s="145"/>
    </row>
    <row r="1105" spans="1:9" s="62" customFormat="1">
      <c r="A1105" s="83"/>
      <c r="B1105" s="83"/>
      <c r="C1105" s="83"/>
      <c r="D1105" s="109"/>
      <c r="H1105" s="144"/>
      <c r="I1105" s="145"/>
    </row>
    <row r="1106" spans="1:9" s="62" customFormat="1">
      <c r="A1106" s="83"/>
      <c r="B1106" s="83"/>
      <c r="C1106" s="83"/>
      <c r="D1106" s="109"/>
      <c r="H1106" s="144"/>
      <c r="I1106" s="145"/>
    </row>
    <row r="1107" spans="1:9" s="62" customFormat="1">
      <c r="A1107" s="83"/>
      <c r="B1107" s="83"/>
      <c r="C1107" s="83"/>
      <c r="D1107" s="109"/>
      <c r="H1107" s="144"/>
      <c r="I1107" s="145"/>
    </row>
    <row r="1108" spans="1:9" s="62" customFormat="1">
      <c r="A1108" s="83"/>
      <c r="B1108" s="83"/>
      <c r="C1108" s="83"/>
      <c r="D1108" s="109"/>
      <c r="H1108" s="144"/>
      <c r="I1108" s="145"/>
    </row>
    <row r="1109" spans="1:9" s="62" customFormat="1">
      <c r="A1109" s="83"/>
      <c r="B1109" s="83"/>
      <c r="C1109" s="83"/>
      <c r="D1109" s="109"/>
      <c r="H1109" s="144"/>
      <c r="I1109" s="145"/>
    </row>
    <row r="1110" spans="1:9" s="62" customFormat="1">
      <c r="A1110" s="83"/>
      <c r="B1110" s="83"/>
      <c r="C1110" s="83"/>
      <c r="D1110" s="109"/>
      <c r="H1110" s="144"/>
      <c r="I1110" s="145"/>
    </row>
    <row r="1111" spans="1:9" s="62" customFormat="1">
      <c r="A1111" s="83"/>
      <c r="B1111" s="83"/>
      <c r="C1111" s="83"/>
      <c r="D1111" s="109"/>
      <c r="H1111" s="144"/>
      <c r="I1111" s="145"/>
    </row>
    <row r="1112" spans="1:9" s="62" customFormat="1">
      <c r="A1112" s="83"/>
      <c r="B1112" s="83"/>
      <c r="C1112" s="83"/>
      <c r="D1112" s="109"/>
      <c r="H1112" s="144"/>
      <c r="I1112" s="145"/>
    </row>
    <row r="1113" spans="1:9" s="62" customFormat="1">
      <c r="A1113" s="83"/>
      <c r="B1113" s="83"/>
      <c r="C1113" s="83"/>
      <c r="D1113" s="109"/>
      <c r="H1113" s="144"/>
      <c r="I1113" s="145"/>
    </row>
    <row r="1114" spans="1:9" s="62" customFormat="1">
      <c r="A1114" s="83"/>
      <c r="B1114" s="83"/>
      <c r="C1114" s="83"/>
      <c r="D1114" s="109"/>
      <c r="H1114" s="144"/>
      <c r="I1114" s="145"/>
    </row>
    <row r="1115" spans="1:9" s="62" customFormat="1">
      <c r="A1115" s="83"/>
      <c r="B1115" s="83"/>
      <c r="C1115" s="83"/>
      <c r="D1115" s="109"/>
      <c r="H1115" s="144"/>
      <c r="I1115" s="145"/>
    </row>
    <row r="1116" spans="1:9" s="62" customFormat="1">
      <c r="A1116" s="83"/>
      <c r="B1116" s="83"/>
      <c r="C1116" s="83"/>
      <c r="D1116" s="109"/>
      <c r="H1116" s="144"/>
      <c r="I1116" s="145"/>
    </row>
    <row r="1117" spans="1:9" s="62" customFormat="1">
      <c r="A1117" s="83"/>
      <c r="B1117" s="83"/>
      <c r="C1117" s="83"/>
      <c r="D1117" s="109"/>
      <c r="H1117" s="144"/>
      <c r="I1117" s="145"/>
    </row>
    <row r="1118" spans="1:9" s="62" customFormat="1">
      <c r="A1118" s="83"/>
      <c r="B1118" s="83"/>
      <c r="C1118" s="83"/>
      <c r="D1118" s="109"/>
      <c r="H1118" s="144"/>
      <c r="I1118" s="145"/>
    </row>
    <row r="1119" spans="1:9" s="62" customFormat="1">
      <c r="A1119" s="83"/>
      <c r="B1119" s="83"/>
      <c r="C1119" s="83"/>
      <c r="D1119" s="109"/>
      <c r="H1119" s="144"/>
      <c r="I1119" s="145"/>
    </row>
    <row r="1120" spans="1:9" s="62" customFormat="1">
      <c r="A1120" s="83"/>
      <c r="B1120" s="83"/>
      <c r="C1120" s="83"/>
      <c r="D1120" s="109"/>
      <c r="H1120" s="144"/>
      <c r="I1120" s="145"/>
    </row>
    <row r="1121" spans="1:9" s="62" customFormat="1">
      <c r="A1121" s="83"/>
      <c r="B1121" s="83"/>
      <c r="C1121" s="83"/>
      <c r="D1121" s="109"/>
      <c r="H1121" s="144"/>
      <c r="I1121" s="145"/>
    </row>
    <row r="1122" spans="1:9" s="62" customFormat="1">
      <c r="A1122" s="83"/>
      <c r="B1122" s="83"/>
      <c r="C1122" s="83"/>
      <c r="D1122" s="109"/>
      <c r="H1122" s="144"/>
      <c r="I1122" s="145"/>
    </row>
    <row r="1123" spans="1:9" s="62" customFormat="1">
      <c r="A1123" s="83"/>
      <c r="B1123" s="83"/>
      <c r="C1123" s="83"/>
      <c r="D1123" s="109"/>
      <c r="H1123" s="144"/>
      <c r="I1123" s="145"/>
    </row>
    <row r="1124" spans="1:9" s="62" customFormat="1">
      <c r="A1124" s="83"/>
      <c r="B1124" s="83"/>
      <c r="C1124" s="83"/>
      <c r="D1124" s="109"/>
      <c r="H1124" s="144"/>
      <c r="I1124" s="145"/>
    </row>
    <row r="1125" spans="1:9" s="62" customFormat="1">
      <c r="A1125" s="83"/>
      <c r="B1125" s="83"/>
      <c r="C1125" s="83"/>
      <c r="D1125" s="109"/>
      <c r="H1125" s="144"/>
      <c r="I1125" s="145"/>
    </row>
    <row r="1126" spans="1:9" s="62" customFormat="1">
      <c r="A1126" s="83"/>
      <c r="B1126" s="83"/>
      <c r="C1126" s="83"/>
      <c r="D1126" s="109"/>
      <c r="H1126" s="144"/>
      <c r="I1126" s="145"/>
    </row>
    <row r="1127" spans="1:9" s="62" customFormat="1">
      <c r="A1127" s="83"/>
      <c r="B1127" s="83"/>
      <c r="C1127" s="83"/>
      <c r="D1127" s="109"/>
      <c r="H1127" s="144"/>
      <c r="I1127" s="145"/>
    </row>
    <row r="1128" spans="1:9" s="62" customFormat="1">
      <c r="A1128" s="83"/>
      <c r="B1128" s="83"/>
      <c r="C1128" s="83"/>
      <c r="D1128" s="109"/>
      <c r="H1128" s="144"/>
      <c r="I1128" s="145"/>
    </row>
    <row r="1129" spans="1:9" s="62" customFormat="1">
      <c r="A1129" s="83"/>
      <c r="B1129" s="83"/>
      <c r="C1129" s="83"/>
      <c r="D1129" s="109"/>
      <c r="H1129" s="144"/>
      <c r="I1129" s="145"/>
    </row>
    <row r="1130" spans="1:9" s="62" customFormat="1">
      <c r="A1130" s="83"/>
      <c r="B1130" s="83"/>
      <c r="C1130" s="83"/>
      <c r="D1130" s="109"/>
      <c r="H1130" s="144"/>
      <c r="I1130" s="145"/>
    </row>
    <row r="1131" spans="1:9" s="62" customFormat="1">
      <c r="A1131" s="83"/>
      <c r="B1131" s="83"/>
      <c r="C1131" s="83"/>
      <c r="D1131" s="109"/>
      <c r="H1131" s="144"/>
      <c r="I1131" s="145"/>
    </row>
    <row r="1132" spans="1:9" s="62" customFormat="1">
      <c r="A1132" s="83"/>
      <c r="B1132" s="83"/>
      <c r="C1132" s="83"/>
      <c r="D1132" s="109"/>
      <c r="H1132" s="144"/>
      <c r="I1132" s="145"/>
    </row>
    <row r="1133" spans="1:9" s="62" customFormat="1">
      <c r="A1133" s="83"/>
      <c r="B1133" s="83"/>
      <c r="C1133" s="83"/>
      <c r="D1133" s="109"/>
      <c r="H1133" s="144"/>
      <c r="I1133" s="145"/>
    </row>
    <row r="1134" spans="1:9" s="62" customFormat="1">
      <c r="A1134" s="83"/>
      <c r="B1134" s="83"/>
      <c r="C1134" s="83"/>
      <c r="D1134" s="109"/>
      <c r="H1134" s="144"/>
      <c r="I1134" s="145"/>
    </row>
    <row r="1135" spans="1:9" s="62" customFormat="1">
      <c r="A1135" s="83"/>
      <c r="B1135" s="83"/>
      <c r="C1135" s="83"/>
      <c r="D1135" s="109"/>
      <c r="H1135" s="144"/>
      <c r="I1135" s="145"/>
    </row>
    <row r="1136" spans="1:9" s="62" customFormat="1">
      <c r="A1136" s="83"/>
      <c r="B1136" s="83"/>
      <c r="C1136" s="83"/>
      <c r="D1136" s="109"/>
      <c r="H1136" s="144"/>
      <c r="I1136" s="145"/>
    </row>
    <row r="1137" spans="1:9" s="62" customFormat="1">
      <c r="A1137" s="83"/>
      <c r="B1137" s="83"/>
      <c r="C1137" s="83"/>
      <c r="D1137" s="109"/>
      <c r="H1137" s="144"/>
      <c r="I1137" s="145"/>
    </row>
    <row r="1138" spans="1:9" s="62" customFormat="1">
      <c r="A1138" s="83"/>
      <c r="B1138" s="83"/>
      <c r="C1138" s="83"/>
      <c r="D1138" s="109"/>
      <c r="H1138" s="144"/>
      <c r="I1138" s="145"/>
    </row>
    <row r="1139" spans="1:9" s="62" customFormat="1">
      <c r="A1139" s="83"/>
      <c r="B1139" s="83"/>
      <c r="C1139" s="83"/>
      <c r="D1139" s="109"/>
      <c r="H1139" s="144"/>
      <c r="I1139" s="145"/>
    </row>
    <row r="1140" spans="1:9" s="62" customFormat="1">
      <c r="A1140" s="83"/>
      <c r="B1140" s="83"/>
      <c r="C1140" s="83"/>
      <c r="D1140" s="109"/>
      <c r="H1140" s="144"/>
      <c r="I1140" s="145"/>
    </row>
    <row r="1141" spans="1:9" s="62" customFormat="1">
      <c r="A1141" s="83"/>
      <c r="B1141" s="83"/>
      <c r="C1141" s="83"/>
      <c r="D1141" s="109"/>
      <c r="H1141" s="144"/>
      <c r="I1141" s="145"/>
    </row>
    <row r="1142" spans="1:9" s="62" customFormat="1">
      <c r="A1142" s="83"/>
      <c r="B1142" s="83"/>
      <c r="C1142" s="83"/>
      <c r="D1142" s="109"/>
      <c r="H1142" s="144"/>
      <c r="I1142" s="145"/>
    </row>
    <row r="1143" spans="1:9" s="62" customFormat="1">
      <c r="A1143" s="83"/>
      <c r="B1143" s="83"/>
      <c r="C1143" s="83"/>
      <c r="D1143" s="109"/>
      <c r="H1143" s="144"/>
      <c r="I1143" s="145"/>
    </row>
    <row r="1144" spans="1:9" s="62" customFormat="1">
      <c r="A1144" s="83"/>
      <c r="B1144" s="83"/>
      <c r="C1144" s="83"/>
      <c r="D1144" s="109"/>
      <c r="H1144" s="144"/>
      <c r="I1144" s="145"/>
    </row>
    <row r="1145" spans="1:9" s="62" customFormat="1">
      <c r="A1145" s="83"/>
      <c r="B1145" s="83"/>
      <c r="C1145" s="83"/>
      <c r="D1145" s="109"/>
      <c r="H1145" s="144"/>
      <c r="I1145" s="145"/>
    </row>
    <row r="1146" spans="1:9" s="62" customFormat="1">
      <c r="A1146" s="83"/>
      <c r="B1146" s="83"/>
      <c r="C1146" s="83"/>
      <c r="D1146" s="109"/>
      <c r="H1146" s="144"/>
      <c r="I1146" s="145"/>
    </row>
    <row r="1147" spans="1:9" s="62" customFormat="1">
      <c r="A1147" s="83"/>
      <c r="B1147" s="83"/>
      <c r="C1147" s="83"/>
      <c r="D1147" s="109"/>
      <c r="H1147" s="144"/>
      <c r="I1147" s="145"/>
    </row>
    <row r="1148" spans="1:9" s="62" customFormat="1">
      <c r="A1148" s="83"/>
      <c r="B1148" s="83"/>
      <c r="C1148" s="83"/>
      <c r="D1148" s="109"/>
      <c r="H1148" s="144"/>
      <c r="I1148" s="145"/>
    </row>
    <row r="1149" spans="1:9" s="62" customFormat="1">
      <c r="A1149" s="83"/>
      <c r="B1149" s="83"/>
      <c r="C1149" s="83"/>
      <c r="D1149" s="109"/>
      <c r="H1149" s="144"/>
      <c r="I1149" s="145"/>
    </row>
    <row r="1150" spans="1:9" s="62" customFormat="1">
      <c r="A1150" s="83"/>
      <c r="B1150" s="83"/>
      <c r="C1150" s="83"/>
      <c r="D1150" s="109"/>
      <c r="H1150" s="144"/>
      <c r="I1150" s="145"/>
    </row>
    <row r="1151" spans="1:9" s="62" customFormat="1">
      <c r="A1151" s="83"/>
      <c r="B1151" s="83"/>
      <c r="C1151" s="83"/>
      <c r="D1151" s="109"/>
      <c r="H1151" s="144"/>
      <c r="I1151" s="145"/>
    </row>
    <row r="1152" spans="1:9" s="62" customFormat="1">
      <c r="A1152" s="83"/>
      <c r="B1152" s="83"/>
      <c r="C1152" s="83"/>
      <c r="D1152" s="109"/>
      <c r="H1152" s="144"/>
      <c r="I1152" s="145"/>
    </row>
    <row r="1153" spans="1:9" s="62" customFormat="1">
      <c r="A1153" s="83"/>
      <c r="B1153" s="83"/>
      <c r="C1153" s="83"/>
      <c r="D1153" s="109"/>
      <c r="H1153" s="144"/>
      <c r="I1153" s="145"/>
    </row>
    <row r="1154" spans="1:9" s="62" customFormat="1">
      <c r="A1154" s="83"/>
      <c r="B1154" s="83"/>
      <c r="C1154" s="83"/>
      <c r="D1154" s="109"/>
      <c r="H1154" s="144"/>
      <c r="I1154" s="145"/>
    </row>
    <row r="1155" spans="1:9" s="62" customFormat="1">
      <c r="A1155" s="83"/>
      <c r="B1155" s="83"/>
      <c r="C1155" s="83"/>
      <c r="D1155" s="109"/>
      <c r="H1155" s="144"/>
      <c r="I1155" s="145"/>
    </row>
    <row r="1156" spans="1:9" s="62" customFormat="1">
      <c r="A1156" s="83"/>
      <c r="B1156" s="83"/>
      <c r="C1156" s="83"/>
      <c r="D1156" s="109"/>
      <c r="H1156" s="144"/>
      <c r="I1156" s="145"/>
    </row>
    <row r="1157" spans="1:9" s="62" customFormat="1">
      <c r="A1157" s="83"/>
      <c r="B1157" s="83"/>
      <c r="C1157" s="83"/>
      <c r="D1157" s="109"/>
      <c r="H1157" s="144"/>
      <c r="I1157" s="145"/>
    </row>
    <row r="1158" spans="1:9" s="62" customFormat="1">
      <c r="A1158" s="83"/>
      <c r="B1158" s="83"/>
      <c r="C1158" s="83"/>
      <c r="D1158" s="109"/>
      <c r="H1158" s="144"/>
      <c r="I1158" s="145"/>
    </row>
    <row r="1159" spans="1:9" s="62" customFormat="1">
      <c r="A1159" s="83"/>
      <c r="B1159" s="83"/>
      <c r="C1159" s="83"/>
      <c r="D1159" s="109"/>
      <c r="H1159" s="144"/>
      <c r="I1159" s="145"/>
    </row>
    <row r="1160" spans="1:9" s="62" customFormat="1">
      <c r="A1160" s="83"/>
      <c r="B1160" s="83"/>
      <c r="C1160" s="83"/>
      <c r="D1160" s="109"/>
      <c r="H1160" s="144"/>
      <c r="I1160" s="145"/>
    </row>
    <row r="1161" spans="1:9" s="62" customFormat="1">
      <c r="A1161" s="83"/>
      <c r="B1161" s="83"/>
      <c r="C1161" s="83"/>
      <c r="D1161" s="109"/>
      <c r="H1161" s="144"/>
      <c r="I1161" s="145"/>
    </row>
    <row r="1162" spans="1:9" s="62" customFormat="1">
      <c r="A1162" s="83"/>
      <c r="B1162" s="83"/>
      <c r="C1162" s="83"/>
      <c r="D1162" s="109"/>
      <c r="H1162" s="144"/>
      <c r="I1162" s="145"/>
    </row>
    <row r="1163" spans="1:9" s="62" customFormat="1">
      <c r="A1163" s="83"/>
      <c r="B1163" s="83"/>
      <c r="C1163" s="83"/>
      <c r="D1163" s="109"/>
      <c r="H1163" s="144"/>
      <c r="I1163" s="145"/>
    </row>
    <row r="1164" spans="1:9" s="62" customFormat="1">
      <c r="A1164" s="83"/>
      <c r="B1164" s="83"/>
      <c r="C1164" s="83"/>
      <c r="D1164" s="109"/>
      <c r="H1164" s="144"/>
      <c r="I1164" s="145"/>
    </row>
    <row r="1165" spans="1:9" s="62" customFormat="1">
      <c r="A1165" s="83"/>
      <c r="B1165" s="83"/>
      <c r="C1165" s="83"/>
      <c r="D1165" s="109"/>
      <c r="H1165" s="144"/>
      <c r="I1165" s="145"/>
    </row>
    <row r="1166" spans="1:9" s="62" customFormat="1">
      <c r="A1166" s="83"/>
      <c r="B1166" s="83"/>
      <c r="C1166" s="83"/>
      <c r="D1166" s="109"/>
      <c r="H1166" s="144"/>
      <c r="I1166" s="145"/>
    </row>
    <row r="1167" spans="1:9" s="62" customFormat="1">
      <c r="A1167" s="83"/>
      <c r="B1167" s="83"/>
      <c r="C1167" s="83"/>
      <c r="D1167" s="109"/>
      <c r="H1167" s="144"/>
      <c r="I1167" s="145"/>
    </row>
    <row r="1168" spans="1:9" s="62" customFormat="1">
      <c r="A1168" s="83"/>
      <c r="B1168" s="83"/>
      <c r="C1168" s="83"/>
      <c r="D1168" s="109"/>
      <c r="H1168" s="144"/>
      <c r="I1168" s="145"/>
    </row>
    <row r="1169" spans="1:9" s="62" customFormat="1">
      <c r="A1169" s="83"/>
      <c r="B1169" s="83"/>
      <c r="C1169" s="83"/>
      <c r="D1169" s="109"/>
      <c r="H1169" s="144"/>
      <c r="I1169" s="145"/>
    </row>
    <row r="1170" spans="1:9" s="62" customFormat="1">
      <c r="A1170" s="83"/>
      <c r="B1170" s="83"/>
      <c r="C1170" s="83"/>
      <c r="D1170" s="109"/>
      <c r="H1170" s="144"/>
      <c r="I1170" s="145"/>
    </row>
    <row r="1171" spans="1:9" s="62" customFormat="1">
      <c r="A1171" s="83"/>
      <c r="B1171" s="83"/>
      <c r="C1171" s="83"/>
      <c r="D1171" s="109"/>
      <c r="H1171" s="144"/>
      <c r="I1171" s="145"/>
    </row>
    <row r="1172" spans="1:9" s="62" customFormat="1">
      <c r="A1172" s="83"/>
      <c r="B1172" s="83"/>
      <c r="C1172" s="83"/>
      <c r="D1172" s="109"/>
      <c r="H1172" s="144"/>
      <c r="I1172" s="145"/>
    </row>
    <row r="1173" spans="1:9" s="62" customFormat="1">
      <c r="A1173" s="83"/>
      <c r="B1173" s="83"/>
      <c r="C1173" s="83"/>
      <c r="D1173" s="109"/>
      <c r="H1173" s="144"/>
      <c r="I1173" s="145"/>
    </row>
    <row r="1174" spans="1:9" s="62" customFormat="1">
      <c r="A1174" s="83"/>
      <c r="B1174" s="83"/>
      <c r="C1174" s="83"/>
      <c r="D1174" s="109"/>
      <c r="H1174" s="144"/>
      <c r="I1174" s="145"/>
    </row>
    <row r="1175" spans="1:9" s="62" customFormat="1">
      <c r="A1175" s="83"/>
      <c r="B1175" s="83"/>
      <c r="C1175" s="83"/>
      <c r="D1175" s="109"/>
      <c r="H1175" s="144"/>
      <c r="I1175" s="145"/>
    </row>
    <row r="1176" spans="1:9" s="62" customFormat="1">
      <c r="A1176" s="83"/>
      <c r="B1176" s="83"/>
      <c r="C1176" s="83"/>
      <c r="D1176" s="109"/>
      <c r="H1176" s="144"/>
      <c r="I1176" s="145"/>
    </row>
    <row r="1177" spans="1:9" s="62" customFormat="1">
      <c r="A1177" s="83"/>
      <c r="B1177" s="83"/>
      <c r="C1177" s="83"/>
      <c r="D1177" s="109"/>
      <c r="H1177" s="144"/>
      <c r="I1177" s="145"/>
    </row>
    <row r="1178" spans="1:9" s="62" customFormat="1">
      <c r="A1178" s="83"/>
      <c r="B1178" s="83"/>
      <c r="C1178" s="83"/>
      <c r="D1178" s="109"/>
      <c r="H1178" s="144"/>
      <c r="I1178" s="145"/>
    </row>
    <row r="1179" spans="1:9" s="62" customFormat="1">
      <c r="A1179" s="83"/>
      <c r="B1179" s="83"/>
      <c r="C1179" s="83"/>
      <c r="D1179" s="109"/>
      <c r="H1179" s="144"/>
      <c r="I1179" s="145"/>
    </row>
    <row r="1180" spans="1:9" s="62" customFormat="1">
      <c r="A1180" s="83"/>
      <c r="B1180" s="83"/>
      <c r="C1180" s="83"/>
      <c r="D1180" s="109"/>
      <c r="H1180" s="144"/>
      <c r="I1180" s="145"/>
    </row>
    <row r="1181" spans="1:9" s="62" customFormat="1">
      <c r="A1181" s="83"/>
      <c r="B1181" s="83"/>
      <c r="C1181" s="83"/>
      <c r="D1181" s="109"/>
      <c r="H1181" s="144"/>
      <c r="I1181" s="145"/>
    </row>
    <row r="1182" spans="1:9" s="62" customFormat="1">
      <c r="A1182" s="83"/>
      <c r="B1182" s="83"/>
      <c r="C1182" s="83"/>
      <c r="D1182" s="109"/>
      <c r="H1182" s="144"/>
      <c r="I1182" s="145"/>
    </row>
    <row r="1183" spans="1:9" s="62" customFormat="1">
      <c r="A1183" s="83"/>
      <c r="B1183" s="83"/>
      <c r="C1183" s="83"/>
      <c r="D1183" s="109"/>
      <c r="H1183" s="144"/>
      <c r="I1183" s="145"/>
    </row>
    <row r="1184" spans="1:9" s="62" customFormat="1">
      <c r="A1184" s="83"/>
      <c r="B1184" s="83"/>
      <c r="C1184" s="83"/>
      <c r="D1184" s="109"/>
      <c r="H1184" s="144"/>
      <c r="I1184" s="145"/>
    </row>
    <row r="1185" spans="1:9" s="62" customFormat="1">
      <c r="A1185" s="83"/>
      <c r="B1185" s="83"/>
      <c r="C1185" s="83"/>
      <c r="D1185" s="109"/>
      <c r="H1185" s="144"/>
      <c r="I1185" s="145"/>
    </row>
    <row r="1186" spans="1:9" s="62" customFormat="1">
      <c r="A1186" s="83"/>
      <c r="B1186" s="83"/>
      <c r="C1186" s="83"/>
      <c r="D1186" s="109"/>
      <c r="H1186" s="144"/>
      <c r="I1186" s="145"/>
    </row>
    <row r="1187" spans="1:9" s="62" customFormat="1">
      <c r="A1187" s="83"/>
      <c r="B1187" s="83"/>
      <c r="C1187" s="83"/>
      <c r="D1187" s="109"/>
      <c r="H1187" s="144"/>
      <c r="I1187" s="145"/>
    </row>
    <row r="1188" spans="1:9" s="62" customFormat="1">
      <c r="A1188" s="83"/>
      <c r="B1188" s="83"/>
      <c r="C1188" s="83"/>
      <c r="D1188" s="109"/>
      <c r="H1188" s="144"/>
      <c r="I1188" s="145"/>
    </row>
    <row r="1189" spans="1:9" s="62" customFormat="1">
      <c r="A1189" s="83"/>
      <c r="B1189" s="83"/>
      <c r="C1189" s="83"/>
      <c r="D1189" s="109"/>
      <c r="H1189" s="144"/>
      <c r="I1189" s="145"/>
    </row>
    <row r="1190" spans="1:9" s="62" customFormat="1">
      <c r="A1190" s="83"/>
      <c r="B1190" s="83"/>
      <c r="C1190" s="83"/>
      <c r="D1190" s="109"/>
      <c r="H1190" s="144"/>
      <c r="I1190" s="145"/>
    </row>
    <row r="1191" spans="1:9" s="62" customFormat="1">
      <c r="A1191" s="83"/>
      <c r="B1191" s="83"/>
      <c r="C1191" s="83"/>
      <c r="D1191" s="109"/>
      <c r="H1191" s="144"/>
      <c r="I1191" s="145"/>
    </row>
    <row r="1192" spans="1:9" s="62" customFormat="1">
      <c r="A1192" s="83"/>
      <c r="B1192" s="83"/>
      <c r="C1192" s="83"/>
      <c r="D1192" s="109"/>
      <c r="H1192" s="144"/>
      <c r="I1192" s="145"/>
    </row>
    <row r="1193" spans="1:9" s="62" customFormat="1">
      <c r="A1193" s="83"/>
      <c r="B1193" s="83"/>
      <c r="C1193" s="83"/>
      <c r="D1193" s="109"/>
      <c r="H1193" s="144"/>
      <c r="I1193" s="145"/>
    </row>
    <row r="1194" spans="1:9" s="62" customFormat="1">
      <c r="A1194" s="83"/>
      <c r="B1194" s="83"/>
      <c r="C1194" s="83"/>
      <c r="D1194" s="109"/>
      <c r="H1194" s="144"/>
      <c r="I1194" s="145"/>
    </row>
    <row r="1195" spans="1:9" s="62" customFormat="1">
      <c r="A1195" s="83"/>
      <c r="B1195" s="83"/>
      <c r="C1195" s="83"/>
      <c r="D1195" s="109"/>
      <c r="H1195" s="144"/>
      <c r="I1195" s="145"/>
    </row>
    <row r="1196" spans="1:9" s="62" customFormat="1">
      <c r="A1196" s="83"/>
      <c r="B1196" s="83"/>
      <c r="C1196" s="83"/>
      <c r="D1196" s="109"/>
      <c r="H1196" s="144"/>
      <c r="I1196" s="145"/>
    </row>
    <row r="1197" spans="1:9" s="62" customFormat="1">
      <c r="A1197" s="83"/>
      <c r="B1197" s="83"/>
      <c r="C1197" s="83"/>
      <c r="D1197" s="109"/>
      <c r="H1197" s="144"/>
      <c r="I1197" s="145"/>
    </row>
    <row r="1198" spans="1:9" s="62" customFormat="1">
      <c r="A1198" s="83"/>
      <c r="B1198" s="83"/>
      <c r="C1198" s="83"/>
      <c r="D1198" s="109"/>
      <c r="H1198" s="144"/>
      <c r="I1198" s="145"/>
    </row>
    <row r="1199" spans="1:9" s="62" customFormat="1">
      <c r="A1199" s="83"/>
      <c r="B1199" s="83"/>
      <c r="C1199" s="83"/>
      <c r="D1199" s="109"/>
      <c r="H1199" s="144"/>
      <c r="I1199" s="145"/>
    </row>
    <row r="1200" spans="1:9" s="62" customFormat="1">
      <c r="A1200" s="83"/>
      <c r="B1200" s="83"/>
      <c r="C1200" s="83"/>
      <c r="D1200" s="109"/>
      <c r="H1200" s="144"/>
      <c r="I1200" s="145"/>
    </row>
    <row r="1201" spans="1:9" s="62" customFormat="1">
      <c r="A1201" s="83"/>
      <c r="B1201" s="83"/>
      <c r="C1201" s="83"/>
      <c r="D1201" s="109"/>
      <c r="H1201" s="144"/>
      <c r="I1201" s="145"/>
    </row>
    <row r="1202" spans="1:9" s="62" customFormat="1">
      <c r="A1202" s="83"/>
      <c r="B1202" s="83"/>
      <c r="C1202" s="83"/>
      <c r="D1202" s="109"/>
      <c r="H1202" s="144"/>
      <c r="I1202" s="145"/>
    </row>
    <row r="1203" spans="1:9" s="62" customFormat="1">
      <c r="A1203" s="83"/>
      <c r="B1203" s="83"/>
      <c r="C1203" s="83"/>
      <c r="D1203" s="109"/>
      <c r="H1203" s="144"/>
      <c r="I1203" s="145"/>
    </row>
    <row r="1204" spans="1:9" s="62" customFormat="1">
      <c r="A1204" s="83"/>
      <c r="B1204" s="83"/>
      <c r="C1204" s="83"/>
      <c r="D1204" s="109"/>
      <c r="H1204" s="144"/>
      <c r="I1204" s="145"/>
    </row>
    <row r="1205" spans="1:9" s="62" customFormat="1">
      <c r="A1205" s="83"/>
      <c r="B1205" s="83"/>
      <c r="C1205" s="83"/>
      <c r="D1205" s="109"/>
      <c r="H1205" s="144"/>
      <c r="I1205" s="145"/>
    </row>
    <row r="1206" spans="1:9" s="62" customFormat="1">
      <c r="A1206" s="83"/>
      <c r="B1206" s="83"/>
      <c r="C1206" s="83"/>
      <c r="D1206" s="109"/>
      <c r="H1206" s="144"/>
      <c r="I1206" s="145"/>
    </row>
    <row r="1207" spans="1:9" s="62" customFormat="1">
      <c r="A1207" s="83"/>
      <c r="B1207" s="83"/>
      <c r="C1207" s="83"/>
      <c r="D1207" s="109"/>
      <c r="H1207" s="144"/>
      <c r="I1207" s="145"/>
    </row>
    <row r="1208" spans="1:9" s="62" customFormat="1">
      <c r="A1208" s="83"/>
      <c r="B1208" s="83"/>
      <c r="C1208" s="83"/>
      <c r="D1208" s="109"/>
      <c r="H1208" s="144"/>
      <c r="I1208" s="145"/>
    </row>
    <row r="1209" spans="1:9" s="62" customFormat="1">
      <c r="A1209" s="83"/>
      <c r="B1209" s="83"/>
      <c r="C1209" s="83"/>
      <c r="D1209" s="109"/>
      <c r="H1209" s="144"/>
      <c r="I1209" s="145"/>
    </row>
    <row r="1210" spans="1:9" s="62" customFormat="1">
      <c r="A1210" s="83"/>
      <c r="B1210" s="83"/>
      <c r="C1210" s="83"/>
      <c r="D1210" s="109"/>
      <c r="H1210" s="144"/>
      <c r="I1210" s="145"/>
    </row>
    <row r="1211" spans="1:9" s="62" customFormat="1">
      <c r="A1211" s="83"/>
      <c r="B1211" s="83"/>
      <c r="C1211" s="83"/>
      <c r="D1211" s="109"/>
      <c r="H1211" s="144"/>
      <c r="I1211" s="145"/>
    </row>
    <row r="1212" spans="1:9" s="62" customFormat="1">
      <c r="A1212" s="83"/>
      <c r="B1212" s="83"/>
      <c r="C1212" s="83"/>
      <c r="D1212" s="109"/>
      <c r="H1212" s="144"/>
      <c r="I1212" s="145"/>
    </row>
    <row r="1213" spans="1:9" s="62" customFormat="1">
      <c r="A1213" s="83"/>
      <c r="B1213" s="83"/>
      <c r="C1213" s="83"/>
      <c r="D1213" s="109"/>
      <c r="H1213" s="144"/>
      <c r="I1213" s="145"/>
    </row>
    <row r="1214" spans="1:9" s="62" customFormat="1">
      <c r="A1214" s="83"/>
      <c r="B1214" s="83"/>
      <c r="C1214" s="83"/>
      <c r="D1214" s="109"/>
      <c r="H1214" s="144"/>
      <c r="I1214" s="145"/>
    </row>
    <row r="1215" spans="1:9" s="62" customFormat="1">
      <c r="A1215" s="83"/>
      <c r="B1215" s="83"/>
      <c r="C1215" s="83"/>
      <c r="D1215" s="109"/>
      <c r="H1215" s="144"/>
      <c r="I1215" s="145"/>
    </row>
    <row r="1216" spans="1:9" s="62" customFormat="1">
      <c r="A1216" s="83"/>
      <c r="B1216" s="83"/>
      <c r="C1216" s="83"/>
      <c r="D1216" s="109"/>
      <c r="H1216" s="144"/>
      <c r="I1216" s="145"/>
    </row>
    <row r="1217" spans="1:9" s="62" customFormat="1">
      <c r="A1217" s="83"/>
      <c r="B1217" s="83"/>
      <c r="C1217" s="83"/>
      <c r="D1217" s="109"/>
      <c r="H1217" s="144"/>
      <c r="I1217" s="145"/>
    </row>
    <row r="1218" spans="1:9" s="62" customFormat="1">
      <c r="A1218" s="83"/>
      <c r="B1218" s="83"/>
      <c r="C1218" s="83"/>
      <c r="D1218" s="109"/>
      <c r="H1218" s="144"/>
      <c r="I1218" s="145"/>
    </row>
    <row r="1219" spans="1:9" s="62" customFormat="1">
      <c r="A1219" s="83"/>
      <c r="B1219" s="83"/>
      <c r="C1219" s="83"/>
      <c r="D1219" s="109"/>
      <c r="H1219" s="144"/>
      <c r="I1219" s="145"/>
    </row>
    <row r="1220" spans="1:9" s="62" customFormat="1">
      <c r="A1220" s="83"/>
      <c r="B1220" s="83"/>
      <c r="C1220" s="83"/>
      <c r="D1220" s="109"/>
      <c r="H1220" s="144"/>
      <c r="I1220" s="145"/>
    </row>
    <row r="1221" spans="1:9" s="62" customFormat="1">
      <c r="A1221" s="83"/>
      <c r="B1221" s="83"/>
      <c r="C1221" s="83"/>
      <c r="D1221" s="109"/>
      <c r="H1221" s="144"/>
      <c r="I1221" s="145"/>
    </row>
    <row r="1222" spans="1:9" s="62" customFormat="1">
      <c r="A1222" s="83"/>
      <c r="B1222" s="83"/>
      <c r="C1222" s="83"/>
      <c r="D1222" s="109"/>
      <c r="H1222" s="144"/>
      <c r="I1222" s="145"/>
    </row>
    <row r="1223" spans="1:9" s="62" customFormat="1">
      <c r="A1223" s="83"/>
      <c r="B1223" s="83"/>
      <c r="C1223" s="83"/>
      <c r="D1223" s="109"/>
      <c r="H1223" s="144"/>
      <c r="I1223" s="145"/>
    </row>
    <row r="1224" spans="1:9" s="62" customFormat="1">
      <c r="A1224" s="83"/>
      <c r="B1224" s="83"/>
      <c r="C1224" s="83"/>
      <c r="D1224" s="109"/>
      <c r="H1224" s="144"/>
      <c r="I1224" s="145"/>
    </row>
    <row r="1225" spans="1:9" s="62" customFormat="1">
      <c r="A1225" s="83"/>
      <c r="B1225" s="83"/>
      <c r="C1225" s="83"/>
      <c r="D1225" s="109"/>
      <c r="H1225" s="144"/>
      <c r="I1225" s="145"/>
    </row>
    <row r="1226" spans="1:9" s="62" customFormat="1">
      <c r="A1226" s="83"/>
      <c r="B1226" s="83"/>
      <c r="C1226" s="83"/>
      <c r="D1226" s="109"/>
      <c r="H1226" s="144"/>
      <c r="I1226" s="145"/>
    </row>
    <row r="1227" spans="1:9" s="62" customFormat="1">
      <c r="A1227" s="83"/>
      <c r="B1227" s="83"/>
      <c r="C1227" s="83"/>
      <c r="D1227" s="109"/>
      <c r="H1227" s="144"/>
      <c r="I1227" s="145"/>
    </row>
    <row r="1228" spans="1:9" s="62" customFormat="1">
      <c r="A1228" s="83"/>
      <c r="B1228" s="83"/>
      <c r="C1228" s="83"/>
      <c r="D1228" s="109"/>
      <c r="H1228" s="144"/>
      <c r="I1228" s="145"/>
    </row>
    <row r="1229" spans="1:9" s="62" customFormat="1">
      <c r="A1229" s="83"/>
      <c r="B1229" s="83"/>
      <c r="C1229" s="83"/>
      <c r="D1229" s="109"/>
      <c r="H1229" s="144"/>
      <c r="I1229" s="145"/>
    </row>
    <row r="1230" spans="1:9" s="62" customFormat="1">
      <c r="A1230" s="83"/>
      <c r="B1230" s="83"/>
      <c r="C1230" s="83"/>
      <c r="D1230" s="109"/>
      <c r="H1230" s="144"/>
      <c r="I1230" s="145"/>
    </row>
    <row r="1231" spans="1:9" s="62" customFormat="1">
      <c r="A1231" s="83"/>
      <c r="B1231" s="83"/>
      <c r="C1231" s="83"/>
      <c r="D1231" s="109"/>
      <c r="H1231" s="144"/>
      <c r="I1231" s="145"/>
    </row>
    <row r="1232" spans="1:9" s="62" customFormat="1">
      <c r="A1232" s="83"/>
      <c r="B1232" s="83"/>
      <c r="C1232" s="83"/>
      <c r="D1232" s="109"/>
      <c r="H1232" s="144"/>
      <c r="I1232" s="145"/>
    </row>
    <row r="1233" spans="1:9" s="62" customFormat="1">
      <c r="A1233" s="83"/>
      <c r="B1233" s="83"/>
      <c r="C1233" s="83"/>
      <c r="D1233" s="109"/>
      <c r="H1233" s="144"/>
      <c r="I1233" s="145"/>
    </row>
    <row r="1234" spans="1:9" s="62" customFormat="1">
      <c r="A1234" s="83"/>
      <c r="B1234" s="83"/>
      <c r="C1234" s="83"/>
      <c r="D1234" s="109"/>
      <c r="H1234" s="144"/>
      <c r="I1234" s="145"/>
    </row>
    <row r="1235" spans="1:9" s="62" customFormat="1">
      <c r="A1235" s="83"/>
      <c r="B1235" s="83"/>
      <c r="C1235" s="83"/>
      <c r="D1235" s="109"/>
      <c r="H1235" s="144"/>
      <c r="I1235" s="145"/>
    </row>
    <row r="1236" spans="1:9" s="62" customFormat="1">
      <c r="A1236" s="83"/>
      <c r="B1236" s="83"/>
      <c r="C1236" s="83"/>
      <c r="D1236" s="109"/>
      <c r="H1236" s="144"/>
      <c r="I1236" s="145"/>
    </row>
    <row r="1237" spans="1:9" s="62" customFormat="1">
      <c r="A1237" s="83"/>
      <c r="B1237" s="83"/>
      <c r="C1237" s="83"/>
      <c r="D1237" s="109"/>
      <c r="H1237" s="144"/>
      <c r="I1237" s="145"/>
    </row>
    <row r="1238" spans="1:9" s="62" customFormat="1">
      <c r="A1238" s="83"/>
      <c r="B1238" s="83"/>
      <c r="C1238" s="83"/>
      <c r="D1238" s="109"/>
      <c r="H1238" s="144"/>
      <c r="I1238" s="145"/>
    </row>
    <row r="1239" spans="1:9" s="62" customFormat="1">
      <c r="A1239" s="83"/>
      <c r="B1239" s="83"/>
      <c r="C1239" s="83"/>
      <c r="D1239" s="109"/>
      <c r="H1239" s="144"/>
      <c r="I1239" s="145"/>
    </row>
    <row r="1240" spans="1:9" s="62" customFormat="1">
      <c r="A1240" s="83"/>
      <c r="B1240" s="83"/>
      <c r="C1240" s="83"/>
      <c r="D1240" s="109"/>
      <c r="H1240" s="144"/>
      <c r="I1240" s="145"/>
    </row>
    <row r="1241" spans="1:9" s="62" customFormat="1">
      <c r="A1241" s="83"/>
      <c r="B1241" s="83"/>
      <c r="C1241" s="83"/>
      <c r="D1241" s="109"/>
      <c r="H1241" s="144"/>
      <c r="I1241" s="145"/>
    </row>
    <row r="1242" spans="1:9" s="62" customFormat="1">
      <c r="A1242" s="83"/>
      <c r="B1242" s="83"/>
      <c r="C1242" s="83"/>
      <c r="D1242" s="109"/>
      <c r="H1242" s="144"/>
      <c r="I1242" s="145"/>
    </row>
    <row r="1243" spans="1:9" s="62" customFormat="1">
      <c r="A1243" s="83"/>
      <c r="B1243" s="83"/>
      <c r="C1243" s="83"/>
      <c r="D1243" s="109"/>
      <c r="H1243" s="144"/>
      <c r="I1243" s="145"/>
    </row>
    <row r="1244" spans="1:9" s="62" customFormat="1">
      <c r="A1244" s="83"/>
      <c r="B1244" s="83"/>
      <c r="C1244" s="83"/>
      <c r="D1244" s="109"/>
      <c r="H1244" s="144"/>
      <c r="I1244" s="145"/>
    </row>
    <row r="1245" spans="1:9" s="62" customFormat="1">
      <c r="A1245" s="83"/>
      <c r="B1245" s="83"/>
      <c r="C1245" s="83"/>
      <c r="D1245" s="109"/>
      <c r="H1245" s="144"/>
      <c r="I1245" s="145"/>
    </row>
    <row r="1246" spans="1:9" s="62" customFormat="1">
      <c r="A1246" s="83"/>
      <c r="B1246" s="83"/>
      <c r="C1246" s="83"/>
      <c r="D1246" s="109"/>
      <c r="H1246" s="144"/>
      <c r="I1246" s="145"/>
    </row>
    <row r="1247" spans="1:9" s="62" customFormat="1">
      <c r="A1247" s="83"/>
      <c r="B1247" s="83"/>
      <c r="C1247" s="83"/>
      <c r="D1247" s="109"/>
      <c r="H1247" s="144"/>
      <c r="I1247" s="145"/>
    </row>
    <row r="1248" spans="1:9" s="62" customFormat="1">
      <c r="A1248" s="83"/>
      <c r="B1248" s="83"/>
      <c r="C1248" s="83"/>
      <c r="D1248" s="109"/>
      <c r="H1248" s="144"/>
      <c r="I1248" s="145"/>
    </row>
    <row r="1249" spans="1:9" s="62" customFormat="1">
      <c r="A1249" s="83"/>
      <c r="B1249" s="83"/>
      <c r="C1249" s="83"/>
      <c r="D1249" s="109"/>
      <c r="H1249" s="144"/>
      <c r="I1249" s="145"/>
    </row>
    <row r="1250" spans="1:9" s="62" customFormat="1">
      <c r="A1250" s="83"/>
      <c r="B1250" s="83"/>
      <c r="C1250" s="83"/>
      <c r="D1250" s="109"/>
      <c r="H1250" s="144"/>
      <c r="I1250" s="145"/>
    </row>
    <row r="1251" spans="1:9" s="62" customFormat="1">
      <c r="A1251" s="83"/>
      <c r="B1251" s="83"/>
      <c r="C1251" s="83"/>
      <c r="D1251" s="109"/>
      <c r="H1251" s="144"/>
      <c r="I1251" s="145"/>
    </row>
    <row r="1252" spans="1:9" s="62" customFormat="1">
      <c r="A1252" s="83"/>
      <c r="B1252" s="83"/>
      <c r="C1252" s="83"/>
      <c r="D1252" s="109"/>
      <c r="H1252" s="144"/>
      <c r="I1252" s="145"/>
    </row>
    <row r="1253" spans="1:9" s="62" customFormat="1">
      <c r="A1253" s="83"/>
      <c r="B1253" s="83"/>
      <c r="C1253" s="83"/>
      <c r="D1253" s="109"/>
      <c r="H1253" s="144"/>
      <c r="I1253" s="145"/>
    </row>
    <row r="1254" spans="1:9" s="62" customFormat="1">
      <c r="A1254" s="83"/>
      <c r="B1254" s="83"/>
      <c r="C1254" s="83"/>
      <c r="D1254" s="109"/>
      <c r="H1254" s="144"/>
      <c r="I1254" s="145"/>
    </row>
    <row r="1255" spans="1:9" s="62" customFormat="1">
      <c r="A1255" s="83"/>
      <c r="B1255" s="83"/>
      <c r="C1255" s="83"/>
      <c r="D1255" s="109"/>
      <c r="H1255" s="144"/>
      <c r="I1255" s="145"/>
    </row>
    <row r="1256" spans="1:9" s="62" customFormat="1">
      <c r="A1256" s="83"/>
      <c r="B1256" s="83"/>
      <c r="C1256" s="83"/>
      <c r="D1256" s="109"/>
      <c r="H1256" s="144"/>
      <c r="I1256" s="145"/>
    </row>
    <row r="1257" spans="1:9" s="62" customFormat="1">
      <c r="A1257" s="83"/>
      <c r="B1257" s="83"/>
      <c r="C1257" s="83"/>
      <c r="D1257" s="109"/>
      <c r="H1257" s="144"/>
      <c r="I1257" s="145"/>
    </row>
    <row r="1258" spans="1:9" s="62" customFormat="1">
      <c r="A1258" s="83"/>
      <c r="B1258" s="83"/>
      <c r="C1258" s="83"/>
      <c r="D1258" s="109"/>
      <c r="H1258" s="144"/>
      <c r="I1258" s="145"/>
    </row>
    <row r="1259" spans="1:9" s="62" customFormat="1">
      <c r="A1259" s="83"/>
      <c r="B1259" s="83"/>
      <c r="C1259" s="83"/>
      <c r="D1259" s="109"/>
      <c r="H1259" s="144"/>
      <c r="I1259" s="145"/>
    </row>
    <row r="1260" spans="1:9" s="62" customFormat="1">
      <c r="A1260" s="83"/>
      <c r="B1260" s="83"/>
      <c r="C1260" s="83"/>
      <c r="D1260" s="109"/>
      <c r="H1260" s="144"/>
      <c r="I1260" s="145"/>
    </row>
    <row r="1261" spans="1:9" s="62" customFormat="1">
      <c r="A1261" s="83"/>
      <c r="B1261" s="83"/>
      <c r="C1261" s="83"/>
      <c r="D1261" s="109"/>
      <c r="H1261" s="144"/>
      <c r="I1261" s="145"/>
    </row>
    <row r="1262" spans="1:9" s="62" customFormat="1">
      <c r="A1262" s="83"/>
      <c r="B1262" s="83"/>
      <c r="C1262" s="83"/>
      <c r="D1262" s="109"/>
      <c r="H1262" s="144"/>
      <c r="I1262" s="145"/>
    </row>
    <row r="1263" spans="1:9" s="62" customFormat="1">
      <c r="A1263" s="83"/>
      <c r="B1263" s="83"/>
      <c r="C1263" s="83"/>
      <c r="D1263" s="109"/>
      <c r="H1263" s="144"/>
      <c r="I1263" s="145"/>
    </row>
    <row r="1264" spans="1:9" s="62" customFormat="1">
      <c r="A1264" s="83"/>
      <c r="B1264" s="83"/>
      <c r="C1264" s="83"/>
      <c r="D1264" s="109"/>
      <c r="H1264" s="144"/>
      <c r="I1264" s="145"/>
    </row>
    <row r="1265" spans="1:9" s="62" customFormat="1">
      <c r="A1265" s="83"/>
      <c r="B1265" s="83"/>
      <c r="C1265" s="83"/>
      <c r="D1265" s="109"/>
      <c r="H1265" s="144"/>
      <c r="I1265" s="145"/>
    </row>
    <row r="1266" spans="1:9" s="62" customFormat="1">
      <c r="A1266" s="83"/>
      <c r="B1266" s="83"/>
      <c r="C1266" s="83"/>
      <c r="D1266" s="109"/>
      <c r="H1266" s="144"/>
      <c r="I1266" s="145"/>
    </row>
    <row r="1267" spans="1:9" s="62" customFormat="1">
      <c r="A1267" s="83"/>
      <c r="B1267" s="83"/>
      <c r="C1267" s="83"/>
      <c r="D1267" s="109"/>
      <c r="H1267" s="144"/>
      <c r="I1267" s="145"/>
    </row>
    <row r="1268" spans="1:9" s="62" customFormat="1">
      <c r="A1268" s="83"/>
      <c r="B1268" s="83"/>
      <c r="C1268" s="83"/>
      <c r="D1268" s="109"/>
      <c r="H1268" s="144"/>
      <c r="I1268" s="145"/>
    </row>
    <row r="1269" spans="1:9" s="62" customFormat="1">
      <c r="A1269" s="83"/>
      <c r="B1269" s="83"/>
      <c r="C1269" s="83"/>
      <c r="D1269" s="109"/>
      <c r="H1269" s="144"/>
      <c r="I1269" s="145"/>
    </row>
    <row r="1270" spans="1:9" s="62" customFormat="1">
      <c r="A1270" s="83"/>
      <c r="B1270" s="83"/>
      <c r="C1270" s="83"/>
      <c r="D1270" s="109"/>
      <c r="H1270" s="144"/>
      <c r="I1270" s="145"/>
    </row>
    <row r="1271" spans="1:9" s="62" customFormat="1">
      <c r="A1271" s="83"/>
      <c r="B1271" s="83"/>
      <c r="C1271" s="83"/>
      <c r="D1271" s="109"/>
      <c r="H1271" s="144"/>
      <c r="I1271" s="145"/>
    </row>
    <row r="1272" spans="1:9" s="62" customFormat="1">
      <c r="A1272" s="83"/>
      <c r="B1272" s="83"/>
      <c r="C1272" s="83"/>
      <c r="D1272" s="109"/>
      <c r="H1272" s="144"/>
      <c r="I1272" s="145"/>
    </row>
    <row r="1273" spans="1:9" s="62" customFormat="1">
      <c r="A1273" s="83"/>
      <c r="B1273" s="83"/>
      <c r="C1273" s="83"/>
      <c r="D1273" s="109"/>
      <c r="H1273" s="144"/>
      <c r="I1273" s="145"/>
    </row>
    <row r="1274" spans="1:9" s="62" customFormat="1">
      <c r="A1274" s="83"/>
      <c r="B1274" s="83"/>
      <c r="C1274" s="83"/>
      <c r="D1274" s="109"/>
      <c r="H1274" s="144"/>
      <c r="I1274" s="145"/>
    </row>
    <row r="1275" spans="1:9" s="62" customFormat="1">
      <c r="A1275" s="83"/>
      <c r="B1275" s="83"/>
      <c r="C1275" s="83"/>
      <c r="D1275" s="109"/>
      <c r="H1275" s="144"/>
      <c r="I1275" s="145"/>
    </row>
    <row r="1276" spans="1:9" s="62" customFormat="1">
      <c r="A1276" s="83"/>
      <c r="B1276" s="83"/>
      <c r="C1276" s="83"/>
      <c r="D1276" s="109"/>
      <c r="H1276" s="144"/>
      <c r="I1276" s="145"/>
    </row>
    <row r="1277" spans="1:9" s="62" customFormat="1">
      <c r="A1277" s="83"/>
      <c r="B1277" s="83"/>
      <c r="C1277" s="83"/>
      <c r="D1277" s="109"/>
      <c r="H1277" s="144"/>
      <c r="I1277" s="145"/>
    </row>
    <row r="1278" spans="1:9" s="62" customFormat="1">
      <c r="A1278" s="83"/>
      <c r="B1278" s="83"/>
      <c r="C1278" s="83"/>
      <c r="D1278" s="109"/>
      <c r="H1278" s="144"/>
      <c r="I1278" s="145"/>
    </row>
    <row r="1279" spans="1:9" s="62" customFormat="1">
      <c r="A1279" s="83"/>
      <c r="B1279" s="83"/>
      <c r="C1279" s="83"/>
      <c r="D1279" s="109"/>
      <c r="H1279" s="144"/>
      <c r="I1279" s="145"/>
    </row>
    <row r="1280" spans="1:9" s="62" customFormat="1">
      <c r="A1280" s="83"/>
      <c r="B1280" s="83"/>
      <c r="C1280" s="83"/>
      <c r="D1280" s="109"/>
      <c r="H1280" s="144"/>
      <c r="I1280" s="145"/>
    </row>
    <row r="1281" spans="1:9" s="62" customFormat="1">
      <c r="A1281" s="83"/>
      <c r="B1281" s="83"/>
      <c r="C1281" s="83"/>
      <c r="D1281" s="109"/>
      <c r="H1281" s="144"/>
      <c r="I1281" s="145"/>
    </row>
    <row r="1282" spans="1:9" s="62" customFormat="1">
      <c r="A1282" s="83"/>
      <c r="B1282" s="83"/>
      <c r="C1282" s="83"/>
      <c r="D1282" s="109"/>
      <c r="H1282" s="144"/>
      <c r="I1282" s="145"/>
    </row>
    <row r="1283" spans="1:9" s="62" customFormat="1">
      <c r="A1283" s="83"/>
      <c r="B1283" s="83"/>
      <c r="C1283" s="83"/>
      <c r="D1283" s="109"/>
      <c r="H1283" s="144"/>
      <c r="I1283" s="145"/>
    </row>
    <row r="1284" spans="1:9" s="62" customFormat="1">
      <c r="A1284" s="83"/>
      <c r="B1284" s="83"/>
      <c r="C1284" s="83"/>
      <c r="D1284" s="109"/>
      <c r="H1284" s="144"/>
      <c r="I1284" s="145"/>
    </row>
    <row r="1285" spans="1:9" s="62" customFormat="1">
      <c r="A1285" s="83"/>
      <c r="B1285" s="83"/>
      <c r="C1285" s="83"/>
      <c r="D1285" s="109"/>
      <c r="H1285" s="144"/>
      <c r="I1285" s="145"/>
    </row>
    <row r="1286" spans="1:9" s="62" customFormat="1">
      <c r="A1286" s="83"/>
      <c r="B1286" s="83"/>
      <c r="C1286" s="83"/>
      <c r="D1286" s="109"/>
      <c r="H1286" s="144"/>
      <c r="I1286" s="145"/>
    </row>
    <row r="1287" spans="1:9" s="62" customFormat="1">
      <c r="A1287" s="83"/>
      <c r="B1287" s="83"/>
      <c r="C1287" s="83"/>
      <c r="D1287" s="109"/>
      <c r="H1287" s="144"/>
      <c r="I1287" s="145"/>
    </row>
    <row r="1288" spans="1:9" s="62" customFormat="1">
      <c r="A1288" s="83"/>
      <c r="B1288" s="83"/>
      <c r="C1288" s="83"/>
      <c r="D1288" s="109"/>
      <c r="H1288" s="144"/>
      <c r="I1288" s="145"/>
    </row>
    <row r="1289" spans="1:9" s="62" customFormat="1">
      <c r="A1289" s="83"/>
      <c r="B1289" s="83"/>
      <c r="C1289" s="83"/>
      <c r="D1289" s="109"/>
      <c r="H1289" s="144"/>
      <c r="I1289" s="145"/>
    </row>
    <row r="1290" spans="1:9" s="62" customFormat="1">
      <c r="A1290" s="83"/>
      <c r="B1290" s="83"/>
      <c r="C1290" s="83"/>
      <c r="D1290" s="109"/>
      <c r="H1290" s="144"/>
      <c r="I1290" s="145"/>
    </row>
    <row r="1291" spans="1:9" s="62" customFormat="1">
      <c r="A1291" s="83"/>
      <c r="B1291" s="83"/>
      <c r="C1291" s="83"/>
      <c r="D1291" s="109"/>
      <c r="H1291" s="144"/>
      <c r="I1291" s="145"/>
    </row>
    <row r="1292" spans="1:9" s="62" customFormat="1">
      <c r="A1292" s="83"/>
      <c r="B1292" s="83"/>
      <c r="C1292" s="83"/>
      <c r="D1292" s="109"/>
      <c r="H1292" s="144"/>
      <c r="I1292" s="145"/>
    </row>
    <row r="1293" spans="1:9" s="62" customFormat="1">
      <c r="A1293" s="83"/>
      <c r="B1293" s="83"/>
      <c r="C1293" s="83"/>
      <c r="D1293" s="109"/>
      <c r="H1293" s="144"/>
      <c r="I1293" s="145"/>
    </row>
    <row r="1294" spans="1:9" s="62" customFormat="1">
      <c r="A1294" s="83"/>
      <c r="B1294" s="83"/>
      <c r="C1294" s="83"/>
      <c r="D1294" s="109"/>
      <c r="H1294" s="144"/>
      <c r="I1294" s="145"/>
    </row>
    <row r="1295" spans="1:9" s="62" customFormat="1">
      <c r="A1295" s="83"/>
      <c r="B1295" s="83"/>
      <c r="C1295" s="83"/>
      <c r="D1295" s="109"/>
      <c r="H1295" s="144"/>
      <c r="I1295" s="145"/>
    </row>
    <row r="1296" spans="1:9" s="62" customFormat="1">
      <c r="A1296" s="83"/>
      <c r="B1296" s="83"/>
      <c r="C1296" s="83"/>
      <c r="D1296" s="109"/>
      <c r="H1296" s="144"/>
      <c r="I1296" s="145"/>
    </row>
    <row r="1297" spans="1:9" s="62" customFormat="1">
      <c r="A1297" s="83"/>
      <c r="B1297" s="83"/>
      <c r="C1297" s="83"/>
      <c r="D1297" s="109"/>
      <c r="H1297" s="144"/>
      <c r="I1297" s="145"/>
    </row>
    <row r="1298" spans="1:9" s="62" customFormat="1">
      <c r="A1298" s="83"/>
      <c r="B1298" s="83"/>
      <c r="C1298" s="83"/>
      <c r="D1298" s="109"/>
      <c r="H1298" s="144"/>
      <c r="I1298" s="145"/>
    </row>
    <row r="1299" spans="1:9" s="62" customFormat="1">
      <c r="A1299" s="83"/>
      <c r="B1299" s="83"/>
      <c r="C1299" s="83"/>
      <c r="D1299" s="109"/>
      <c r="H1299" s="144"/>
      <c r="I1299" s="145"/>
    </row>
    <row r="1300" spans="1:9" s="62" customFormat="1">
      <c r="A1300" s="83"/>
      <c r="B1300" s="83"/>
      <c r="C1300" s="83"/>
      <c r="D1300" s="109"/>
      <c r="H1300" s="144"/>
      <c r="I1300" s="145"/>
    </row>
    <row r="1301" spans="1:9" s="62" customFormat="1">
      <c r="A1301" s="83"/>
      <c r="B1301" s="83"/>
      <c r="C1301" s="83"/>
      <c r="D1301" s="109"/>
      <c r="H1301" s="144"/>
      <c r="I1301" s="145"/>
    </row>
    <row r="1302" spans="1:9" s="62" customFormat="1">
      <c r="A1302" s="83"/>
      <c r="B1302" s="83"/>
      <c r="C1302" s="83"/>
      <c r="D1302" s="109"/>
      <c r="H1302" s="144"/>
      <c r="I1302" s="145"/>
    </row>
    <row r="1303" spans="1:9" s="62" customFormat="1">
      <c r="A1303" s="83"/>
      <c r="B1303" s="83"/>
      <c r="C1303" s="83"/>
      <c r="D1303" s="109"/>
      <c r="H1303" s="144"/>
      <c r="I1303" s="145"/>
    </row>
    <row r="1304" spans="1:9" s="62" customFormat="1">
      <c r="A1304" s="83"/>
      <c r="B1304" s="83"/>
      <c r="C1304" s="83"/>
      <c r="D1304" s="109"/>
      <c r="H1304" s="144"/>
      <c r="I1304" s="145"/>
    </row>
    <row r="1305" spans="1:9" s="62" customFormat="1">
      <c r="A1305" s="83"/>
      <c r="B1305" s="83"/>
      <c r="C1305" s="83"/>
      <c r="D1305" s="109"/>
      <c r="H1305" s="144"/>
      <c r="I1305" s="145"/>
    </row>
    <row r="1306" spans="1:9" s="62" customFormat="1">
      <c r="A1306" s="83"/>
      <c r="B1306" s="83"/>
      <c r="C1306" s="83"/>
      <c r="D1306" s="109"/>
      <c r="H1306" s="144"/>
      <c r="I1306" s="145"/>
    </row>
    <row r="1307" spans="1:9" s="62" customFormat="1">
      <c r="A1307" s="83"/>
      <c r="B1307" s="83"/>
      <c r="C1307" s="83"/>
      <c r="D1307" s="109"/>
      <c r="H1307" s="144"/>
      <c r="I1307" s="145"/>
    </row>
    <row r="1308" spans="1:9" s="62" customFormat="1">
      <c r="A1308" s="83"/>
      <c r="B1308" s="83"/>
      <c r="C1308" s="83"/>
      <c r="D1308" s="109"/>
      <c r="H1308" s="144"/>
      <c r="I1308" s="145"/>
    </row>
    <row r="1309" spans="1:9" s="62" customFormat="1">
      <c r="A1309" s="83"/>
      <c r="B1309" s="83"/>
      <c r="C1309" s="83"/>
      <c r="D1309" s="109"/>
      <c r="H1309" s="144"/>
      <c r="I1309" s="145"/>
    </row>
    <row r="1310" spans="1:9" s="62" customFormat="1">
      <c r="A1310" s="83"/>
      <c r="B1310" s="83"/>
      <c r="C1310" s="83"/>
      <c r="D1310" s="109"/>
      <c r="H1310" s="144"/>
      <c r="I1310" s="145"/>
    </row>
    <row r="1311" spans="1:9" s="62" customFormat="1">
      <c r="A1311" s="83"/>
      <c r="B1311" s="83"/>
      <c r="C1311" s="83"/>
      <c r="D1311" s="109"/>
      <c r="H1311" s="144"/>
      <c r="I1311" s="145"/>
    </row>
    <row r="1312" spans="1:9" s="62" customFormat="1">
      <c r="A1312" s="83"/>
      <c r="B1312" s="83"/>
      <c r="C1312" s="83"/>
      <c r="D1312" s="109"/>
      <c r="H1312" s="144"/>
      <c r="I1312" s="145"/>
    </row>
    <row r="1313" spans="1:9" s="62" customFormat="1">
      <c r="A1313" s="83"/>
      <c r="B1313" s="83"/>
      <c r="C1313" s="83"/>
      <c r="D1313" s="109"/>
      <c r="H1313" s="144"/>
      <c r="I1313" s="145"/>
    </row>
    <row r="1314" spans="1:9" s="62" customFormat="1">
      <c r="A1314" s="83"/>
      <c r="B1314" s="83"/>
      <c r="C1314" s="83"/>
      <c r="D1314" s="109"/>
      <c r="H1314" s="144"/>
      <c r="I1314" s="145"/>
    </row>
    <row r="1315" spans="1:9" s="62" customFormat="1">
      <c r="A1315" s="83"/>
      <c r="B1315" s="83"/>
      <c r="C1315" s="83"/>
      <c r="D1315" s="109"/>
      <c r="H1315" s="144"/>
      <c r="I1315" s="145"/>
    </row>
    <row r="1316" spans="1:9" s="62" customFormat="1">
      <c r="A1316" s="83"/>
      <c r="B1316" s="83"/>
      <c r="C1316" s="83"/>
      <c r="D1316" s="109"/>
      <c r="H1316" s="144"/>
      <c r="I1316" s="145"/>
    </row>
    <row r="1317" spans="1:9" s="62" customFormat="1">
      <c r="A1317" s="83"/>
      <c r="B1317" s="83"/>
      <c r="C1317" s="83"/>
      <c r="D1317" s="109"/>
      <c r="H1317" s="144"/>
      <c r="I1317" s="145"/>
    </row>
    <row r="1318" spans="1:9" s="62" customFormat="1">
      <c r="A1318" s="83"/>
      <c r="B1318" s="83"/>
      <c r="C1318" s="83"/>
      <c r="D1318" s="109"/>
      <c r="H1318" s="144"/>
      <c r="I1318" s="145"/>
    </row>
    <row r="1319" spans="1:9" s="62" customFormat="1">
      <c r="A1319" s="83"/>
      <c r="B1319" s="83"/>
      <c r="C1319" s="83"/>
      <c r="D1319" s="109"/>
      <c r="H1319" s="144"/>
      <c r="I1319" s="145"/>
    </row>
    <row r="1320" spans="1:9" s="62" customFormat="1">
      <c r="A1320" s="83"/>
      <c r="B1320" s="83"/>
      <c r="C1320" s="83"/>
      <c r="D1320" s="109"/>
      <c r="H1320" s="144"/>
      <c r="I1320" s="145"/>
    </row>
    <row r="1321" spans="1:9" s="62" customFormat="1">
      <c r="A1321" s="83"/>
      <c r="B1321" s="83"/>
      <c r="C1321" s="83"/>
      <c r="D1321" s="109"/>
      <c r="H1321" s="144"/>
      <c r="I1321" s="145"/>
    </row>
    <row r="1322" spans="1:9" s="62" customFormat="1">
      <c r="A1322" s="83"/>
      <c r="B1322" s="83"/>
      <c r="C1322" s="83"/>
      <c r="D1322" s="109"/>
      <c r="H1322" s="144"/>
      <c r="I1322" s="145"/>
    </row>
    <row r="1323" spans="1:9" s="62" customFormat="1">
      <c r="A1323" s="83"/>
      <c r="B1323" s="83"/>
      <c r="C1323" s="83"/>
      <c r="D1323" s="109"/>
      <c r="H1323" s="144"/>
      <c r="I1323" s="145"/>
    </row>
    <row r="1324" spans="1:9" s="62" customFormat="1">
      <c r="A1324" s="83"/>
      <c r="B1324" s="83"/>
      <c r="C1324" s="83"/>
      <c r="D1324" s="109"/>
      <c r="H1324" s="144"/>
      <c r="I1324" s="145"/>
    </row>
    <row r="1325" spans="1:9" s="62" customFormat="1">
      <c r="A1325" s="83"/>
      <c r="B1325" s="83"/>
      <c r="C1325" s="83"/>
      <c r="D1325" s="109"/>
      <c r="H1325" s="144"/>
      <c r="I1325" s="145"/>
    </row>
    <row r="1326" spans="1:9" s="62" customFormat="1">
      <c r="A1326" s="83"/>
      <c r="B1326" s="83"/>
      <c r="C1326" s="83"/>
      <c r="D1326" s="109"/>
      <c r="H1326" s="144"/>
      <c r="I1326" s="145"/>
    </row>
    <row r="1327" spans="1:9" s="62" customFormat="1">
      <c r="A1327" s="83"/>
      <c r="B1327" s="83"/>
      <c r="C1327" s="83"/>
      <c r="D1327" s="109"/>
      <c r="H1327" s="144"/>
      <c r="I1327" s="145"/>
    </row>
    <row r="1328" spans="1:9" s="62" customFormat="1">
      <c r="A1328" s="83"/>
      <c r="B1328" s="83"/>
      <c r="C1328" s="83"/>
      <c r="D1328" s="109"/>
      <c r="H1328" s="144"/>
      <c r="I1328" s="145"/>
    </row>
    <row r="1329" spans="1:9" s="62" customFormat="1">
      <c r="A1329" s="83"/>
      <c r="B1329" s="83"/>
      <c r="C1329" s="83"/>
      <c r="D1329" s="109"/>
      <c r="H1329" s="144"/>
      <c r="I1329" s="145"/>
    </row>
    <row r="1330" spans="1:9" s="62" customFormat="1">
      <c r="A1330" s="83"/>
      <c r="B1330" s="83"/>
      <c r="C1330" s="83"/>
      <c r="D1330" s="109"/>
      <c r="H1330" s="144"/>
      <c r="I1330" s="145"/>
    </row>
    <row r="1331" spans="1:9" s="62" customFormat="1">
      <c r="A1331" s="83"/>
      <c r="B1331" s="83"/>
      <c r="C1331" s="83"/>
      <c r="D1331" s="109"/>
      <c r="H1331" s="144"/>
      <c r="I1331" s="145"/>
    </row>
    <row r="1332" spans="1:9" s="62" customFormat="1">
      <c r="A1332" s="83"/>
      <c r="B1332" s="83"/>
      <c r="C1332" s="83"/>
      <c r="D1332" s="109"/>
      <c r="H1332" s="144"/>
      <c r="I1332" s="145"/>
    </row>
    <row r="1333" spans="1:9" s="62" customFormat="1">
      <c r="A1333" s="83"/>
      <c r="B1333" s="83"/>
      <c r="C1333" s="83"/>
      <c r="D1333" s="109"/>
      <c r="H1333" s="144"/>
      <c r="I1333" s="145"/>
    </row>
    <row r="1334" spans="1:9" s="62" customFormat="1">
      <c r="A1334" s="83"/>
      <c r="B1334" s="83"/>
      <c r="C1334" s="83"/>
      <c r="D1334" s="109"/>
      <c r="H1334" s="144"/>
      <c r="I1334" s="145"/>
    </row>
    <row r="1335" spans="1:9" s="62" customFormat="1">
      <c r="A1335" s="83"/>
      <c r="B1335" s="83"/>
      <c r="C1335" s="83"/>
      <c r="D1335" s="109"/>
      <c r="H1335" s="144"/>
      <c r="I1335" s="145"/>
    </row>
    <row r="1336" spans="1:9" s="62" customFormat="1">
      <c r="A1336" s="83"/>
      <c r="B1336" s="83"/>
      <c r="C1336" s="83"/>
      <c r="D1336" s="109"/>
      <c r="H1336" s="144"/>
      <c r="I1336" s="145"/>
    </row>
    <row r="1337" spans="1:9" s="62" customFormat="1">
      <c r="A1337" s="83"/>
      <c r="B1337" s="83"/>
      <c r="C1337" s="83"/>
      <c r="D1337" s="109"/>
      <c r="H1337" s="144"/>
      <c r="I1337" s="145"/>
    </row>
    <row r="1338" spans="1:9" s="62" customFormat="1">
      <c r="A1338" s="83"/>
      <c r="B1338" s="83"/>
      <c r="C1338" s="83"/>
      <c r="D1338" s="109"/>
      <c r="H1338" s="144"/>
      <c r="I1338" s="145"/>
    </row>
    <row r="1339" spans="1:9" s="62" customFormat="1">
      <c r="A1339" s="83"/>
      <c r="B1339" s="83"/>
      <c r="C1339" s="83"/>
      <c r="D1339" s="109"/>
      <c r="H1339" s="144"/>
      <c r="I1339" s="145"/>
    </row>
    <row r="1340" spans="1:9" s="62" customFormat="1">
      <c r="A1340" s="83"/>
      <c r="B1340" s="83"/>
      <c r="C1340" s="83"/>
      <c r="D1340" s="109"/>
      <c r="H1340" s="144"/>
      <c r="I1340" s="145"/>
    </row>
    <row r="1341" spans="1:9" s="62" customFormat="1">
      <c r="A1341" s="83"/>
      <c r="B1341" s="83"/>
      <c r="C1341" s="83"/>
      <c r="D1341" s="109"/>
      <c r="H1341" s="144"/>
      <c r="I1341" s="145"/>
    </row>
    <row r="1342" spans="1:9" s="62" customFormat="1">
      <c r="A1342" s="83"/>
      <c r="B1342" s="83"/>
      <c r="C1342" s="83"/>
      <c r="D1342" s="109"/>
      <c r="H1342" s="144"/>
      <c r="I1342" s="145"/>
    </row>
    <row r="1343" spans="1:9" s="62" customFormat="1">
      <c r="A1343" s="83"/>
      <c r="B1343" s="83"/>
      <c r="C1343" s="83"/>
      <c r="D1343" s="109"/>
      <c r="H1343" s="144"/>
      <c r="I1343" s="145"/>
    </row>
    <row r="1344" spans="1:9" s="6" customFormat="1">
      <c r="A1344" s="29"/>
      <c r="B1344" s="29"/>
      <c r="C1344" s="29"/>
      <c r="D1344" s="150"/>
      <c r="H1344" s="5"/>
      <c r="I1344" s="151"/>
    </row>
    <row r="1345" spans="1:9" s="6" customFormat="1">
      <c r="A1345" s="29"/>
      <c r="B1345" s="29"/>
      <c r="C1345" s="29"/>
      <c r="D1345" s="150"/>
      <c r="H1345" s="5"/>
      <c r="I1345" s="151"/>
    </row>
    <row r="1346" spans="1:9" s="6" customFormat="1">
      <c r="A1346" s="29"/>
      <c r="B1346" s="29"/>
      <c r="C1346" s="29"/>
      <c r="D1346" s="150"/>
      <c r="H1346" s="5"/>
      <c r="I1346" s="151"/>
    </row>
    <row r="1347" spans="1:9" s="6" customFormat="1">
      <c r="A1347" s="29"/>
      <c r="B1347" s="29"/>
      <c r="C1347" s="29"/>
      <c r="D1347" s="150"/>
      <c r="H1347" s="5"/>
      <c r="I1347" s="151"/>
    </row>
    <row r="1348" spans="1:9" s="6" customFormat="1">
      <c r="A1348" s="29"/>
      <c r="B1348" s="29"/>
      <c r="C1348" s="29"/>
      <c r="D1348" s="150"/>
      <c r="H1348" s="5"/>
      <c r="I1348" s="151"/>
    </row>
    <row r="1349" spans="1:9" s="6" customFormat="1">
      <c r="A1349" s="29"/>
      <c r="B1349" s="29"/>
      <c r="C1349" s="29"/>
      <c r="D1349" s="150"/>
      <c r="H1349" s="5"/>
      <c r="I1349" s="151"/>
    </row>
    <row r="1350" spans="1:9" s="6" customFormat="1">
      <c r="A1350" s="29"/>
      <c r="B1350" s="29"/>
      <c r="C1350" s="29"/>
      <c r="D1350" s="150"/>
      <c r="H1350" s="5"/>
      <c r="I1350" s="151"/>
    </row>
    <row r="1351" spans="1:9" s="6" customFormat="1">
      <c r="A1351" s="29"/>
      <c r="B1351" s="29"/>
      <c r="C1351" s="29"/>
      <c r="D1351" s="150"/>
      <c r="H1351" s="5"/>
      <c r="I1351" s="151"/>
    </row>
    <row r="1352" spans="1:9" s="6" customFormat="1">
      <c r="A1352" s="29"/>
      <c r="B1352" s="29"/>
      <c r="C1352" s="29"/>
      <c r="D1352" s="150"/>
      <c r="H1352" s="5"/>
      <c r="I1352" s="151"/>
    </row>
    <row r="1353" spans="1:9" s="6" customFormat="1">
      <c r="A1353" s="29"/>
      <c r="B1353" s="29"/>
      <c r="C1353" s="29"/>
      <c r="D1353" s="150"/>
      <c r="H1353" s="5"/>
      <c r="I1353" s="151"/>
    </row>
    <row r="1354" spans="1:9" s="6" customFormat="1">
      <c r="A1354" s="29"/>
      <c r="B1354" s="29"/>
      <c r="C1354" s="29"/>
      <c r="D1354" s="150"/>
      <c r="H1354" s="5"/>
      <c r="I1354" s="151"/>
    </row>
    <row r="1355" spans="1:9" s="6" customFormat="1">
      <c r="A1355" s="29"/>
      <c r="B1355" s="29"/>
      <c r="C1355" s="29"/>
      <c r="D1355" s="150"/>
      <c r="H1355" s="5"/>
      <c r="I1355" s="151"/>
    </row>
    <row r="1356" spans="1:9" s="6" customFormat="1">
      <c r="A1356" s="29"/>
      <c r="B1356" s="29"/>
      <c r="C1356" s="29"/>
      <c r="D1356" s="150"/>
      <c r="H1356" s="5"/>
      <c r="I1356" s="151"/>
    </row>
    <row r="1357" spans="1:9" s="6" customFormat="1">
      <c r="A1357" s="29"/>
      <c r="B1357" s="29"/>
      <c r="C1357" s="29"/>
      <c r="D1357" s="150"/>
      <c r="H1357" s="5"/>
      <c r="I1357" s="151"/>
    </row>
    <row r="1358" spans="1:9" s="6" customFormat="1">
      <c r="A1358" s="29"/>
      <c r="B1358" s="29"/>
      <c r="C1358" s="29"/>
      <c r="D1358" s="150"/>
      <c r="H1358" s="5"/>
      <c r="I1358" s="151"/>
    </row>
    <row r="1359" spans="1:9" s="6" customFormat="1">
      <c r="A1359" s="29"/>
      <c r="B1359" s="29"/>
      <c r="C1359" s="29"/>
      <c r="D1359" s="150"/>
      <c r="H1359" s="5"/>
      <c r="I1359" s="151"/>
    </row>
    <row r="1360" spans="1:9" s="6" customFormat="1">
      <c r="A1360" s="29"/>
      <c r="B1360" s="29"/>
      <c r="C1360" s="29"/>
      <c r="D1360" s="150"/>
      <c r="H1360" s="5"/>
      <c r="I1360" s="151"/>
    </row>
    <row r="1361" spans="1:9" s="6" customFormat="1">
      <c r="A1361" s="29"/>
      <c r="B1361" s="29"/>
      <c r="C1361" s="29"/>
      <c r="D1361" s="150"/>
      <c r="H1361" s="5"/>
      <c r="I1361" s="151"/>
    </row>
    <row r="1362" spans="1:9" s="6" customFormat="1">
      <c r="A1362" s="29"/>
      <c r="B1362" s="29"/>
      <c r="C1362" s="29"/>
      <c r="D1362" s="150"/>
      <c r="H1362" s="5"/>
      <c r="I1362" s="151"/>
    </row>
    <row r="1363" spans="1:9" s="6" customFormat="1">
      <c r="A1363" s="29"/>
      <c r="B1363" s="29"/>
      <c r="C1363" s="29"/>
      <c r="D1363" s="150"/>
      <c r="H1363" s="5"/>
      <c r="I1363" s="151"/>
    </row>
    <row r="1364" spans="1:9" s="6" customFormat="1">
      <c r="A1364" s="29"/>
      <c r="B1364" s="29"/>
      <c r="C1364" s="29"/>
      <c r="D1364" s="150"/>
      <c r="H1364" s="5"/>
      <c r="I1364" s="151"/>
    </row>
    <row r="1365" spans="1:9" s="6" customFormat="1">
      <c r="A1365" s="29"/>
      <c r="B1365" s="29"/>
      <c r="C1365" s="29"/>
      <c r="D1365" s="150"/>
      <c r="H1365" s="5"/>
      <c r="I1365" s="151"/>
    </row>
    <row r="1366" spans="1:9" s="6" customFormat="1">
      <c r="A1366" s="29"/>
      <c r="B1366" s="29"/>
      <c r="C1366" s="29"/>
      <c r="D1366" s="150"/>
      <c r="H1366" s="5"/>
      <c r="I1366" s="151"/>
    </row>
    <row r="1367" spans="1:9" s="6" customFormat="1">
      <c r="A1367" s="29"/>
      <c r="B1367" s="29"/>
      <c r="C1367" s="29"/>
      <c r="D1367" s="150"/>
      <c r="H1367" s="5"/>
      <c r="I1367" s="151"/>
    </row>
    <row r="1368" spans="1:9" s="6" customFormat="1">
      <c r="A1368" s="29"/>
      <c r="B1368" s="29"/>
      <c r="C1368" s="29"/>
      <c r="D1368" s="150"/>
      <c r="H1368" s="5"/>
      <c r="I1368" s="151"/>
    </row>
    <row r="1369" spans="1:9" s="6" customFormat="1">
      <c r="A1369" s="29"/>
      <c r="B1369" s="29"/>
      <c r="C1369" s="29"/>
      <c r="D1369" s="150"/>
      <c r="H1369" s="5"/>
      <c r="I1369" s="151"/>
    </row>
    <row r="1370" spans="1:9" s="6" customFormat="1">
      <c r="A1370" s="29"/>
      <c r="B1370" s="29"/>
      <c r="C1370" s="29"/>
      <c r="D1370" s="150"/>
      <c r="H1370" s="5"/>
      <c r="I1370" s="151"/>
    </row>
    <row r="1371" spans="1:9" s="6" customFormat="1">
      <c r="A1371" s="29"/>
      <c r="B1371" s="29"/>
      <c r="C1371" s="29"/>
      <c r="D1371" s="150"/>
      <c r="H1371" s="5"/>
      <c r="I1371" s="151"/>
    </row>
    <row r="1372" spans="1:9" s="6" customFormat="1">
      <c r="A1372" s="29"/>
      <c r="B1372" s="29"/>
      <c r="C1372" s="29"/>
      <c r="D1372" s="150"/>
      <c r="H1372" s="5"/>
      <c r="I1372" s="151"/>
    </row>
    <row r="1373" spans="1:9" s="6" customFormat="1">
      <c r="A1373" s="29"/>
      <c r="B1373" s="29"/>
      <c r="C1373" s="29"/>
      <c r="D1373" s="150"/>
      <c r="H1373" s="5"/>
      <c r="I1373" s="151"/>
    </row>
    <row r="1374" spans="1:9" s="6" customFormat="1">
      <c r="A1374" s="29"/>
      <c r="B1374" s="29"/>
      <c r="C1374" s="29"/>
      <c r="D1374" s="150"/>
      <c r="H1374" s="5"/>
      <c r="I1374" s="151"/>
    </row>
    <row r="1375" spans="1:9" s="6" customFormat="1">
      <c r="A1375" s="29"/>
      <c r="B1375" s="29"/>
      <c r="C1375" s="29"/>
      <c r="D1375" s="150"/>
      <c r="H1375" s="5"/>
      <c r="I1375" s="151"/>
    </row>
    <row r="1376" spans="1:9" s="6" customFormat="1">
      <c r="A1376" s="29"/>
      <c r="B1376" s="29"/>
      <c r="C1376" s="29"/>
      <c r="D1376" s="150"/>
      <c r="H1376" s="5"/>
      <c r="I1376" s="151"/>
    </row>
    <row r="1377" spans="1:9" s="6" customFormat="1">
      <c r="A1377" s="29"/>
      <c r="B1377" s="29"/>
      <c r="C1377" s="29"/>
      <c r="D1377" s="150"/>
      <c r="H1377" s="5"/>
      <c r="I1377" s="151"/>
    </row>
    <row r="1378" spans="1:9" s="6" customFormat="1">
      <c r="A1378" s="29"/>
      <c r="B1378" s="29"/>
      <c r="C1378" s="29"/>
      <c r="D1378" s="150"/>
      <c r="H1378" s="5"/>
      <c r="I1378" s="151"/>
    </row>
    <row r="1379" spans="1:9" s="6" customFormat="1">
      <c r="A1379" s="29"/>
      <c r="B1379" s="29"/>
      <c r="C1379" s="29"/>
      <c r="D1379" s="150"/>
      <c r="H1379" s="5"/>
      <c r="I1379" s="151"/>
    </row>
    <row r="1380" spans="1:9" s="6" customFormat="1">
      <c r="A1380" s="29"/>
      <c r="B1380" s="29"/>
      <c r="C1380" s="29"/>
      <c r="D1380" s="150"/>
      <c r="H1380" s="5"/>
      <c r="I1380" s="151"/>
    </row>
    <row r="1381" spans="1:9" s="6" customFormat="1">
      <c r="A1381" s="29"/>
      <c r="B1381" s="29"/>
      <c r="C1381" s="29"/>
      <c r="D1381" s="150"/>
      <c r="H1381" s="5"/>
      <c r="I1381" s="151"/>
    </row>
    <row r="1382" spans="1:9" s="6" customFormat="1">
      <c r="A1382" s="29"/>
      <c r="B1382" s="29"/>
      <c r="C1382" s="29"/>
      <c r="D1382" s="150"/>
      <c r="H1382" s="5"/>
      <c r="I1382" s="151"/>
    </row>
    <row r="1383" spans="1:9" s="6" customFormat="1">
      <c r="A1383" s="29"/>
      <c r="B1383" s="29"/>
      <c r="C1383" s="29"/>
      <c r="D1383" s="150"/>
      <c r="H1383" s="5"/>
      <c r="I1383" s="151"/>
    </row>
    <row r="1384" spans="1:9" s="6" customFormat="1">
      <c r="A1384" s="29"/>
      <c r="B1384" s="29"/>
      <c r="C1384" s="29"/>
      <c r="D1384" s="150"/>
      <c r="H1384" s="5"/>
      <c r="I1384" s="151"/>
    </row>
    <row r="1385" spans="1:9" s="6" customFormat="1">
      <c r="A1385" s="29"/>
      <c r="B1385" s="29"/>
      <c r="C1385" s="29"/>
      <c r="D1385" s="150"/>
      <c r="H1385" s="5"/>
      <c r="I1385" s="151"/>
    </row>
    <row r="1386" spans="1:9" s="6" customFormat="1">
      <c r="A1386" s="29"/>
      <c r="B1386" s="29"/>
      <c r="C1386" s="29"/>
      <c r="D1386" s="150"/>
      <c r="H1386" s="5"/>
      <c r="I1386" s="151"/>
    </row>
    <row r="1387" spans="1:9" s="6" customFormat="1">
      <c r="A1387" s="29"/>
      <c r="B1387" s="29"/>
      <c r="C1387" s="29"/>
      <c r="D1387" s="150"/>
      <c r="H1387" s="5"/>
      <c r="I1387" s="151"/>
    </row>
    <row r="1388" spans="1:9" s="6" customFormat="1">
      <c r="A1388" s="29"/>
      <c r="B1388" s="29"/>
      <c r="C1388" s="29"/>
      <c r="D1388" s="150"/>
      <c r="H1388" s="5"/>
      <c r="I1388" s="151"/>
    </row>
    <row r="1389" spans="1:9" s="6" customFormat="1">
      <c r="A1389" s="29"/>
      <c r="B1389" s="29"/>
      <c r="C1389" s="29"/>
      <c r="D1389" s="150"/>
      <c r="H1389" s="5"/>
      <c r="I1389" s="151"/>
    </row>
    <row r="1390" spans="1:9" s="6" customFormat="1">
      <c r="A1390" s="29"/>
      <c r="B1390" s="29"/>
      <c r="C1390" s="29"/>
      <c r="D1390" s="150"/>
      <c r="H1390" s="5"/>
      <c r="I1390" s="151"/>
    </row>
    <row r="1391" spans="1:9" s="6" customFormat="1">
      <c r="A1391" s="29"/>
      <c r="B1391" s="29"/>
      <c r="C1391" s="29"/>
      <c r="D1391" s="150"/>
      <c r="H1391" s="5"/>
      <c r="I1391" s="151"/>
    </row>
    <row r="1392" spans="1:9" s="6" customFormat="1">
      <c r="A1392" s="29"/>
      <c r="B1392" s="29"/>
      <c r="C1392" s="29"/>
      <c r="D1392" s="150"/>
      <c r="H1392" s="5"/>
      <c r="I1392" s="151"/>
    </row>
    <row r="1393" spans="1:9" s="6" customFormat="1">
      <c r="A1393" s="29"/>
      <c r="B1393" s="29"/>
      <c r="C1393" s="29"/>
      <c r="D1393" s="150"/>
      <c r="H1393" s="5"/>
      <c r="I1393" s="151"/>
    </row>
    <row r="1394" spans="1:9" s="6" customFormat="1">
      <c r="A1394" s="29"/>
      <c r="B1394" s="29"/>
      <c r="C1394" s="29"/>
      <c r="D1394" s="150"/>
      <c r="H1394" s="5"/>
      <c r="I1394" s="151"/>
    </row>
    <row r="1395" spans="1:9" s="6" customFormat="1">
      <c r="A1395" s="29"/>
      <c r="B1395" s="29"/>
      <c r="C1395" s="29"/>
      <c r="D1395" s="150"/>
      <c r="H1395" s="5"/>
      <c r="I1395" s="151"/>
    </row>
    <row r="1396" spans="1:9" s="6" customFormat="1">
      <c r="A1396" s="29"/>
      <c r="B1396" s="29"/>
      <c r="C1396" s="29"/>
      <c r="D1396" s="150"/>
      <c r="H1396" s="5"/>
      <c r="I1396" s="151"/>
    </row>
    <row r="1397" spans="1:9" s="6" customFormat="1">
      <c r="A1397" s="29"/>
      <c r="B1397" s="29"/>
      <c r="C1397" s="29"/>
      <c r="D1397" s="150"/>
      <c r="H1397" s="5"/>
      <c r="I1397" s="151"/>
    </row>
    <row r="1398" spans="1:9" s="6" customFormat="1">
      <c r="A1398" s="29"/>
      <c r="B1398" s="29"/>
      <c r="C1398" s="29"/>
      <c r="D1398" s="150"/>
      <c r="H1398" s="5"/>
      <c r="I1398" s="151"/>
    </row>
    <row r="1399" spans="1:9" s="6" customFormat="1">
      <c r="A1399" s="29"/>
      <c r="B1399" s="29"/>
      <c r="C1399" s="29"/>
      <c r="D1399" s="150"/>
      <c r="H1399" s="5"/>
      <c r="I1399" s="151"/>
    </row>
    <row r="1400" spans="1:9" s="6" customFormat="1">
      <c r="A1400" s="29"/>
      <c r="B1400" s="29"/>
      <c r="C1400" s="29"/>
      <c r="D1400" s="150"/>
      <c r="H1400" s="5"/>
      <c r="I1400" s="151"/>
    </row>
    <row r="1401" spans="1:9" s="6" customFormat="1">
      <c r="A1401" s="29"/>
      <c r="B1401" s="29"/>
      <c r="C1401" s="29"/>
      <c r="D1401" s="150"/>
      <c r="H1401" s="5"/>
      <c r="I1401" s="151"/>
    </row>
    <row r="1402" spans="1:9" s="6" customFormat="1">
      <c r="A1402" s="29"/>
      <c r="B1402" s="29"/>
      <c r="C1402" s="29"/>
      <c r="D1402" s="150"/>
      <c r="H1402" s="5"/>
      <c r="I1402" s="151"/>
    </row>
    <row r="1403" spans="1:9" s="6" customFormat="1">
      <c r="A1403" s="29"/>
      <c r="B1403" s="29"/>
      <c r="C1403" s="29"/>
      <c r="D1403" s="150"/>
      <c r="H1403" s="5"/>
      <c r="I1403" s="151"/>
    </row>
    <row r="1404" spans="1:9" s="6" customFormat="1">
      <c r="A1404" s="29"/>
      <c r="B1404" s="29"/>
      <c r="C1404" s="29"/>
      <c r="D1404" s="150"/>
      <c r="H1404" s="5"/>
      <c r="I1404" s="151"/>
    </row>
    <row r="1405" spans="1:9" s="6" customFormat="1">
      <c r="A1405" s="29"/>
      <c r="B1405" s="29"/>
      <c r="C1405" s="29"/>
      <c r="D1405" s="150"/>
      <c r="H1405" s="5"/>
      <c r="I1405" s="151"/>
    </row>
    <row r="1406" spans="1:9" s="6" customFormat="1">
      <c r="A1406" s="29"/>
      <c r="B1406" s="29"/>
      <c r="C1406" s="29"/>
      <c r="D1406" s="150"/>
      <c r="H1406" s="5"/>
      <c r="I1406" s="151"/>
    </row>
    <row r="1407" spans="1:9" s="6" customFormat="1">
      <c r="A1407" s="29"/>
      <c r="B1407" s="29"/>
      <c r="C1407" s="29"/>
      <c r="D1407" s="150"/>
      <c r="H1407" s="5"/>
      <c r="I1407" s="151"/>
    </row>
    <row r="1408" spans="1:9" s="6" customFormat="1">
      <c r="A1408" s="29"/>
      <c r="B1408" s="29"/>
      <c r="C1408" s="29"/>
      <c r="D1408" s="150"/>
      <c r="H1408" s="5"/>
      <c r="I1408" s="151"/>
    </row>
    <row r="1409" spans="1:9" s="6" customFormat="1">
      <c r="A1409" s="29"/>
      <c r="B1409" s="29"/>
      <c r="C1409" s="29"/>
      <c r="D1409" s="150"/>
      <c r="H1409" s="5"/>
      <c r="I1409" s="151"/>
    </row>
    <row r="1410" spans="1:9" s="6" customFormat="1">
      <c r="A1410" s="29"/>
      <c r="B1410" s="29"/>
      <c r="C1410" s="29"/>
      <c r="D1410" s="150"/>
      <c r="H1410" s="5"/>
      <c r="I1410" s="151"/>
    </row>
    <row r="1411" spans="1:9" s="6" customFormat="1">
      <c r="A1411" s="29"/>
      <c r="B1411" s="29"/>
      <c r="C1411" s="29"/>
      <c r="D1411" s="150"/>
      <c r="H1411" s="5"/>
      <c r="I1411" s="151"/>
    </row>
    <row r="1412" spans="1:9" s="6" customFormat="1">
      <c r="A1412" s="29"/>
      <c r="B1412" s="29"/>
      <c r="C1412" s="29"/>
      <c r="D1412" s="150"/>
      <c r="H1412" s="5"/>
      <c r="I1412" s="151"/>
    </row>
    <row r="1413" spans="1:9" s="6" customFormat="1">
      <c r="A1413" s="29"/>
      <c r="B1413" s="29"/>
      <c r="C1413" s="29"/>
      <c r="D1413" s="150"/>
      <c r="H1413" s="5"/>
      <c r="I1413" s="151"/>
    </row>
    <row r="1414" spans="1:9" s="6" customFormat="1">
      <c r="A1414" s="29"/>
      <c r="B1414" s="29"/>
      <c r="C1414" s="29"/>
      <c r="D1414" s="150"/>
      <c r="H1414" s="5"/>
      <c r="I1414" s="151"/>
    </row>
    <row r="1415" spans="1:9" s="6" customFormat="1">
      <c r="A1415" s="29"/>
      <c r="B1415" s="29"/>
      <c r="C1415" s="29"/>
      <c r="D1415" s="150"/>
      <c r="H1415" s="5"/>
      <c r="I1415" s="151"/>
    </row>
    <row r="1416" spans="1:9" s="6" customFormat="1">
      <c r="A1416" s="29"/>
      <c r="B1416" s="29"/>
      <c r="C1416" s="29"/>
      <c r="D1416" s="150"/>
      <c r="H1416" s="5"/>
      <c r="I1416" s="151"/>
    </row>
    <row r="1417" spans="1:9" s="6" customFormat="1">
      <c r="A1417" s="29"/>
      <c r="B1417" s="29"/>
      <c r="C1417" s="29"/>
      <c r="D1417" s="150"/>
      <c r="H1417" s="5"/>
      <c r="I1417" s="151"/>
    </row>
    <row r="1418" spans="1:9" s="6" customFormat="1">
      <c r="A1418" s="29"/>
      <c r="B1418" s="29"/>
      <c r="C1418" s="29"/>
      <c r="D1418" s="150"/>
      <c r="H1418" s="5"/>
      <c r="I1418" s="151"/>
    </row>
    <row r="1419" spans="1:9" s="6" customFormat="1">
      <c r="A1419" s="29"/>
      <c r="B1419" s="29"/>
      <c r="C1419" s="29"/>
      <c r="D1419" s="150"/>
      <c r="H1419" s="5"/>
      <c r="I1419" s="151"/>
    </row>
    <row r="1420" spans="1:9" s="6" customFormat="1">
      <c r="A1420" s="29"/>
      <c r="B1420" s="29"/>
      <c r="C1420" s="29"/>
      <c r="D1420" s="150"/>
      <c r="H1420" s="5"/>
      <c r="I1420" s="151"/>
    </row>
    <row r="1421" spans="1:9" s="6" customFormat="1">
      <c r="A1421" s="29"/>
      <c r="B1421" s="29"/>
      <c r="C1421" s="29"/>
      <c r="D1421" s="150"/>
      <c r="H1421" s="5"/>
      <c r="I1421" s="151"/>
    </row>
    <row r="1422" spans="1:9" s="6" customFormat="1">
      <c r="A1422" s="29"/>
      <c r="B1422" s="29"/>
      <c r="C1422" s="29"/>
      <c r="D1422" s="150"/>
      <c r="H1422" s="5"/>
      <c r="I1422" s="151"/>
    </row>
    <row r="1423" spans="1:9" s="6" customFormat="1">
      <c r="A1423" s="29"/>
      <c r="B1423" s="29"/>
      <c r="C1423" s="29"/>
      <c r="D1423" s="150"/>
      <c r="H1423" s="5"/>
      <c r="I1423" s="151"/>
    </row>
    <row r="1424" spans="1:9" s="6" customFormat="1">
      <c r="A1424" s="29"/>
      <c r="B1424" s="29"/>
      <c r="C1424" s="29"/>
      <c r="D1424" s="150"/>
      <c r="H1424" s="5"/>
      <c r="I1424" s="151"/>
    </row>
    <row r="1425" spans="1:9" s="6" customFormat="1">
      <c r="A1425" s="29"/>
      <c r="B1425" s="29"/>
      <c r="C1425" s="29"/>
      <c r="D1425" s="150"/>
      <c r="H1425" s="5"/>
      <c r="I1425" s="151"/>
    </row>
    <row r="1426" spans="1:9" s="6" customFormat="1">
      <c r="A1426" s="29"/>
      <c r="B1426" s="29"/>
      <c r="C1426" s="29"/>
      <c r="D1426" s="150"/>
      <c r="H1426" s="5"/>
      <c r="I1426" s="151"/>
    </row>
    <row r="1427" spans="1:9" s="6" customFormat="1">
      <c r="A1427" s="29"/>
      <c r="B1427" s="29"/>
      <c r="C1427" s="29"/>
      <c r="D1427" s="150"/>
      <c r="H1427" s="5"/>
      <c r="I1427" s="151"/>
    </row>
    <row r="1428" spans="1:9" s="6" customFormat="1">
      <c r="A1428" s="29"/>
      <c r="B1428" s="29"/>
      <c r="C1428" s="29"/>
      <c r="D1428" s="150"/>
      <c r="H1428" s="5"/>
      <c r="I1428" s="151"/>
    </row>
    <row r="1429" spans="1:9" s="6" customFormat="1">
      <c r="A1429" s="29"/>
      <c r="B1429" s="29"/>
      <c r="C1429" s="29"/>
      <c r="D1429" s="150"/>
      <c r="H1429" s="5"/>
      <c r="I1429" s="151"/>
    </row>
    <row r="1430" spans="1:9" s="6" customFormat="1">
      <c r="A1430" s="29"/>
      <c r="B1430" s="29"/>
      <c r="C1430" s="29"/>
      <c r="D1430" s="150"/>
      <c r="H1430" s="5"/>
      <c r="I1430" s="151"/>
    </row>
    <row r="1431" spans="1:9" s="6" customFormat="1">
      <c r="A1431" s="29"/>
      <c r="B1431" s="29"/>
      <c r="C1431" s="29"/>
      <c r="D1431" s="150"/>
      <c r="H1431" s="5"/>
      <c r="I1431" s="151"/>
    </row>
    <row r="1432" spans="1:9" s="6" customFormat="1">
      <c r="A1432" s="29"/>
      <c r="B1432" s="29"/>
      <c r="C1432" s="29"/>
      <c r="D1432" s="150"/>
      <c r="H1432" s="5"/>
      <c r="I1432" s="151"/>
    </row>
    <row r="1433" spans="1:9" s="6" customFormat="1">
      <c r="A1433" s="29"/>
      <c r="B1433" s="29"/>
      <c r="C1433" s="29"/>
      <c r="D1433" s="150"/>
      <c r="H1433" s="5"/>
      <c r="I1433" s="151"/>
    </row>
    <row r="1434" spans="1:9" s="6" customFormat="1">
      <c r="A1434" s="29"/>
      <c r="B1434" s="29"/>
      <c r="C1434" s="29"/>
      <c r="D1434" s="150"/>
      <c r="H1434" s="5"/>
      <c r="I1434" s="151"/>
    </row>
    <row r="1435" spans="1:9" s="6" customFormat="1">
      <c r="A1435" s="29"/>
      <c r="B1435" s="29"/>
      <c r="C1435" s="29"/>
      <c r="D1435" s="150"/>
      <c r="H1435" s="5"/>
      <c r="I1435" s="151"/>
    </row>
    <row r="1436" spans="1:9" s="6" customFormat="1">
      <c r="A1436" s="29"/>
      <c r="B1436" s="29"/>
      <c r="C1436" s="29"/>
      <c r="D1436" s="150"/>
      <c r="H1436" s="5"/>
      <c r="I1436" s="151"/>
    </row>
    <row r="1437" spans="1:9" s="6" customFormat="1">
      <c r="A1437" s="29"/>
      <c r="B1437" s="29"/>
      <c r="C1437" s="29"/>
      <c r="D1437" s="150"/>
      <c r="H1437" s="5"/>
      <c r="I1437" s="151"/>
    </row>
    <row r="1438" spans="1:9" s="6" customFormat="1">
      <c r="A1438" s="29"/>
      <c r="B1438" s="29"/>
      <c r="C1438" s="29"/>
      <c r="D1438" s="150"/>
      <c r="H1438" s="5"/>
      <c r="I1438" s="151"/>
    </row>
    <row r="1439" spans="1:9" s="6" customFormat="1">
      <c r="A1439" s="29"/>
      <c r="B1439" s="29"/>
      <c r="C1439" s="29"/>
      <c r="D1439" s="150"/>
      <c r="H1439" s="5"/>
      <c r="I1439" s="151"/>
    </row>
    <row r="1440" spans="1:9" s="6" customFormat="1">
      <c r="A1440" s="29"/>
      <c r="B1440" s="29"/>
      <c r="C1440" s="29"/>
      <c r="D1440" s="150"/>
      <c r="H1440" s="5"/>
      <c r="I1440" s="151"/>
    </row>
    <row r="1441" spans="1:9" s="6" customFormat="1">
      <c r="A1441" s="29"/>
      <c r="B1441" s="29"/>
      <c r="C1441" s="29"/>
      <c r="D1441" s="150"/>
      <c r="H1441" s="5"/>
      <c r="I1441" s="151"/>
    </row>
    <row r="1442" spans="1:9" s="6" customFormat="1">
      <c r="A1442" s="29"/>
      <c r="B1442" s="29"/>
      <c r="C1442" s="29"/>
      <c r="D1442" s="150"/>
      <c r="H1442" s="5"/>
      <c r="I1442" s="151"/>
    </row>
    <row r="1443" spans="1:9" s="6" customFormat="1">
      <c r="A1443" s="29"/>
      <c r="B1443" s="29"/>
      <c r="C1443" s="29"/>
      <c r="D1443" s="150"/>
      <c r="H1443" s="5"/>
      <c r="I1443" s="151"/>
    </row>
    <row r="1444" spans="1:9" s="6" customFormat="1">
      <c r="A1444" s="29"/>
      <c r="B1444" s="29"/>
      <c r="C1444" s="29"/>
      <c r="D1444" s="150"/>
      <c r="H1444" s="5"/>
      <c r="I1444" s="151"/>
    </row>
    <row r="1445" spans="1:9" s="6" customFormat="1">
      <c r="A1445" s="29"/>
      <c r="B1445" s="29"/>
      <c r="C1445" s="29"/>
      <c r="D1445" s="150"/>
      <c r="H1445" s="5"/>
      <c r="I1445" s="151"/>
    </row>
    <row r="1446" spans="1:9" s="6" customFormat="1">
      <c r="A1446" s="29"/>
      <c r="B1446" s="29"/>
      <c r="C1446" s="29"/>
      <c r="D1446" s="150"/>
      <c r="H1446" s="5"/>
      <c r="I1446" s="151"/>
    </row>
    <row r="1447" spans="1:9" s="6" customFormat="1">
      <c r="A1447" s="29"/>
      <c r="B1447" s="29"/>
      <c r="C1447" s="29"/>
      <c r="D1447" s="150"/>
      <c r="H1447" s="5"/>
      <c r="I1447" s="151"/>
    </row>
    <row r="1448" spans="1:9" s="6" customFormat="1">
      <c r="A1448" s="29"/>
      <c r="B1448" s="29"/>
      <c r="C1448" s="29"/>
      <c r="D1448" s="150"/>
      <c r="H1448" s="5"/>
      <c r="I1448" s="151"/>
    </row>
    <row r="1449" spans="1:9" s="6" customFormat="1">
      <c r="A1449" s="29"/>
      <c r="B1449" s="29"/>
      <c r="C1449" s="29"/>
      <c r="D1449" s="150"/>
      <c r="H1449" s="5"/>
      <c r="I1449" s="151"/>
    </row>
    <row r="1450" spans="1:9" s="6" customFormat="1">
      <c r="A1450" s="29"/>
      <c r="B1450" s="29"/>
      <c r="C1450" s="29"/>
      <c r="D1450" s="150"/>
      <c r="H1450" s="5"/>
      <c r="I1450" s="151"/>
    </row>
    <row r="1451" spans="1:9" s="6" customFormat="1">
      <c r="A1451" s="29"/>
      <c r="B1451" s="29"/>
      <c r="C1451" s="29"/>
      <c r="D1451" s="150"/>
      <c r="H1451" s="5"/>
      <c r="I1451" s="151"/>
    </row>
    <row r="1452" spans="1:9" s="6" customFormat="1">
      <c r="A1452" s="29"/>
      <c r="B1452" s="29"/>
      <c r="C1452" s="29"/>
      <c r="D1452" s="150"/>
      <c r="H1452" s="5"/>
      <c r="I1452" s="151"/>
    </row>
    <row r="1453" spans="1:9" s="6" customFormat="1">
      <c r="A1453" s="29"/>
      <c r="B1453" s="29"/>
      <c r="C1453" s="29"/>
      <c r="D1453" s="150"/>
      <c r="H1453" s="5"/>
      <c r="I1453" s="151"/>
    </row>
    <row r="1454" spans="1:9" s="6" customFormat="1">
      <c r="A1454" s="29"/>
      <c r="B1454" s="29"/>
      <c r="C1454" s="29"/>
      <c r="D1454" s="150"/>
      <c r="H1454" s="5"/>
      <c r="I1454" s="151"/>
    </row>
    <row r="1455" spans="1:9" s="6" customFormat="1">
      <c r="A1455" s="29"/>
      <c r="B1455" s="29"/>
      <c r="C1455" s="29"/>
      <c r="D1455" s="150"/>
      <c r="H1455" s="5"/>
      <c r="I1455" s="151"/>
    </row>
    <row r="1456" spans="1:9" s="6" customFormat="1">
      <c r="A1456" s="29"/>
      <c r="B1456" s="29"/>
      <c r="C1456" s="29"/>
      <c r="D1456" s="150"/>
      <c r="H1456" s="5"/>
      <c r="I1456" s="151"/>
    </row>
    <row r="1457" spans="1:9" s="6" customFormat="1">
      <c r="A1457" s="29"/>
      <c r="B1457" s="29"/>
      <c r="C1457" s="29"/>
      <c r="D1457" s="150"/>
      <c r="H1457" s="5"/>
      <c r="I1457" s="151"/>
    </row>
    <row r="1458" spans="1:9" s="6" customFormat="1">
      <c r="A1458" s="29"/>
      <c r="B1458" s="29"/>
      <c r="C1458" s="29"/>
      <c r="D1458" s="150"/>
      <c r="H1458" s="5"/>
      <c r="I1458" s="151"/>
    </row>
    <row r="1459" spans="1:9" s="6" customFormat="1">
      <c r="A1459" s="29"/>
      <c r="B1459" s="29"/>
      <c r="C1459" s="29"/>
      <c r="D1459" s="150"/>
      <c r="H1459" s="5"/>
      <c r="I1459" s="151"/>
    </row>
    <row r="1460" spans="1:9" s="6" customFormat="1">
      <c r="A1460" s="29"/>
      <c r="B1460" s="29"/>
      <c r="C1460" s="29"/>
      <c r="D1460" s="150"/>
      <c r="H1460" s="5"/>
      <c r="I1460" s="151"/>
    </row>
    <row r="1461" spans="1:9" s="6" customFormat="1">
      <c r="A1461" s="29"/>
      <c r="B1461" s="29"/>
      <c r="C1461" s="29"/>
      <c r="D1461" s="150"/>
      <c r="H1461" s="5"/>
      <c r="I1461" s="151"/>
    </row>
    <row r="1462" spans="1:9" s="6" customFormat="1">
      <c r="A1462" s="29"/>
      <c r="B1462" s="29"/>
      <c r="C1462" s="29"/>
      <c r="D1462" s="150"/>
      <c r="H1462" s="5"/>
      <c r="I1462" s="151"/>
    </row>
    <row r="1463" spans="1:9" s="6" customFormat="1">
      <c r="A1463" s="29"/>
      <c r="B1463" s="29"/>
      <c r="C1463" s="29"/>
      <c r="D1463" s="150"/>
      <c r="H1463" s="5"/>
      <c r="I1463" s="151"/>
    </row>
    <row r="1464" spans="1:9" s="6" customFormat="1">
      <c r="A1464" s="29"/>
      <c r="B1464" s="29"/>
      <c r="C1464" s="29"/>
      <c r="D1464" s="150"/>
      <c r="H1464" s="5"/>
      <c r="I1464" s="151"/>
    </row>
    <row r="1465" spans="1:9" s="6" customFormat="1">
      <c r="A1465" s="29"/>
      <c r="B1465" s="29"/>
      <c r="C1465" s="29"/>
      <c r="D1465" s="150"/>
      <c r="H1465" s="5"/>
      <c r="I1465" s="151"/>
    </row>
    <row r="1466" spans="1:9" s="6" customFormat="1">
      <c r="A1466" s="29"/>
      <c r="B1466" s="29"/>
      <c r="C1466" s="29"/>
      <c r="D1466" s="150"/>
      <c r="H1466" s="5"/>
      <c r="I1466" s="151"/>
    </row>
    <row r="1467" spans="1:9" s="6" customFormat="1">
      <c r="A1467" s="29"/>
      <c r="B1467" s="29"/>
      <c r="C1467" s="29"/>
      <c r="D1467" s="150"/>
      <c r="H1467" s="5"/>
      <c r="I1467" s="151"/>
    </row>
    <row r="1468" spans="1:9" s="6" customFormat="1">
      <c r="A1468" s="29"/>
      <c r="B1468" s="29"/>
      <c r="C1468" s="29"/>
      <c r="D1468" s="150"/>
      <c r="H1468" s="5"/>
      <c r="I1468" s="151"/>
    </row>
    <row r="1469" spans="1:9" s="6" customFormat="1">
      <c r="A1469" s="29"/>
      <c r="B1469" s="29"/>
      <c r="C1469" s="29"/>
      <c r="D1469" s="150"/>
      <c r="H1469" s="5"/>
      <c r="I1469" s="151"/>
    </row>
    <row r="1470" spans="1:9" s="6" customFormat="1">
      <c r="A1470" s="29"/>
      <c r="B1470" s="29"/>
      <c r="C1470" s="29"/>
      <c r="D1470" s="150"/>
      <c r="H1470" s="5"/>
      <c r="I1470" s="151"/>
    </row>
    <row r="1471" spans="1:9" s="6" customFormat="1">
      <c r="A1471" s="29"/>
      <c r="B1471" s="29"/>
      <c r="C1471" s="29"/>
      <c r="D1471" s="150"/>
      <c r="H1471" s="5"/>
      <c r="I1471" s="151"/>
    </row>
    <row r="1472" spans="1:9" s="6" customFormat="1">
      <c r="A1472" s="29"/>
      <c r="B1472" s="29"/>
      <c r="C1472" s="29"/>
      <c r="D1472" s="150"/>
      <c r="H1472" s="5"/>
      <c r="I1472" s="151"/>
    </row>
    <row r="1473" spans="1:9" s="6" customFormat="1">
      <c r="A1473" s="29"/>
      <c r="B1473" s="29"/>
      <c r="C1473" s="29"/>
      <c r="D1473" s="150"/>
      <c r="H1473" s="5"/>
      <c r="I1473" s="151"/>
    </row>
    <row r="1474" spans="1:9" s="6" customFormat="1">
      <c r="A1474" s="29"/>
      <c r="B1474" s="29"/>
      <c r="C1474" s="29"/>
      <c r="D1474" s="150"/>
      <c r="H1474" s="5"/>
      <c r="I1474" s="151"/>
    </row>
    <row r="1475" spans="1:9" s="6" customFormat="1">
      <c r="A1475" s="29"/>
      <c r="B1475" s="29"/>
      <c r="C1475" s="29"/>
      <c r="D1475" s="150"/>
      <c r="H1475" s="5"/>
      <c r="I1475" s="151"/>
    </row>
    <row r="1476" spans="1:9" s="6" customFormat="1">
      <c r="A1476" s="29"/>
      <c r="B1476" s="29"/>
      <c r="C1476" s="29"/>
      <c r="D1476" s="150"/>
      <c r="H1476" s="5"/>
      <c r="I1476" s="151"/>
    </row>
    <row r="1477" spans="1:9" s="6" customFormat="1">
      <c r="A1477" s="29"/>
      <c r="B1477" s="29"/>
      <c r="C1477" s="29"/>
      <c r="D1477" s="150"/>
      <c r="H1477" s="5"/>
      <c r="I1477" s="151"/>
    </row>
    <row r="1478" spans="1:9" s="6" customFormat="1">
      <c r="A1478" s="29"/>
      <c r="B1478" s="29"/>
      <c r="C1478" s="29"/>
      <c r="D1478" s="150"/>
      <c r="H1478" s="5"/>
      <c r="I1478" s="151"/>
    </row>
    <row r="1479" spans="1:9" s="6" customFormat="1">
      <c r="A1479" s="29"/>
      <c r="B1479" s="29"/>
      <c r="C1479" s="29"/>
      <c r="D1479" s="150"/>
      <c r="H1479" s="5"/>
      <c r="I1479" s="151"/>
    </row>
    <row r="1480" spans="1:9" s="6" customFormat="1">
      <c r="A1480" s="29"/>
      <c r="B1480" s="29"/>
      <c r="C1480" s="29"/>
      <c r="D1480" s="150"/>
      <c r="H1480" s="5"/>
      <c r="I1480" s="151"/>
    </row>
    <row r="1481" spans="1:9" s="6" customFormat="1">
      <c r="A1481" s="29"/>
      <c r="B1481" s="29"/>
      <c r="C1481" s="29"/>
      <c r="D1481" s="150"/>
      <c r="H1481" s="5"/>
      <c r="I1481" s="151"/>
    </row>
    <row r="1482" spans="1:9" s="6" customFormat="1">
      <c r="A1482" s="29"/>
      <c r="B1482" s="29"/>
      <c r="C1482" s="29"/>
      <c r="D1482" s="150"/>
      <c r="H1482" s="5"/>
      <c r="I1482" s="151"/>
    </row>
    <row r="1483" spans="1:9" s="6" customFormat="1">
      <c r="A1483" s="29"/>
      <c r="B1483" s="29"/>
      <c r="C1483" s="29"/>
      <c r="D1483" s="150"/>
      <c r="H1483" s="5"/>
      <c r="I1483" s="151"/>
    </row>
    <row r="1484" spans="1:9" s="6" customFormat="1">
      <c r="A1484" s="29"/>
      <c r="B1484" s="29"/>
      <c r="C1484" s="29"/>
      <c r="D1484" s="150"/>
      <c r="H1484" s="5"/>
      <c r="I1484" s="151"/>
    </row>
    <row r="1485" spans="1:9" s="6" customFormat="1">
      <c r="A1485" s="29"/>
      <c r="B1485" s="29"/>
      <c r="C1485" s="29"/>
      <c r="D1485" s="150"/>
      <c r="H1485" s="5"/>
      <c r="I1485" s="151"/>
    </row>
    <row r="1486" spans="1:9" s="6" customFormat="1">
      <c r="A1486" s="29"/>
      <c r="B1486" s="29"/>
      <c r="C1486" s="29"/>
      <c r="D1486" s="150"/>
      <c r="H1486" s="5"/>
      <c r="I1486" s="151"/>
    </row>
    <row r="1487" spans="1:9" s="6" customFormat="1">
      <c r="A1487" s="29"/>
      <c r="B1487" s="29"/>
      <c r="C1487" s="29"/>
      <c r="D1487" s="150"/>
      <c r="H1487" s="5"/>
      <c r="I1487" s="151"/>
    </row>
    <row r="1488" spans="1:9" s="6" customFormat="1">
      <c r="A1488" s="29"/>
      <c r="B1488" s="29"/>
      <c r="C1488" s="29"/>
      <c r="D1488" s="150"/>
      <c r="H1488" s="5"/>
      <c r="I1488" s="151"/>
    </row>
    <row r="1489" spans="1:9" s="6" customFormat="1">
      <c r="A1489" s="29"/>
      <c r="B1489" s="29"/>
      <c r="C1489" s="29"/>
      <c r="D1489" s="150"/>
      <c r="H1489" s="5"/>
      <c r="I1489" s="151"/>
    </row>
    <row r="1490" spans="1:9" s="6" customFormat="1">
      <c r="A1490" s="29"/>
      <c r="B1490" s="29"/>
      <c r="C1490" s="29"/>
      <c r="D1490" s="150"/>
      <c r="H1490" s="5"/>
      <c r="I1490" s="151"/>
    </row>
    <row r="1491" spans="1:9" s="6" customFormat="1">
      <c r="A1491" s="29"/>
      <c r="B1491" s="29"/>
      <c r="C1491" s="29"/>
      <c r="D1491" s="150"/>
      <c r="H1491" s="5"/>
      <c r="I1491" s="151"/>
    </row>
    <row r="1492" spans="1:9" s="6" customFormat="1">
      <c r="A1492" s="29"/>
      <c r="B1492" s="29"/>
      <c r="C1492" s="29"/>
      <c r="D1492" s="150"/>
      <c r="H1492" s="5"/>
      <c r="I1492" s="151"/>
    </row>
    <row r="1493" spans="1:9" s="6" customFormat="1">
      <c r="A1493" s="29"/>
      <c r="B1493" s="29"/>
      <c r="C1493" s="29"/>
      <c r="D1493" s="150"/>
      <c r="H1493" s="5"/>
      <c r="I1493" s="151"/>
    </row>
    <row r="1494" spans="1:9" s="6" customFormat="1">
      <c r="A1494" s="29"/>
      <c r="B1494" s="29"/>
      <c r="C1494" s="29"/>
      <c r="D1494" s="150"/>
      <c r="H1494" s="5"/>
      <c r="I1494" s="151"/>
    </row>
    <row r="1495" spans="1:9" s="6" customFormat="1">
      <c r="A1495" s="29"/>
      <c r="B1495" s="29"/>
      <c r="C1495" s="29"/>
      <c r="D1495" s="150"/>
      <c r="H1495" s="5"/>
      <c r="I1495" s="151"/>
    </row>
    <row r="1496" spans="1:9" s="6" customFormat="1">
      <c r="A1496" s="29"/>
      <c r="B1496" s="29"/>
      <c r="C1496" s="29"/>
      <c r="D1496" s="150"/>
      <c r="H1496" s="5"/>
      <c r="I1496" s="151"/>
    </row>
    <row r="1497" spans="1:9" s="6" customFormat="1">
      <c r="A1497" s="29"/>
      <c r="B1497" s="29"/>
      <c r="C1497" s="29"/>
      <c r="D1497" s="150"/>
      <c r="H1497" s="5"/>
      <c r="I1497" s="151"/>
    </row>
    <row r="1498" spans="1:9" s="6" customFormat="1">
      <c r="A1498" s="29"/>
      <c r="B1498" s="29"/>
      <c r="C1498" s="29"/>
      <c r="D1498" s="150"/>
      <c r="H1498" s="5"/>
      <c r="I1498" s="151"/>
    </row>
    <row r="1499" spans="1:9" s="6" customFormat="1">
      <c r="A1499" s="29"/>
      <c r="B1499" s="29"/>
      <c r="C1499" s="29"/>
      <c r="D1499" s="150"/>
      <c r="H1499" s="5"/>
      <c r="I1499" s="151"/>
    </row>
    <row r="1500" spans="1:9" s="6" customFormat="1">
      <c r="A1500" s="29"/>
      <c r="B1500" s="29"/>
      <c r="C1500" s="29"/>
      <c r="D1500" s="150"/>
      <c r="H1500" s="5"/>
      <c r="I1500" s="151"/>
    </row>
    <row r="1501" spans="1:9" s="6" customFormat="1">
      <c r="A1501" s="29"/>
      <c r="B1501" s="29"/>
      <c r="C1501" s="29"/>
      <c r="D1501" s="150"/>
      <c r="H1501" s="5"/>
      <c r="I1501" s="151"/>
    </row>
    <row r="1502" spans="1:9" s="6" customFormat="1">
      <c r="A1502" s="29"/>
      <c r="B1502" s="29"/>
      <c r="C1502" s="29"/>
      <c r="D1502" s="150"/>
      <c r="H1502" s="5"/>
      <c r="I1502" s="151"/>
    </row>
    <row r="1503" spans="1:9" s="6" customFormat="1">
      <c r="A1503" s="29"/>
      <c r="B1503" s="29"/>
      <c r="C1503" s="29"/>
      <c r="D1503" s="150"/>
      <c r="H1503" s="5"/>
      <c r="I1503" s="151"/>
    </row>
    <row r="1504" spans="1:9" s="6" customFormat="1">
      <c r="A1504" s="29"/>
      <c r="B1504" s="29"/>
      <c r="C1504" s="29"/>
      <c r="D1504" s="150"/>
      <c r="H1504" s="5"/>
      <c r="I1504" s="151"/>
    </row>
    <row r="1505" spans="1:9" s="6" customFormat="1">
      <c r="A1505" s="29"/>
      <c r="B1505" s="29"/>
      <c r="C1505" s="29"/>
      <c r="D1505" s="150"/>
      <c r="H1505" s="5"/>
      <c r="I1505" s="151"/>
    </row>
    <row r="1506" spans="1:9" s="6" customFormat="1">
      <c r="A1506" s="29"/>
      <c r="B1506" s="29"/>
      <c r="C1506" s="29"/>
      <c r="D1506" s="150"/>
      <c r="H1506" s="5"/>
      <c r="I1506" s="151"/>
    </row>
    <row r="1507" spans="1:9" s="6" customFormat="1">
      <c r="A1507" s="29"/>
      <c r="B1507" s="29"/>
      <c r="C1507" s="29"/>
      <c r="D1507" s="150"/>
      <c r="H1507" s="5"/>
      <c r="I1507" s="151"/>
    </row>
    <row r="1508" spans="1:9" s="6" customFormat="1">
      <c r="A1508" s="29"/>
      <c r="B1508" s="29"/>
      <c r="C1508" s="29"/>
      <c r="D1508" s="150"/>
      <c r="H1508" s="5"/>
      <c r="I1508" s="151"/>
    </row>
    <row r="1509" spans="1:9" s="6" customFormat="1">
      <c r="A1509" s="29"/>
      <c r="B1509" s="29"/>
      <c r="C1509" s="29"/>
      <c r="D1509" s="150"/>
      <c r="H1509" s="5"/>
      <c r="I1509" s="151"/>
    </row>
    <row r="1510" spans="1:9" s="6" customFormat="1">
      <c r="A1510" s="29"/>
      <c r="B1510" s="29"/>
      <c r="C1510" s="29"/>
      <c r="D1510" s="150"/>
      <c r="H1510" s="5"/>
      <c r="I1510" s="151"/>
    </row>
    <row r="1511" spans="1:9" s="6" customFormat="1">
      <c r="A1511" s="29"/>
      <c r="B1511" s="29"/>
      <c r="C1511" s="29"/>
      <c r="D1511" s="150"/>
      <c r="H1511" s="5"/>
      <c r="I1511" s="151"/>
    </row>
    <row r="1512" spans="1:9" s="6" customFormat="1">
      <c r="A1512" s="29"/>
      <c r="B1512" s="29"/>
      <c r="C1512" s="29"/>
      <c r="D1512" s="150"/>
      <c r="H1512" s="5"/>
      <c r="I1512" s="151"/>
    </row>
    <row r="1513" spans="1:9" s="6" customFormat="1">
      <c r="A1513" s="29"/>
      <c r="B1513" s="29"/>
      <c r="C1513" s="29"/>
      <c r="D1513" s="150"/>
      <c r="H1513" s="5"/>
      <c r="I1513" s="151"/>
    </row>
    <row r="1514" spans="1:9" s="6" customFormat="1">
      <c r="A1514" s="29"/>
      <c r="B1514" s="29"/>
      <c r="C1514" s="29"/>
      <c r="D1514" s="150"/>
      <c r="H1514" s="5"/>
      <c r="I1514" s="151"/>
    </row>
    <row r="1515" spans="1:9" s="6" customFormat="1">
      <c r="A1515" s="29"/>
      <c r="B1515" s="29"/>
      <c r="C1515" s="29"/>
      <c r="D1515" s="150"/>
      <c r="H1515" s="5"/>
      <c r="I1515" s="151"/>
    </row>
    <row r="1516" spans="1:9" s="6" customFormat="1">
      <c r="A1516" s="29"/>
      <c r="B1516" s="29"/>
      <c r="C1516" s="29"/>
      <c r="D1516" s="150"/>
      <c r="H1516" s="5"/>
      <c r="I1516" s="151"/>
    </row>
    <row r="1517" spans="1:9" s="6" customFormat="1">
      <c r="A1517" s="29"/>
      <c r="B1517" s="29"/>
      <c r="C1517" s="29"/>
      <c r="D1517" s="150"/>
      <c r="H1517" s="5"/>
      <c r="I1517" s="151"/>
    </row>
    <row r="1518" spans="1:9" s="6" customFormat="1">
      <c r="A1518" s="29"/>
      <c r="B1518" s="29"/>
      <c r="C1518" s="29"/>
      <c r="D1518" s="150"/>
      <c r="H1518" s="5"/>
      <c r="I1518" s="151"/>
    </row>
    <row r="1519" spans="1:9" s="6" customFormat="1">
      <c r="A1519" s="29"/>
      <c r="B1519" s="29"/>
      <c r="C1519" s="29"/>
      <c r="D1519" s="150"/>
      <c r="H1519" s="5"/>
      <c r="I1519" s="151"/>
    </row>
    <row r="1520" spans="1:9" s="6" customFormat="1">
      <c r="A1520" s="29"/>
      <c r="B1520" s="29"/>
      <c r="C1520" s="29"/>
      <c r="D1520" s="150"/>
      <c r="H1520" s="5"/>
      <c r="I1520" s="151"/>
    </row>
    <row r="1521" spans="1:9" s="6" customFormat="1">
      <c r="A1521" s="29"/>
      <c r="B1521" s="29"/>
      <c r="C1521" s="29"/>
      <c r="D1521" s="150"/>
      <c r="H1521" s="5"/>
      <c r="I1521" s="151"/>
    </row>
    <row r="1522" spans="1:9" s="6" customFormat="1">
      <c r="A1522" s="29"/>
      <c r="B1522" s="29"/>
      <c r="C1522" s="29"/>
      <c r="D1522" s="150"/>
      <c r="H1522" s="5"/>
      <c r="I1522" s="151"/>
    </row>
    <row r="1523" spans="1:9" s="6" customFormat="1">
      <c r="A1523" s="29"/>
      <c r="B1523" s="29"/>
      <c r="C1523" s="29"/>
      <c r="D1523" s="150"/>
      <c r="H1523" s="5"/>
      <c r="I1523" s="151"/>
    </row>
    <row r="1524" spans="1:9" s="6" customFormat="1">
      <c r="A1524" s="29"/>
      <c r="B1524" s="29"/>
      <c r="C1524" s="29"/>
      <c r="D1524" s="150"/>
      <c r="H1524" s="5"/>
      <c r="I1524" s="151"/>
    </row>
    <row r="1525" spans="1:9" s="6" customFormat="1">
      <c r="A1525" s="29"/>
      <c r="B1525" s="29"/>
      <c r="C1525" s="29"/>
      <c r="D1525" s="150"/>
      <c r="H1525" s="5"/>
      <c r="I1525" s="151"/>
    </row>
    <row r="1526" spans="1:9" s="6" customFormat="1">
      <c r="A1526" s="29"/>
      <c r="B1526" s="29"/>
      <c r="C1526" s="29"/>
      <c r="D1526" s="150"/>
      <c r="H1526" s="5"/>
      <c r="I1526" s="151"/>
    </row>
    <row r="1527" spans="1:9" s="6" customFormat="1">
      <c r="A1527" s="29"/>
      <c r="B1527" s="29"/>
      <c r="C1527" s="29"/>
      <c r="D1527" s="150"/>
      <c r="H1527" s="5"/>
      <c r="I1527" s="151"/>
    </row>
    <row r="1528" spans="1:9" s="6" customFormat="1">
      <c r="A1528" s="29"/>
      <c r="B1528" s="29"/>
      <c r="C1528" s="29"/>
      <c r="D1528" s="150"/>
      <c r="H1528" s="5"/>
      <c r="I1528" s="151"/>
    </row>
    <row r="1529" spans="1:9" s="6" customFormat="1">
      <c r="A1529" s="29"/>
      <c r="B1529" s="29"/>
      <c r="C1529" s="29"/>
      <c r="D1529" s="150"/>
      <c r="H1529" s="5"/>
      <c r="I1529" s="151"/>
    </row>
    <row r="1530" spans="1:9" s="6" customFormat="1">
      <c r="A1530" s="29"/>
      <c r="B1530" s="29"/>
      <c r="C1530" s="29"/>
      <c r="D1530" s="150"/>
      <c r="H1530" s="5"/>
      <c r="I1530" s="151"/>
    </row>
    <row r="1531" spans="1:9" s="6" customFormat="1">
      <c r="A1531" s="29"/>
      <c r="B1531" s="29"/>
      <c r="C1531" s="29"/>
      <c r="D1531" s="150"/>
      <c r="H1531" s="5"/>
      <c r="I1531" s="151"/>
    </row>
    <row r="1532" spans="1:9" s="6" customFormat="1">
      <c r="A1532" s="29"/>
      <c r="B1532" s="29"/>
      <c r="C1532" s="29"/>
      <c r="D1532" s="150"/>
      <c r="H1532" s="5"/>
      <c r="I1532" s="151"/>
    </row>
    <row r="1533" spans="1:9" s="6" customFormat="1">
      <c r="A1533" s="29"/>
      <c r="B1533" s="29"/>
      <c r="C1533" s="29"/>
      <c r="D1533" s="150"/>
      <c r="H1533" s="5"/>
      <c r="I1533" s="151"/>
    </row>
    <row r="1534" spans="1:9" s="6" customFormat="1">
      <c r="A1534" s="29"/>
      <c r="B1534" s="29"/>
      <c r="C1534" s="29"/>
      <c r="D1534" s="150"/>
      <c r="H1534" s="5"/>
      <c r="I1534" s="151"/>
    </row>
    <row r="1535" spans="1:9" s="6" customFormat="1">
      <c r="A1535" s="29"/>
      <c r="B1535" s="29"/>
      <c r="C1535" s="29"/>
      <c r="D1535" s="150"/>
      <c r="H1535" s="5"/>
      <c r="I1535" s="151"/>
    </row>
    <row r="1536" spans="1:9" s="6" customFormat="1">
      <c r="A1536" s="29"/>
      <c r="B1536" s="29"/>
      <c r="C1536" s="29"/>
      <c r="D1536" s="150"/>
      <c r="H1536" s="5"/>
      <c r="I1536" s="151"/>
    </row>
    <row r="1537" spans="1:9" s="6" customFormat="1">
      <c r="A1537" s="29"/>
      <c r="B1537" s="29"/>
      <c r="C1537" s="29"/>
      <c r="D1537" s="150"/>
      <c r="H1537" s="5"/>
      <c r="I1537" s="151"/>
    </row>
    <row r="1538" spans="1:9" s="6" customFormat="1">
      <c r="A1538" s="29"/>
      <c r="B1538" s="29"/>
      <c r="C1538" s="29"/>
      <c r="D1538" s="150"/>
      <c r="H1538" s="5"/>
      <c r="I1538" s="151"/>
    </row>
    <row r="1539" spans="1:9" s="6" customFormat="1">
      <c r="A1539" s="29"/>
      <c r="B1539" s="29"/>
      <c r="C1539" s="29"/>
      <c r="D1539" s="150"/>
      <c r="H1539" s="5"/>
      <c r="I1539" s="151"/>
    </row>
    <row r="1540" spans="1:9" s="6" customFormat="1">
      <c r="A1540" s="29"/>
      <c r="B1540" s="29"/>
      <c r="C1540" s="29"/>
      <c r="D1540" s="150"/>
      <c r="H1540" s="5"/>
      <c r="I1540" s="151"/>
    </row>
    <row r="1541" spans="1:9" s="6" customFormat="1">
      <c r="A1541" s="29"/>
      <c r="B1541" s="29"/>
      <c r="C1541" s="29"/>
      <c r="D1541" s="150"/>
      <c r="H1541" s="5"/>
      <c r="I1541" s="151"/>
    </row>
    <row r="1542" spans="1:9" s="6" customFormat="1">
      <c r="A1542" s="29"/>
      <c r="B1542" s="29"/>
      <c r="C1542" s="29"/>
      <c r="D1542" s="150"/>
      <c r="H1542" s="5"/>
      <c r="I1542" s="151"/>
    </row>
    <row r="1543" spans="1:9" s="6" customFormat="1">
      <c r="A1543" s="29"/>
      <c r="B1543" s="29"/>
      <c r="C1543" s="29"/>
      <c r="D1543" s="150"/>
      <c r="H1543" s="5"/>
      <c r="I1543" s="151"/>
    </row>
    <row r="1544" spans="1:9" s="6" customFormat="1">
      <c r="A1544" s="29"/>
      <c r="B1544" s="29"/>
      <c r="C1544" s="29"/>
      <c r="D1544" s="150"/>
      <c r="H1544" s="5"/>
      <c r="I1544" s="151"/>
    </row>
    <row r="1545" spans="1:9" s="6" customFormat="1">
      <c r="A1545" s="29"/>
      <c r="B1545" s="29"/>
      <c r="C1545" s="29"/>
      <c r="D1545" s="150"/>
      <c r="H1545" s="5"/>
      <c r="I1545" s="151"/>
    </row>
    <row r="1546" spans="1:9" s="6" customFormat="1">
      <c r="A1546" s="29"/>
      <c r="B1546" s="29"/>
      <c r="C1546" s="29"/>
      <c r="D1546" s="150"/>
      <c r="H1546" s="5"/>
      <c r="I1546" s="151"/>
    </row>
    <row r="1547" spans="1:9" s="6" customFormat="1">
      <c r="A1547" s="29"/>
      <c r="B1547" s="29"/>
      <c r="C1547" s="29"/>
      <c r="D1547" s="150"/>
      <c r="H1547" s="5"/>
      <c r="I1547" s="151"/>
    </row>
    <row r="1548" spans="1:9" s="6" customFormat="1">
      <c r="A1548" s="29"/>
      <c r="B1548" s="29"/>
      <c r="C1548" s="29"/>
      <c r="D1548" s="150"/>
      <c r="H1548" s="5"/>
      <c r="I1548" s="151"/>
    </row>
    <row r="1549" spans="1:9" s="6" customFormat="1">
      <c r="A1549" s="29"/>
      <c r="B1549" s="29"/>
      <c r="C1549" s="29"/>
      <c r="D1549" s="150"/>
      <c r="H1549" s="5"/>
      <c r="I1549" s="151"/>
    </row>
    <row r="1550" spans="1:9" s="6" customFormat="1">
      <c r="A1550" s="29"/>
      <c r="B1550" s="29"/>
      <c r="C1550" s="29"/>
      <c r="D1550" s="150"/>
      <c r="H1550" s="5"/>
      <c r="I1550" s="151"/>
    </row>
    <row r="1551" spans="1:9" s="6" customFormat="1">
      <c r="A1551" s="29"/>
      <c r="B1551" s="29"/>
      <c r="C1551" s="29"/>
      <c r="D1551" s="150"/>
      <c r="H1551" s="5"/>
      <c r="I1551" s="151"/>
    </row>
    <row r="1552" spans="1:9" s="6" customFormat="1">
      <c r="A1552" s="29"/>
      <c r="B1552" s="29"/>
      <c r="C1552" s="29"/>
      <c r="D1552" s="150"/>
      <c r="H1552" s="5"/>
      <c r="I1552" s="151"/>
    </row>
    <row r="1553" spans="1:9" s="6" customFormat="1">
      <c r="A1553" s="29"/>
      <c r="B1553" s="29"/>
      <c r="C1553" s="29"/>
      <c r="D1553" s="150"/>
      <c r="H1553" s="5"/>
      <c r="I1553" s="151"/>
    </row>
    <row r="1554" spans="1:9" s="6" customFormat="1">
      <c r="A1554" s="29"/>
      <c r="B1554" s="29"/>
      <c r="C1554" s="29"/>
      <c r="D1554" s="150"/>
      <c r="H1554" s="5"/>
      <c r="I1554" s="151"/>
    </row>
    <row r="1555" spans="1:9" s="6" customFormat="1">
      <c r="A1555" s="29"/>
      <c r="B1555" s="29"/>
      <c r="C1555" s="29"/>
      <c r="D1555" s="150"/>
      <c r="H1555" s="5"/>
      <c r="I1555" s="151"/>
    </row>
    <row r="1556" spans="1:9" s="6" customFormat="1">
      <c r="A1556" s="29"/>
      <c r="B1556" s="29"/>
      <c r="C1556" s="29"/>
      <c r="D1556" s="150"/>
      <c r="H1556" s="5"/>
      <c r="I1556" s="151"/>
    </row>
    <row r="1557" spans="1:9" s="6" customFormat="1">
      <c r="A1557" s="29"/>
      <c r="B1557" s="29"/>
      <c r="C1557" s="29"/>
      <c r="D1557" s="150"/>
      <c r="H1557" s="5"/>
      <c r="I1557" s="151"/>
    </row>
    <row r="1558" spans="1:9" s="6" customFormat="1">
      <c r="A1558" s="29"/>
      <c r="B1558" s="29"/>
      <c r="C1558" s="29"/>
      <c r="D1558" s="150"/>
      <c r="H1558" s="5"/>
      <c r="I1558" s="151"/>
    </row>
    <row r="1559" spans="1:9" s="6" customFormat="1">
      <c r="A1559" s="29"/>
      <c r="B1559" s="29"/>
      <c r="C1559" s="29"/>
      <c r="D1559" s="150"/>
      <c r="H1559" s="5"/>
      <c r="I1559" s="151"/>
    </row>
    <row r="1560" spans="1:9" s="6" customFormat="1">
      <c r="A1560" s="29"/>
      <c r="B1560" s="29"/>
      <c r="C1560" s="29"/>
      <c r="D1560" s="150"/>
      <c r="H1560" s="5"/>
      <c r="I1560" s="151"/>
    </row>
    <row r="1561" spans="1:9" s="6" customFormat="1">
      <c r="A1561" s="29"/>
      <c r="B1561" s="29"/>
      <c r="C1561" s="29"/>
      <c r="D1561" s="150"/>
      <c r="H1561" s="5"/>
      <c r="I1561" s="151"/>
    </row>
    <row r="1562" spans="1:9" s="6" customFormat="1">
      <c r="A1562" s="29"/>
      <c r="B1562" s="29"/>
      <c r="C1562" s="29"/>
      <c r="D1562" s="150"/>
      <c r="H1562" s="5"/>
      <c r="I1562" s="151"/>
    </row>
    <row r="1563" spans="1:9" s="6" customFormat="1">
      <c r="A1563" s="29"/>
      <c r="B1563" s="29"/>
      <c r="C1563" s="29"/>
      <c r="D1563" s="150"/>
      <c r="H1563" s="5"/>
      <c r="I1563" s="151"/>
    </row>
    <row r="1564" spans="1:9" s="6" customFormat="1">
      <c r="A1564" s="29"/>
      <c r="B1564" s="29"/>
      <c r="C1564" s="29"/>
      <c r="D1564" s="150"/>
      <c r="H1564" s="5"/>
      <c r="I1564" s="151"/>
    </row>
    <row r="1565" spans="1:9" s="6" customFormat="1">
      <c r="A1565" s="29"/>
      <c r="B1565" s="29"/>
      <c r="C1565" s="29"/>
      <c r="D1565" s="150"/>
      <c r="H1565" s="5"/>
      <c r="I1565" s="151"/>
    </row>
    <row r="1566" spans="1:9" s="6" customFormat="1">
      <c r="A1566" s="29"/>
      <c r="B1566" s="29"/>
      <c r="C1566" s="29"/>
      <c r="D1566" s="150"/>
      <c r="H1566" s="5"/>
      <c r="I1566" s="151"/>
    </row>
    <row r="1567" spans="1:9" s="6" customFormat="1">
      <c r="A1567" s="29"/>
      <c r="B1567" s="29"/>
      <c r="C1567" s="29"/>
      <c r="D1567" s="150"/>
      <c r="H1567" s="5"/>
      <c r="I1567" s="151"/>
    </row>
    <row r="1568" spans="1:9" s="6" customFormat="1">
      <c r="A1568" s="29"/>
      <c r="B1568" s="29"/>
      <c r="C1568" s="29"/>
      <c r="D1568" s="150"/>
      <c r="H1568" s="5"/>
      <c r="I1568" s="151"/>
    </row>
    <row r="1569" spans="1:9" s="6" customFormat="1">
      <c r="A1569" s="29"/>
      <c r="B1569" s="29"/>
      <c r="C1569" s="29"/>
      <c r="D1569" s="150"/>
      <c r="H1569" s="5"/>
      <c r="I1569" s="151"/>
    </row>
    <row r="1570" spans="1:9" s="6" customFormat="1">
      <c r="A1570" s="29"/>
      <c r="B1570" s="29"/>
      <c r="C1570" s="29"/>
      <c r="D1570" s="150"/>
      <c r="H1570" s="5"/>
      <c r="I1570" s="151"/>
    </row>
    <row r="1571" spans="1:9" s="6" customFormat="1">
      <c r="A1571" s="29"/>
      <c r="B1571" s="29"/>
      <c r="C1571" s="29"/>
      <c r="D1571" s="150"/>
      <c r="H1571" s="5"/>
      <c r="I1571" s="151"/>
    </row>
    <row r="1572" spans="1:9" s="6" customFormat="1">
      <c r="A1572" s="29"/>
      <c r="B1572" s="29"/>
      <c r="C1572" s="29"/>
      <c r="D1572" s="150"/>
      <c r="H1572" s="5"/>
      <c r="I1572" s="151"/>
    </row>
    <row r="1573" spans="1:9" s="6" customFormat="1">
      <c r="A1573" s="29"/>
      <c r="B1573" s="29"/>
      <c r="C1573" s="29"/>
      <c r="D1573" s="150"/>
      <c r="H1573" s="5"/>
      <c r="I1573" s="151"/>
    </row>
    <row r="1574" spans="1:9" s="6" customFormat="1">
      <c r="A1574" s="29"/>
      <c r="B1574" s="29"/>
      <c r="C1574" s="29"/>
      <c r="D1574" s="150"/>
      <c r="H1574" s="5"/>
      <c r="I1574" s="151"/>
    </row>
    <row r="1575" spans="1:9" s="6" customFormat="1">
      <c r="A1575" s="29"/>
      <c r="B1575" s="29"/>
      <c r="C1575" s="29"/>
      <c r="D1575" s="150"/>
      <c r="H1575" s="5"/>
      <c r="I1575" s="151"/>
    </row>
    <row r="1576" spans="1:9" s="6" customFormat="1">
      <c r="A1576" s="29"/>
      <c r="B1576" s="29"/>
      <c r="C1576" s="29"/>
      <c r="D1576" s="150"/>
      <c r="H1576" s="5"/>
      <c r="I1576" s="151"/>
    </row>
    <row r="1577" spans="1:9" s="6" customFormat="1">
      <c r="A1577" s="29"/>
      <c r="B1577" s="29"/>
      <c r="C1577" s="29"/>
      <c r="D1577" s="150"/>
      <c r="H1577" s="5"/>
      <c r="I1577" s="151"/>
    </row>
    <row r="1578" spans="1:9" s="6" customFormat="1">
      <c r="A1578" s="29"/>
      <c r="B1578" s="29"/>
      <c r="C1578" s="29"/>
      <c r="D1578" s="150"/>
      <c r="H1578" s="5"/>
      <c r="I1578" s="151"/>
    </row>
    <row r="1579" spans="1:9" s="6" customFormat="1">
      <c r="A1579" s="29"/>
      <c r="B1579" s="29"/>
      <c r="C1579" s="29"/>
      <c r="D1579" s="150"/>
      <c r="H1579" s="5"/>
      <c r="I1579" s="151"/>
    </row>
    <row r="1580" spans="1:9" s="6" customFormat="1">
      <c r="A1580" s="29"/>
      <c r="B1580" s="29"/>
      <c r="C1580" s="29"/>
      <c r="D1580" s="150"/>
      <c r="H1580" s="5"/>
      <c r="I1580" s="151"/>
    </row>
    <row r="1581" spans="1:9" s="6" customFormat="1">
      <c r="A1581" s="29"/>
      <c r="B1581" s="29"/>
      <c r="C1581" s="29"/>
      <c r="D1581" s="150"/>
      <c r="H1581" s="5"/>
      <c r="I1581" s="151"/>
    </row>
    <row r="1582" spans="1:9" s="6" customFormat="1">
      <c r="A1582" s="29"/>
      <c r="B1582" s="29"/>
      <c r="C1582" s="29"/>
      <c r="D1582" s="150"/>
      <c r="H1582" s="5"/>
      <c r="I1582" s="151"/>
    </row>
    <row r="1583" spans="1:9" s="6" customFormat="1">
      <c r="A1583" s="29"/>
      <c r="B1583" s="29"/>
      <c r="C1583" s="29"/>
      <c r="D1583" s="150"/>
      <c r="H1583" s="5"/>
      <c r="I1583" s="151"/>
    </row>
    <row r="1584" spans="1:9" s="6" customFormat="1">
      <c r="A1584" s="29"/>
      <c r="B1584" s="29"/>
      <c r="C1584" s="29"/>
      <c r="D1584" s="150"/>
      <c r="H1584" s="5"/>
      <c r="I1584" s="151"/>
    </row>
    <row r="1585" spans="1:9" s="6" customFormat="1">
      <c r="A1585" s="29"/>
      <c r="B1585" s="29"/>
      <c r="C1585" s="29"/>
      <c r="D1585" s="150"/>
      <c r="H1585" s="5"/>
      <c r="I1585" s="151"/>
    </row>
    <row r="1586" spans="1:9" s="6" customFormat="1">
      <c r="A1586" s="29"/>
      <c r="B1586" s="29"/>
      <c r="C1586" s="29"/>
      <c r="D1586" s="150"/>
      <c r="H1586" s="5"/>
      <c r="I1586" s="151"/>
    </row>
    <row r="1587" spans="1:9" s="6" customFormat="1">
      <c r="A1587" s="29"/>
      <c r="B1587" s="29"/>
      <c r="C1587" s="29"/>
      <c r="D1587" s="150"/>
      <c r="H1587" s="5"/>
      <c r="I1587" s="151"/>
    </row>
    <row r="1588" spans="1:9" s="6" customFormat="1">
      <c r="A1588" s="29"/>
      <c r="B1588" s="29"/>
      <c r="C1588" s="29"/>
      <c r="D1588" s="150"/>
      <c r="H1588" s="5"/>
      <c r="I1588" s="151"/>
    </row>
    <row r="1589" spans="1:9" s="6" customFormat="1">
      <c r="A1589" s="29"/>
      <c r="B1589" s="29"/>
      <c r="C1589" s="29"/>
      <c r="D1589" s="150"/>
      <c r="H1589" s="5"/>
      <c r="I1589" s="151"/>
    </row>
    <row r="1590" spans="1:9" s="6" customFormat="1">
      <c r="A1590" s="29"/>
      <c r="B1590" s="29"/>
      <c r="C1590" s="29"/>
      <c r="D1590" s="150"/>
      <c r="H1590" s="5"/>
      <c r="I1590" s="151"/>
    </row>
    <row r="1591" spans="1:9" s="6" customFormat="1">
      <c r="A1591" s="29"/>
      <c r="B1591" s="29"/>
      <c r="C1591" s="29"/>
      <c r="D1591" s="150"/>
      <c r="H1591" s="5"/>
      <c r="I1591" s="151"/>
    </row>
    <row r="1592" spans="1:9" s="6" customFormat="1">
      <c r="A1592" s="29"/>
      <c r="B1592" s="29"/>
      <c r="C1592" s="29"/>
      <c r="D1592" s="150"/>
      <c r="H1592" s="5"/>
      <c r="I1592" s="151"/>
    </row>
    <row r="1593" spans="1:9" s="6" customFormat="1">
      <c r="A1593" s="29"/>
      <c r="B1593" s="29"/>
      <c r="C1593" s="29"/>
      <c r="D1593" s="150"/>
      <c r="H1593" s="5"/>
      <c r="I1593" s="151"/>
    </row>
    <row r="1594" spans="1:9" s="6" customFormat="1">
      <c r="A1594" s="29"/>
      <c r="B1594" s="29"/>
      <c r="C1594" s="29"/>
      <c r="D1594" s="150"/>
      <c r="H1594" s="5"/>
      <c r="I1594" s="151"/>
    </row>
    <row r="1595" spans="1:9" s="6" customFormat="1">
      <c r="A1595" s="29"/>
      <c r="B1595" s="29"/>
      <c r="C1595" s="29"/>
      <c r="D1595" s="150"/>
      <c r="H1595" s="5"/>
      <c r="I1595" s="151"/>
    </row>
    <row r="1596" spans="1:9" s="6" customFormat="1">
      <c r="A1596" s="29"/>
      <c r="B1596" s="29"/>
      <c r="C1596" s="29"/>
      <c r="D1596" s="150"/>
      <c r="H1596" s="5"/>
      <c r="I1596" s="151"/>
    </row>
    <row r="1597" spans="1:9" s="6" customFormat="1">
      <c r="A1597" s="29"/>
      <c r="B1597" s="29"/>
      <c r="C1597" s="29"/>
      <c r="D1597" s="150"/>
      <c r="H1597" s="5"/>
      <c r="I1597" s="151"/>
    </row>
    <row r="1598" spans="1:9" s="6" customFormat="1">
      <c r="A1598" s="29"/>
      <c r="B1598" s="29"/>
      <c r="C1598" s="29"/>
      <c r="D1598" s="150"/>
      <c r="H1598" s="5"/>
      <c r="I1598" s="151"/>
    </row>
    <row r="1599" spans="1:9" s="6" customFormat="1">
      <c r="A1599" s="29"/>
      <c r="B1599" s="29"/>
      <c r="C1599" s="29"/>
      <c r="D1599" s="150"/>
      <c r="H1599" s="5"/>
      <c r="I1599" s="151"/>
    </row>
    <row r="1600" spans="1:9" s="6" customFormat="1">
      <c r="A1600" s="29"/>
      <c r="B1600" s="29"/>
      <c r="C1600" s="29"/>
      <c r="D1600" s="150"/>
      <c r="H1600" s="5"/>
      <c r="I1600" s="151"/>
    </row>
    <row r="1601" spans="1:9" s="6" customFormat="1">
      <c r="A1601" s="29"/>
      <c r="B1601" s="29"/>
      <c r="C1601" s="29"/>
      <c r="D1601" s="150"/>
      <c r="H1601" s="5"/>
      <c r="I1601" s="151"/>
    </row>
    <row r="1602" spans="1:9" s="6" customFormat="1">
      <c r="A1602" s="29"/>
      <c r="B1602" s="29"/>
      <c r="C1602" s="29"/>
      <c r="D1602" s="150"/>
      <c r="H1602" s="5"/>
      <c r="I1602" s="151"/>
    </row>
    <row r="1603" spans="1:9" s="6" customFormat="1">
      <c r="A1603" s="29"/>
      <c r="B1603" s="29"/>
      <c r="C1603" s="29"/>
      <c r="D1603" s="150"/>
      <c r="H1603" s="5"/>
      <c r="I1603" s="151"/>
    </row>
    <row r="1604" spans="1:9" s="6" customFormat="1">
      <c r="A1604" s="29"/>
      <c r="B1604" s="29"/>
      <c r="C1604" s="29"/>
      <c r="D1604" s="150"/>
      <c r="H1604" s="5"/>
      <c r="I1604" s="151"/>
    </row>
    <row r="1605" spans="1:9" s="6" customFormat="1">
      <c r="A1605" s="29"/>
      <c r="B1605" s="29"/>
      <c r="C1605" s="29"/>
      <c r="D1605" s="150"/>
      <c r="H1605" s="5"/>
      <c r="I1605" s="151"/>
    </row>
    <row r="1606" spans="1:9" s="6" customFormat="1">
      <c r="A1606" s="29"/>
      <c r="B1606" s="29"/>
      <c r="C1606" s="29"/>
      <c r="D1606" s="150"/>
      <c r="H1606" s="5"/>
      <c r="I1606" s="151"/>
    </row>
    <row r="1607" spans="1:9" s="6" customFormat="1">
      <c r="A1607" s="29"/>
      <c r="B1607" s="29"/>
      <c r="C1607" s="29"/>
      <c r="D1607" s="150"/>
      <c r="H1607" s="5"/>
      <c r="I1607" s="151"/>
    </row>
    <row r="1608" spans="1:9" s="6" customFormat="1">
      <c r="A1608" s="29"/>
      <c r="B1608" s="29"/>
      <c r="C1608" s="29"/>
      <c r="D1608" s="150"/>
      <c r="H1608" s="5"/>
      <c r="I1608" s="151"/>
    </row>
    <row r="1609" spans="1:9" s="6" customFormat="1">
      <c r="A1609" s="29"/>
      <c r="B1609" s="29"/>
      <c r="C1609" s="29"/>
      <c r="D1609" s="150"/>
      <c r="H1609" s="5"/>
      <c r="I1609" s="151"/>
    </row>
    <row r="1610" spans="1:9" s="6" customFormat="1">
      <c r="A1610" s="29"/>
      <c r="B1610" s="29"/>
      <c r="C1610" s="29"/>
      <c r="D1610" s="150"/>
      <c r="H1610" s="5"/>
      <c r="I1610" s="151"/>
    </row>
    <row r="1611" spans="1:9" s="6" customFormat="1">
      <c r="A1611" s="29"/>
      <c r="B1611" s="29"/>
      <c r="C1611" s="29"/>
      <c r="D1611" s="150"/>
      <c r="H1611" s="5"/>
      <c r="I1611" s="151"/>
    </row>
    <row r="1612" spans="1:9" s="6" customFormat="1">
      <c r="A1612" s="29"/>
      <c r="B1612" s="29"/>
      <c r="C1612" s="29"/>
      <c r="D1612" s="150"/>
      <c r="H1612" s="5"/>
      <c r="I1612" s="151"/>
    </row>
    <row r="1613" spans="1:9" s="6" customFormat="1">
      <c r="A1613" s="29"/>
      <c r="B1613" s="29"/>
      <c r="C1613" s="29"/>
      <c r="D1613" s="150"/>
      <c r="H1613" s="5"/>
      <c r="I1613" s="151"/>
    </row>
    <row r="1614" spans="1:9" s="6" customFormat="1">
      <c r="A1614" s="29"/>
      <c r="B1614" s="29"/>
      <c r="C1614" s="29"/>
      <c r="D1614" s="150"/>
      <c r="H1614" s="5"/>
      <c r="I1614" s="151"/>
    </row>
    <row r="1615" spans="1:9" s="6" customFormat="1">
      <c r="A1615" s="29"/>
      <c r="B1615" s="29"/>
      <c r="C1615" s="29"/>
      <c r="D1615" s="150"/>
      <c r="H1615" s="5"/>
      <c r="I1615" s="151"/>
    </row>
    <row r="1616" spans="1:9" s="6" customFormat="1">
      <c r="A1616" s="29"/>
      <c r="B1616" s="29"/>
      <c r="C1616" s="29"/>
      <c r="D1616" s="150"/>
      <c r="H1616" s="5"/>
      <c r="I1616" s="151"/>
    </row>
    <row r="1617" spans="1:9" s="6" customFormat="1">
      <c r="A1617" s="29"/>
      <c r="B1617" s="29"/>
      <c r="C1617" s="29"/>
      <c r="D1617" s="150"/>
      <c r="H1617" s="5"/>
      <c r="I1617" s="151"/>
    </row>
    <row r="1618" spans="1:9" s="6" customFormat="1">
      <c r="A1618" s="29"/>
      <c r="B1618" s="29"/>
      <c r="C1618" s="29"/>
      <c r="D1618" s="150"/>
      <c r="H1618" s="5"/>
      <c r="I1618" s="151"/>
    </row>
    <row r="1619" spans="1:9" s="6" customFormat="1">
      <c r="A1619" s="29"/>
      <c r="B1619" s="29"/>
      <c r="C1619" s="29"/>
      <c r="D1619" s="150"/>
      <c r="H1619" s="5"/>
      <c r="I1619" s="151"/>
    </row>
    <row r="1620" spans="1:9" s="6" customFormat="1">
      <c r="A1620" s="29"/>
      <c r="B1620" s="29"/>
      <c r="C1620" s="29"/>
      <c r="D1620" s="150"/>
      <c r="H1620" s="5"/>
      <c r="I1620" s="151"/>
    </row>
    <row r="1621" spans="1:9" s="6" customFormat="1">
      <c r="A1621" s="29"/>
      <c r="B1621" s="29"/>
      <c r="C1621" s="29"/>
      <c r="D1621" s="150"/>
      <c r="H1621" s="5"/>
      <c r="I1621" s="151"/>
    </row>
    <row r="1622" spans="1:9" s="6" customFormat="1">
      <c r="A1622" s="29"/>
      <c r="B1622" s="29"/>
      <c r="C1622" s="29"/>
      <c r="D1622" s="150"/>
      <c r="H1622" s="5"/>
      <c r="I1622" s="151"/>
    </row>
    <row r="1623" spans="1:9" s="6" customFormat="1">
      <c r="A1623" s="29"/>
      <c r="B1623" s="29"/>
      <c r="C1623" s="29"/>
      <c r="D1623" s="150"/>
      <c r="H1623" s="5"/>
      <c r="I1623" s="151"/>
    </row>
    <row r="1624" spans="1:9" s="6" customFormat="1">
      <c r="A1624" s="29"/>
      <c r="B1624" s="29"/>
      <c r="C1624" s="29"/>
      <c r="D1624" s="150"/>
      <c r="H1624" s="5"/>
      <c r="I1624" s="151"/>
    </row>
    <row r="1625" spans="1:9" s="6" customFormat="1">
      <c r="A1625" s="29"/>
      <c r="B1625" s="29"/>
      <c r="C1625" s="29"/>
      <c r="D1625" s="150"/>
      <c r="H1625" s="5"/>
      <c r="I1625" s="151"/>
    </row>
    <row r="1626" spans="1:9" s="6" customFormat="1">
      <c r="A1626" s="29"/>
      <c r="B1626" s="29"/>
      <c r="C1626" s="29"/>
      <c r="D1626" s="150"/>
      <c r="H1626" s="5"/>
      <c r="I1626" s="151"/>
    </row>
    <row r="1627" spans="1:9" s="6" customFormat="1">
      <c r="A1627" s="29"/>
      <c r="B1627" s="29"/>
      <c r="C1627" s="29"/>
      <c r="D1627" s="150"/>
      <c r="H1627" s="5"/>
      <c r="I1627" s="151"/>
    </row>
    <row r="1628" spans="1:9" s="6" customFormat="1">
      <c r="A1628" s="29"/>
      <c r="B1628" s="29"/>
      <c r="C1628" s="29"/>
      <c r="D1628" s="150"/>
      <c r="H1628" s="5"/>
      <c r="I1628" s="151"/>
    </row>
    <row r="1629" spans="1:9" s="6" customFormat="1">
      <c r="A1629" s="29"/>
      <c r="B1629" s="29"/>
      <c r="C1629" s="29"/>
      <c r="D1629" s="150"/>
      <c r="H1629" s="5"/>
      <c r="I1629" s="151"/>
    </row>
    <row r="1630" spans="1:9" s="6" customFormat="1">
      <c r="A1630" s="29"/>
      <c r="B1630" s="29"/>
      <c r="C1630" s="29"/>
      <c r="D1630" s="150"/>
      <c r="H1630" s="5"/>
      <c r="I1630" s="151"/>
    </row>
    <row r="1631" spans="1:9" s="6" customFormat="1">
      <c r="A1631" s="29"/>
      <c r="B1631" s="29"/>
      <c r="C1631" s="29"/>
      <c r="D1631" s="150"/>
      <c r="H1631" s="5"/>
      <c r="I1631" s="151"/>
    </row>
    <row r="1632" spans="1:9" s="6" customFormat="1">
      <c r="A1632" s="29"/>
      <c r="B1632" s="29"/>
      <c r="C1632" s="29"/>
      <c r="D1632" s="150"/>
      <c r="H1632" s="5"/>
      <c r="I1632" s="151"/>
    </row>
    <row r="1633" spans="1:9" s="6" customFormat="1">
      <c r="A1633" s="29"/>
      <c r="B1633" s="29"/>
      <c r="C1633" s="29"/>
      <c r="D1633" s="150"/>
      <c r="H1633" s="5"/>
      <c r="I1633" s="151"/>
    </row>
    <row r="1634" spans="1:9" s="6" customFormat="1">
      <c r="A1634" s="29"/>
      <c r="B1634" s="29"/>
      <c r="C1634" s="29"/>
      <c r="D1634" s="150"/>
      <c r="H1634" s="5"/>
      <c r="I1634" s="151"/>
    </row>
    <row r="1635" spans="1:9" s="6" customFormat="1">
      <c r="A1635" s="29"/>
      <c r="B1635" s="29"/>
      <c r="C1635" s="29"/>
      <c r="D1635" s="150"/>
      <c r="H1635" s="5"/>
      <c r="I1635" s="151"/>
    </row>
    <row r="1636" spans="1:9" s="6" customFormat="1">
      <c r="A1636" s="29"/>
      <c r="B1636" s="29"/>
      <c r="C1636" s="29"/>
      <c r="D1636" s="150"/>
      <c r="H1636" s="5"/>
      <c r="I1636" s="151"/>
    </row>
    <row r="1637" spans="1:9" s="6" customFormat="1">
      <c r="A1637" s="29"/>
      <c r="B1637" s="29"/>
      <c r="C1637" s="29"/>
      <c r="D1637" s="150"/>
      <c r="H1637" s="5"/>
      <c r="I1637" s="151"/>
    </row>
    <row r="1638" spans="1:9" s="6" customFormat="1">
      <c r="A1638" s="29"/>
      <c r="B1638" s="29"/>
      <c r="C1638" s="29"/>
      <c r="D1638" s="150"/>
      <c r="H1638" s="5"/>
      <c r="I1638" s="151"/>
    </row>
    <row r="1639" spans="1:9" s="6" customFormat="1">
      <c r="A1639" s="29"/>
      <c r="B1639" s="29"/>
      <c r="C1639" s="29"/>
      <c r="D1639" s="150"/>
      <c r="H1639" s="5"/>
      <c r="I1639" s="151"/>
    </row>
    <row r="1640" spans="1:9" s="6" customFormat="1">
      <c r="A1640" s="29"/>
      <c r="B1640" s="29"/>
      <c r="C1640" s="29"/>
      <c r="D1640" s="150"/>
      <c r="H1640" s="5"/>
      <c r="I1640" s="151"/>
    </row>
    <row r="1641" spans="1:9" s="6" customFormat="1">
      <c r="A1641" s="29"/>
      <c r="B1641" s="29"/>
      <c r="C1641" s="29"/>
      <c r="D1641" s="150"/>
      <c r="H1641" s="5"/>
      <c r="I1641" s="151"/>
    </row>
    <row r="1642" spans="1:9" s="6" customFormat="1">
      <c r="A1642" s="29"/>
      <c r="B1642" s="29"/>
      <c r="C1642" s="29"/>
      <c r="D1642" s="150"/>
      <c r="H1642" s="5"/>
      <c r="I1642" s="151"/>
    </row>
    <row r="1643" spans="1:9" s="6" customFormat="1">
      <c r="A1643" s="29"/>
      <c r="B1643" s="29"/>
      <c r="C1643" s="29"/>
      <c r="D1643" s="150"/>
      <c r="H1643" s="5"/>
      <c r="I1643" s="151"/>
    </row>
    <row r="1644" spans="1:9" s="6" customFormat="1">
      <c r="A1644" s="29"/>
      <c r="B1644" s="29"/>
      <c r="C1644" s="29"/>
      <c r="D1644" s="150"/>
      <c r="H1644" s="5"/>
      <c r="I1644" s="151"/>
    </row>
    <row r="1645" spans="1:9" s="6" customFormat="1">
      <c r="A1645" s="29"/>
      <c r="B1645" s="29"/>
      <c r="C1645" s="29"/>
      <c r="D1645" s="150"/>
      <c r="H1645" s="5"/>
      <c r="I1645" s="151"/>
    </row>
    <row r="1646" spans="1:9" s="6" customFormat="1">
      <c r="A1646" s="29"/>
      <c r="B1646" s="29"/>
      <c r="C1646" s="29"/>
      <c r="D1646" s="150"/>
      <c r="H1646" s="5"/>
      <c r="I1646" s="151"/>
    </row>
    <row r="1647" spans="1:9" s="6" customFormat="1">
      <c r="A1647" s="29"/>
      <c r="B1647" s="29"/>
      <c r="C1647" s="29"/>
      <c r="D1647" s="150"/>
      <c r="H1647" s="5"/>
      <c r="I1647" s="151"/>
    </row>
    <row r="1648" spans="1:9" s="6" customFormat="1">
      <c r="A1648" s="29"/>
      <c r="B1648" s="29"/>
      <c r="C1648" s="29"/>
      <c r="D1648" s="150"/>
      <c r="H1648" s="5"/>
      <c r="I1648" s="151"/>
    </row>
    <row r="1649" spans="1:9" s="6" customFormat="1">
      <c r="A1649" s="29"/>
      <c r="B1649" s="29"/>
      <c r="C1649" s="29"/>
      <c r="D1649" s="150"/>
      <c r="H1649" s="5"/>
      <c r="I1649" s="151"/>
    </row>
    <row r="1650" spans="1:9" s="6" customFormat="1">
      <c r="A1650" s="29"/>
      <c r="B1650" s="29"/>
      <c r="C1650" s="29"/>
      <c r="D1650" s="150"/>
      <c r="H1650" s="5"/>
      <c r="I1650" s="151"/>
    </row>
    <row r="1651" spans="1:9" s="6" customFormat="1">
      <c r="A1651" s="29"/>
      <c r="B1651" s="29"/>
      <c r="C1651" s="29"/>
      <c r="D1651" s="150"/>
      <c r="H1651" s="5"/>
      <c r="I1651" s="151"/>
    </row>
    <row r="1652" spans="1:9" s="6" customFormat="1">
      <c r="A1652" s="29"/>
      <c r="B1652" s="29"/>
      <c r="C1652" s="29"/>
      <c r="D1652" s="150"/>
      <c r="H1652" s="5"/>
      <c r="I1652" s="151"/>
    </row>
    <row r="1653" spans="1:9" s="6" customFormat="1">
      <c r="A1653" s="29"/>
      <c r="B1653" s="29"/>
      <c r="C1653" s="29"/>
      <c r="D1653" s="150"/>
      <c r="H1653" s="5"/>
      <c r="I1653" s="151"/>
    </row>
    <row r="1654" spans="1:9" s="6" customFormat="1">
      <c r="A1654" s="29"/>
      <c r="B1654" s="29"/>
      <c r="C1654" s="29"/>
      <c r="D1654" s="150"/>
      <c r="H1654" s="5"/>
      <c r="I1654" s="151"/>
    </row>
    <row r="1655" spans="1:9" s="6" customFormat="1">
      <c r="A1655" s="29"/>
      <c r="B1655" s="29"/>
      <c r="C1655" s="29"/>
      <c r="D1655" s="150"/>
      <c r="H1655" s="5"/>
      <c r="I1655" s="151"/>
    </row>
    <row r="1656" spans="1:9" s="6" customFormat="1">
      <c r="A1656" s="29"/>
      <c r="B1656" s="29"/>
      <c r="C1656" s="29"/>
      <c r="D1656" s="150"/>
      <c r="H1656" s="5"/>
      <c r="I1656" s="151"/>
    </row>
    <row r="1657" spans="1:9" s="6" customFormat="1">
      <c r="A1657" s="29"/>
      <c r="B1657" s="29"/>
      <c r="C1657" s="29"/>
      <c r="D1657" s="150"/>
      <c r="H1657" s="5"/>
      <c r="I1657" s="151"/>
    </row>
    <row r="1658" spans="1:9" s="6" customFormat="1">
      <c r="A1658" s="29"/>
      <c r="B1658" s="29"/>
      <c r="C1658" s="29"/>
      <c r="D1658" s="150"/>
      <c r="H1658" s="5"/>
      <c r="I1658" s="151"/>
    </row>
    <row r="1659" spans="1:9" s="6" customFormat="1">
      <c r="A1659" s="29"/>
      <c r="B1659" s="29"/>
      <c r="C1659" s="29"/>
      <c r="D1659" s="150"/>
      <c r="H1659" s="5"/>
      <c r="I1659" s="151"/>
    </row>
    <row r="1660" spans="1:9" s="6" customFormat="1">
      <c r="A1660" s="29"/>
      <c r="B1660" s="29"/>
      <c r="C1660" s="29"/>
      <c r="D1660" s="150"/>
      <c r="H1660" s="5"/>
      <c r="I1660" s="151"/>
    </row>
    <row r="1661" spans="1:9" s="6" customFormat="1">
      <c r="A1661" s="29"/>
      <c r="B1661" s="29"/>
      <c r="C1661" s="29"/>
      <c r="D1661" s="150"/>
      <c r="H1661" s="5"/>
      <c r="I1661" s="151"/>
    </row>
    <row r="1662" spans="1:9" s="6" customFormat="1">
      <c r="A1662" s="29"/>
      <c r="B1662" s="29"/>
      <c r="C1662" s="29"/>
      <c r="D1662" s="150"/>
      <c r="H1662" s="5"/>
      <c r="I1662" s="151"/>
    </row>
    <row r="1663" spans="1:9" s="6" customFormat="1">
      <c r="A1663" s="29"/>
      <c r="B1663" s="29"/>
      <c r="C1663" s="29"/>
      <c r="D1663" s="150"/>
      <c r="H1663" s="5"/>
      <c r="I1663" s="151"/>
    </row>
    <row r="1664" spans="1:9" s="6" customFormat="1">
      <c r="A1664" s="29"/>
      <c r="B1664" s="29"/>
      <c r="C1664" s="29"/>
      <c r="D1664" s="150"/>
      <c r="H1664" s="5"/>
      <c r="I1664" s="151"/>
    </row>
    <row r="1665" spans="1:9" s="6" customFormat="1">
      <c r="A1665" s="29"/>
      <c r="B1665" s="29"/>
      <c r="C1665" s="29"/>
      <c r="D1665" s="150"/>
      <c r="H1665" s="5"/>
      <c r="I1665" s="151"/>
    </row>
    <row r="1666" spans="1:9" s="6" customFormat="1">
      <c r="A1666" s="29"/>
      <c r="B1666" s="29"/>
      <c r="C1666" s="29"/>
      <c r="D1666" s="150"/>
      <c r="H1666" s="5"/>
      <c r="I1666" s="151"/>
    </row>
    <row r="1667" spans="1:9" s="6" customFormat="1">
      <c r="A1667" s="29"/>
      <c r="B1667" s="29"/>
      <c r="C1667" s="29"/>
      <c r="D1667" s="150"/>
      <c r="H1667" s="5"/>
      <c r="I1667" s="151"/>
    </row>
    <row r="1668" spans="1:9" s="6" customFormat="1">
      <c r="A1668" s="29"/>
      <c r="B1668" s="29"/>
      <c r="C1668" s="29"/>
      <c r="D1668" s="150"/>
      <c r="H1668" s="5"/>
      <c r="I1668" s="151"/>
    </row>
    <row r="1669" spans="1:9" s="6" customFormat="1">
      <c r="A1669" s="29"/>
      <c r="B1669" s="29"/>
      <c r="C1669" s="29"/>
      <c r="D1669" s="150"/>
      <c r="H1669" s="5"/>
      <c r="I1669" s="151"/>
    </row>
    <row r="1670" spans="1:9" s="6" customFormat="1">
      <c r="A1670" s="29"/>
      <c r="B1670" s="29"/>
      <c r="C1670" s="29"/>
      <c r="D1670" s="150"/>
      <c r="H1670" s="5"/>
      <c r="I1670" s="151"/>
    </row>
    <row r="1671" spans="1:9" s="6" customFormat="1">
      <c r="A1671" s="29"/>
      <c r="B1671" s="29"/>
      <c r="C1671" s="29"/>
      <c r="D1671" s="150"/>
      <c r="H1671" s="5"/>
      <c r="I1671" s="151"/>
    </row>
    <row r="1672" spans="1:9" s="6" customFormat="1">
      <c r="A1672" s="29"/>
      <c r="B1672" s="29"/>
      <c r="C1672" s="29"/>
      <c r="D1672" s="150"/>
      <c r="H1672" s="5"/>
      <c r="I1672" s="151"/>
    </row>
    <row r="1673" spans="1:9" s="6" customFormat="1">
      <c r="A1673" s="29"/>
      <c r="B1673" s="29"/>
      <c r="C1673" s="29"/>
      <c r="D1673" s="150"/>
      <c r="H1673" s="5"/>
      <c r="I1673" s="151"/>
    </row>
    <row r="1674" spans="1:9" s="6" customFormat="1">
      <c r="A1674" s="29"/>
      <c r="B1674" s="29"/>
      <c r="C1674" s="29"/>
      <c r="D1674" s="150"/>
      <c r="H1674" s="5"/>
      <c r="I1674" s="151"/>
    </row>
    <row r="1675" spans="1:9" s="6" customFormat="1">
      <c r="A1675" s="29"/>
      <c r="B1675" s="29"/>
      <c r="C1675" s="29"/>
      <c r="D1675" s="150"/>
      <c r="H1675" s="5"/>
      <c r="I1675" s="151"/>
    </row>
    <row r="1676" spans="1:9" s="6" customFormat="1">
      <c r="A1676" s="29"/>
      <c r="B1676" s="29"/>
      <c r="C1676" s="29"/>
      <c r="D1676" s="150"/>
      <c r="H1676" s="5"/>
      <c r="I1676" s="151"/>
    </row>
    <row r="1677" spans="1:9" s="6" customFormat="1">
      <c r="A1677" s="29"/>
      <c r="B1677" s="29"/>
      <c r="C1677" s="29"/>
      <c r="D1677" s="150"/>
      <c r="H1677" s="5"/>
      <c r="I1677" s="151"/>
    </row>
    <row r="1678" spans="1:9" s="6" customFormat="1">
      <c r="A1678" s="29"/>
      <c r="B1678" s="29"/>
      <c r="C1678" s="29"/>
      <c r="D1678" s="150"/>
      <c r="H1678" s="5"/>
      <c r="I1678" s="151"/>
    </row>
    <row r="1679" spans="1:9" s="6" customFormat="1">
      <c r="A1679" s="29"/>
      <c r="B1679" s="29"/>
      <c r="C1679" s="29"/>
      <c r="D1679" s="150"/>
      <c r="H1679" s="5"/>
      <c r="I1679" s="151"/>
    </row>
    <row r="1680" spans="1:9" s="6" customFormat="1">
      <c r="A1680" s="29"/>
      <c r="B1680" s="29"/>
      <c r="C1680" s="29"/>
      <c r="D1680" s="150"/>
      <c r="H1680" s="5"/>
      <c r="I1680" s="151"/>
    </row>
    <row r="1681" spans="1:9" s="6" customFormat="1">
      <c r="A1681" s="29"/>
      <c r="B1681" s="29"/>
      <c r="C1681" s="29"/>
      <c r="D1681" s="150"/>
      <c r="H1681" s="5"/>
      <c r="I1681" s="151"/>
    </row>
    <row r="1682" spans="1:9" s="6" customFormat="1">
      <c r="A1682" s="29"/>
      <c r="B1682" s="29"/>
      <c r="C1682" s="29"/>
      <c r="D1682" s="150"/>
      <c r="H1682" s="5"/>
      <c r="I1682" s="151"/>
    </row>
    <row r="1683" spans="1:9" s="6" customFormat="1">
      <c r="A1683" s="29"/>
      <c r="B1683" s="29"/>
      <c r="C1683" s="29"/>
      <c r="D1683" s="150"/>
      <c r="H1683" s="5"/>
      <c r="I1683" s="151"/>
    </row>
    <row r="1684" spans="1:9" s="6" customFormat="1">
      <c r="A1684" s="29"/>
      <c r="B1684" s="29"/>
      <c r="C1684" s="29"/>
      <c r="D1684" s="150"/>
      <c r="H1684" s="5"/>
      <c r="I1684" s="151"/>
    </row>
    <row r="1685" spans="1:9" s="6" customFormat="1">
      <c r="A1685" s="29"/>
      <c r="B1685" s="29"/>
      <c r="C1685" s="29"/>
      <c r="D1685" s="150"/>
      <c r="H1685" s="5"/>
      <c r="I1685" s="151"/>
    </row>
    <row r="1686" spans="1:9" s="6" customFormat="1">
      <c r="A1686" s="29"/>
      <c r="B1686" s="29"/>
      <c r="C1686" s="29"/>
      <c r="D1686" s="150"/>
      <c r="H1686" s="5"/>
      <c r="I1686" s="151"/>
    </row>
    <row r="1687" spans="1:9" s="6" customFormat="1">
      <c r="A1687" s="29"/>
      <c r="B1687" s="29"/>
      <c r="C1687" s="29"/>
      <c r="D1687" s="150"/>
      <c r="H1687" s="5"/>
      <c r="I1687" s="151"/>
    </row>
    <row r="1688" spans="1:9" s="6" customFormat="1">
      <c r="A1688" s="29"/>
      <c r="B1688" s="29"/>
      <c r="C1688" s="29"/>
      <c r="D1688" s="150"/>
      <c r="H1688" s="5"/>
      <c r="I1688" s="151"/>
    </row>
    <row r="1689" spans="1:9" s="6" customFormat="1">
      <c r="A1689" s="29"/>
      <c r="B1689" s="29"/>
      <c r="C1689" s="29"/>
      <c r="D1689" s="150"/>
      <c r="H1689" s="5"/>
      <c r="I1689" s="151"/>
    </row>
    <row r="1690" spans="1:9" s="6" customFormat="1">
      <c r="A1690" s="29"/>
      <c r="B1690" s="29"/>
      <c r="C1690" s="29"/>
      <c r="D1690" s="150"/>
      <c r="H1690" s="5"/>
      <c r="I1690" s="151"/>
    </row>
    <row r="1691" spans="1:9" s="6" customFormat="1">
      <c r="A1691" s="29"/>
      <c r="B1691" s="29"/>
      <c r="C1691" s="29"/>
      <c r="D1691" s="150"/>
      <c r="H1691" s="5"/>
      <c r="I1691" s="151"/>
    </row>
    <row r="1692" spans="1:9" s="6" customFormat="1">
      <c r="A1692" s="29"/>
      <c r="B1692" s="29"/>
      <c r="C1692" s="29"/>
      <c r="D1692" s="150"/>
      <c r="H1692" s="5"/>
      <c r="I1692" s="151"/>
    </row>
    <row r="1693" spans="1:9" s="6" customFormat="1">
      <c r="A1693" s="29"/>
      <c r="B1693" s="29"/>
      <c r="C1693" s="29"/>
      <c r="D1693" s="150"/>
      <c r="H1693" s="5"/>
      <c r="I1693" s="151"/>
    </row>
    <row r="1694" spans="1:9" s="6" customFormat="1">
      <c r="A1694" s="29"/>
      <c r="B1694" s="29"/>
      <c r="C1694" s="29"/>
      <c r="D1694" s="150"/>
      <c r="H1694" s="5"/>
      <c r="I1694" s="151"/>
    </row>
    <row r="1695" spans="1:9" s="6" customFormat="1">
      <c r="A1695" s="29"/>
      <c r="B1695" s="29"/>
      <c r="C1695" s="29"/>
      <c r="D1695" s="150"/>
      <c r="H1695" s="5"/>
      <c r="I1695" s="151"/>
    </row>
    <row r="1696" spans="1:9" s="6" customFormat="1">
      <c r="A1696" s="29"/>
      <c r="B1696" s="29"/>
      <c r="C1696" s="29"/>
      <c r="D1696" s="150"/>
      <c r="H1696" s="5"/>
      <c r="I1696" s="151"/>
    </row>
    <row r="1697" spans="1:9" s="6" customFormat="1">
      <c r="A1697" s="29"/>
      <c r="B1697" s="29"/>
      <c r="C1697" s="29"/>
      <c r="D1697" s="150"/>
      <c r="H1697" s="5"/>
      <c r="I1697" s="151"/>
    </row>
    <row r="1698" spans="1:9" s="6" customFormat="1">
      <c r="A1698" s="29"/>
      <c r="B1698" s="29"/>
      <c r="C1698" s="29"/>
      <c r="D1698" s="150"/>
      <c r="H1698" s="5"/>
      <c r="I1698" s="151"/>
    </row>
    <row r="1699" spans="1:9" s="6" customFormat="1">
      <c r="A1699" s="29"/>
      <c r="B1699" s="29"/>
      <c r="C1699" s="29"/>
      <c r="D1699" s="150"/>
      <c r="H1699" s="5"/>
      <c r="I1699" s="151"/>
    </row>
    <row r="1700" spans="1:9" s="6" customFormat="1">
      <c r="A1700" s="29"/>
      <c r="B1700" s="29"/>
      <c r="C1700" s="29"/>
      <c r="D1700" s="150"/>
      <c r="H1700" s="5"/>
      <c r="I1700" s="151"/>
    </row>
    <row r="1701" spans="1:9" s="6" customFormat="1">
      <c r="A1701" s="29"/>
      <c r="B1701" s="29"/>
      <c r="C1701" s="29"/>
      <c r="D1701" s="150"/>
      <c r="H1701" s="5"/>
      <c r="I1701" s="151"/>
    </row>
    <row r="1702" spans="1:9" s="6" customFormat="1">
      <c r="A1702" s="29"/>
      <c r="B1702" s="29"/>
      <c r="C1702" s="29"/>
      <c r="D1702" s="150"/>
      <c r="H1702" s="5"/>
      <c r="I1702" s="151"/>
    </row>
    <row r="1703" spans="1:9" s="6" customFormat="1">
      <c r="A1703" s="29"/>
      <c r="B1703" s="29"/>
      <c r="C1703" s="29"/>
      <c r="D1703" s="150"/>
      <c r="H1703" s="5"/>
      <c r="I1703" s="151"/>
    </row>
    <row r="1704" spans="1:9" s="6" customFormat="1">
      <c r="A1704" s="29"/>
      <c r="B1704" s="29"/>
      <c r="C1704" s="29"/>
      <c r="D1704" s="150"/>
      <c r="H1704" s="5"/>
      <c r="I1704" s="151"/>
    </row>
    <row r="1705" spans="1:9" s="6" customFormat="1">
      <c r="A1705" s="29"/>
      <c r="B1705" s="29"/>
      <c r="C1705" s="29"/>
      <c r="D1705" s="150"/>
      <c r="H1705" s="5"/>
      <c r="I1705" s="151"/>
    </row>
    <row r="1706" spans="1:9" s="6" customFormat="1">
      <c r="A1706" s="29"/>
      <c r="B1706" s="29"/>
      <c r="C1706" s="29"/>
      <c r="D1706" s="150"/>
      <c r="H1706" s="5"/>
      <c r="I1706" s="151"/>
    </row>
    <row r="1707" spans="1:9" s="6" customFormat="1">
      <c r="A1707" s="29"/>
      <c r="B1707" s="29"/>
      <c r="C1707" s="29"/>
      <c r="D1707" s="150"/>
      <c r="H1707" s="5"/>
      <c r="I1707" s="151"/>
    </row>
    <row r="1708" spans="1:9" s="6" customFormat="1">
      <c r="A1708" s="29"/>
      <c r="B1708" s="29"/>
      <c r="C1708" s="29"/>
      <c r="D1708" s="150"/>
      <c r="H1708" s="5"/>
      <c r="I1708" s="151"/>
    </row>
    <row r="1709" spans="1:9" s="6" customFormat="1">
      <c r="A1709" s="29"/>
      <c r="B1709" s="29"/>
      <c r="C1709" s="29"/>
      <c r="D1709" s="150"/>
      <c r="H1709" s="5"/>
      <c r="I1709" s="151"/>
    </row>
    <row r="1710" spans="1:9" s="6" customFormat="1">
      <c r="A1710" s="29"/>
      <c r="B1710" s="29"/>
      <c r="C1710" s="29"/>
      <c r="D1710" s="150"/>
      <c r="H1710" s="5"/>
      <c r="I1710" s="151"/>
    </row>
    <row r="1711" spans="1:9" s="6" customFormat="1">
      <c r="A1711" s="29"/>
      <c r="B1711" s="29"/>
      <c r="C1711" s="29"/>
      <c r="D1711" s="150"/>
      <c r="H1711" s="5"/>
      <c r="I1711" s="151"/>
    </row>
    <row r="1712" spans="1:9" s="6" customFormat="1">
      <c r="A1712" s="29"/>
      <c r="B1712" s="29"/>
      <c r="C1712" s="29"/>
      <c r="D1712" s="150"/>
      <c r="H1712" s="5"/>
      <c r="I1712" s="151"/>
    </row>
    <row r="1713" spans="1:9" s="6" customFormat="1">
      <c r="A1713" s="29"/>
      <c r="B1713" s="29"/>
      <c r="C1713" s="29"/>
      <c r="D1713" s="150"/>
      <c r="H1713" s="5"/>
      <c r="I1713" s="151"/>
    </row>
    <row r="1714" spans="1:9" s="6" customFormat="1">
      <c r="A1714" s="29"/>
      <c r="B1714" s="29"/>
      <c r="C1714" s="29"/>
      <c r="D1714" s="150"/>
      <c r="H1714" s="5"/>
      <c r="I1714" s="151"/>
    </row>
    <row r="1715" spans="1:9" s="6" customFormat="1">
      <c r="A1715" s="29"/>
      <c r="B1715" s="29"/>
      <c r="C1715" s="29"/>
      <c r="D1715" s="150"/>
      <c r="H1715" s="5"/>
      <c r="I1715" s="151"/>
    </row>
    <row r="1716" spans="1:9" s="6" customFormat="1">
      <c r="A1716" s="29"/>
      <c r="B1716" s="29"/>
      <c r="C1716" s="29"/>
      <c r="D1716" s="150"/>
      <c r="H1716" s="5"/>
      <c r="I1716" s="151"/>
    </row>
    <row r="1717" spans="1:9" s="6" customFormat="1">
      <c r="A1717" s="29"/>
      <c r="B1717" s="29"/>
      <c r="C1717" s="29"/>
      <c r="D1717" s="150"/>
      <c r="H1717" s="5"/>
      <c r="I1717" s="151"/>
    </row>
    <row r="1718" spans="1:9" s="6" customFormat="1">
      <c r="A1718" s="29"/>
      <c r="B1718" s="29"/>
      <c r="C1718" s="29"/>
      <c r="D1718" s="150"/>
      <c r="H1718" s="5"/>
      <c r="I1718" s="151"/>
    </row>
    <row r="1719" spans="1:9" s="6" customFormat="1">
      <c r="A1719" s="29"/>
      <c r="B1719" s="29"/>
      <c r="C1719" s="29"/>
      <c r="D1719" s="150"/>
      <c r="H1719" s="5"/>
      <c r="I1719" s="151"/>
    </row>
    <row r="1720" spans="1:9" s="6" customFormat="1">
      <c r="A1720" s="29"/>
      <c r="B1720" s="29"/>
      <c r="C1720" s="29"/>
      <c r="D1720" s="150"/>
      <c r="H1720" s="5"/>
      <c r="I1720" s="151"/>
    </row>
    <row r="1721" spans="1:9" s="6" customFormat="1">
      <c r="A1721" s="29"/>
      <c r="B1721" s="29"/>
      <c r="C1721" s="29"/>
      <c r="D1721" s="150"/>
      <c r="H1721" s="5"/>
      <c r="I1721" s="151"/>
    </row>
    <row r="1722" spans="1:9" s="6" customFormat="1">
      <c r="A1722" s="29"/>
      <c r="B1722" s="29"/>
      <c r="C1722" s="29"/>
      <c r="D1722" s="150"/>
      <c r="H1722" s="5"/>
      <c r="I1722" s="151"/>
    </row>
    <row r="1723" spans="1:9" s="6" customFormat="1">
      <c r="A1723" s="29"/>
      <c r="B1723" s="29"/>
      <c r="C1723" s="29"/>
      <c r="D1723" s="150"/>
      <c r="H1723" s="5"/>
      <c r="I1723" s="151"/>
    </row>
    <row r="1724" spans="1:9" s="6" customFormat="1">
      <c r="A1724" s="29"/>
      <c r="B1724" s="29"/>
      <c r="C1724" s="29"/>
      <c r="D1724" s="150"/>
      <c r="H1724" s="5"/>
      <c r="I1724" s="151"/>
    </row>
    <row r="1725" spans="1:9" s="6" customFormat="1">
      <c r="A1725" s="29"/>
      <c r="B1725" s="29"/>
      <c r="C1725" s="29"/>
      <c r="D1725" s="150"/>
      <c r="H1725" s="5"/>
      <c r="I1725" s="151"/>
    </row>
    <row r="1726" spans="1:9" s="6" customFormat="1">
      <c r="A1726" s="29"/>
      <c r="B1726" s="29"/>
      <c r="C1726" s="29"/>
      <c r="D1726" s="150"/>
      <c r="H1726" s="5"/>
      <c r="I1726" s="151"/>
    </row>
    <row r="1727" spans="1:9" s="6" customFormat="1">
      <c r="A1727" s="29"/>
      <c r="B1727" s="29"/>
      <c r="C1727" s="29"/>
      <c r="D1727" s="150"/>
      <c r="H1727" s="5"/>
      <c r="I1727" s="151"/>
    </row>
    <row r="1728" spans="1:9" s="6" customFormat="1">
      <c r="A1728" s="29"/>
      <c r="B1728" s="29"/>
      <c r="C1728" s="29"/>
      <c r="D1728" s="150"/>
      <c r="H1728" s="5"/>
      <c r="I1728" s="151"/>
    </row>
    <row r="1729" spans="1:9" s="6" customFormat="1">
      <c r="A1729" s="29"/>
      <c r="B1729" s="29"/>
      <c r="C1729" s="29"/>
      <c r="D1729" s="150"/>
      <c r="H1729" s="5"/>
      <c r="I1729" s="151"/>
    </row>
    <row r="1730" spans="1:9" s="6" customFormat="1">
      <c r="A1730" s="29"/>
      <c r="B1730" s="29"/>
      <c r="C1730" s="29"/>
      <c r="D1730" s="150"/>
      <c r="H1730" s="5"/>
      <c r="I1730" s="151"/>
    </row>
    <row r="1731" spans="1:9" s="6" customFormat="1">
      <c r="A1731" s="29"/>
      <c r="B1731" s="29"/>
      <c r="C1731" s="29"/>
      <c r="D1731" s="150"/>
      <c r="H1731" s="5"/>
      <c r="I1731" s="151"/>
    </row>
    <row r="1732" spans="1:9" s="6" customFormat="1">
      <c r="A1732" s="29"/>
      <c r="B1732" s="29"/>
      <c r="C1732" s="29"/>
      <c r="D1732" s="150"/>
      <c r="H1732" s="5"/>
      <c r="I1732" s="151"/>
    </row>
    <row r="1733" spans="1:9" s="6" customFormat="1">
      <c r="A1733" s="29"/>
      <c r="B1733" s="29"/>
      <c r="C1733" s="29"/>
      <c r="D1733" s="150"/>
      <c r="H1733" s="5"/>
      <c r="I1733" s="151"/>
    </row>
    <row r="1734" spans="1:9" s="6" customFormat="1">
      <c r="A1734" s="29"/>
      <c r="B1734" s="29"/>
      <c r="C1734" s="29"/>
      <c r="D1734" s="150"/>
      <c r="H1734" s="5"/>
      <c r="I1734" s="151"/>
    </row>
    <row r="1735" spans="1:9" s="6" customFormat="1">
      <c r="A1735" s="29"/>
      <c r="B1735" s="29"/>
      <c r="C1735" s="29"/>
      <c r="D1735" s="150"/>
      <c r="H1735" s="5"/>
      <c r="I1735" s="151"/>
    </row>
    <row r="1736" spans="1:9" s="6" customFormat="1">
      <c r="A1736" s="29"/>
      <c r="B1736" s="29"/>
      <c r="C1736" s="29"/>
      <c r="D1736" s="150"/>
      <c r="H1736" s="5"/>
      <c r="I1736" s="151"/>
    </row>
    <row r="1737" spans="1:9" s="6" customFormat="1">
      <c r="A1737" s="29"/>
      <c r="B1737" s="29"/>
      <c r="C1737" s="29"/>
      <c r="D1737" s="150"/>
      <c r="H1737" s="5"/>
      <c r="I1737" s="151"/>
    </row>
    <row r="1738" spans="1:9" s="6" customFormat="1">
      <c r="A1738" s="29"/>
      <c r="B1738" s="29"/>
      <c r="C1738" s="29"/>
      <c r="D1738" s="150"/>
      <c r="H1738" s="5"/>
      <c r="I1738" s="151"/>
    </row>
    <row r="1739" spans="1:9" s="6" customFormat="1">
      <c r="A1739" s="29"/>
      <c r="B1739" s="29"/>
      <c r="C1739" s="29"/>
      <c r="D1739" s="150"/>
      <c r="H1739" s="5"/>
      <c r="I1739" s="151"/>
    </row>
    <row r="1740" spans="1:9" s="6" customFormat="1">
      <c r="A1740" s="29"/>
      <c r="B1740" s="29"/>
      <c r="C1740" s="29"/>
      <c r="D1740" s="150"/>
      <c r="H1740" s="5"/>
      <c r="I1740" s="151"/>
    </row>
    <row r="1741" spans="1:9" s="6" customFormat="1">
      <c r="A1741" s="29"/>
      <c r="B1741" s="29"/>
      <c r="C1741" s="29"/>
      <c r="D1741" s="150"/>
      <c r="H1741" s="5"/>
      <c r="I1741" s="151"/>
    </row>
    <row r="1742" spans="1:9" s="6" customFormat="1">
      <c r="A1742" s="29"/>
      <c r="B1742" s="29"/>
      <c r="C1742" s="29"/>
      <c r="D1742" s="150"/>
      <c r="H1742" s="5"/>
      <c r="I1742" s="151"/>
    </row>
    <row r="1743" spans="1:9" s="6" customFormat="1">
      <c r="A1743" s="29"/>
      <c r="B1743" s="29"/>
      <c r="C1743" s="29"/>
      <c r="D1743" s="150"/>
      <c r="H1743" s="5"/>
      <c r="I1743" s="151"/>
    </row>
    <row r="1744" spans="1:9" s="6" customFormat="1">
      <c r="A1744" s="29"/>
      <c r="B1744" s="29"/>
      <c r="C1744" s="29"/>
      <c r="D1744" s="150"/>
      <c r="H1744" s="5"/>
      <c r="I1744" s="151"/>
    </row>
    <row r="1745" spans="1:9" s="6" customFormat="1">
      <c r="A1745" s="29"/>
      <c r="B1745" s="29"/>
      <c r="C1745" s="29"/>
      <c r="D1745" s="150"/>
      <c r="H1745" s="5"/>
      <c r="I1745" s="151"/>
    </row>
    <row r="1746" spans="1:9" s="6" customFormat="1">
      <c r="A1746" s="29"/>
      <c r="B1746" s="29"/>
      <c r="C1746" s="29"/>
      <c r="D1746" s="150"/>
      <c r="H1746" s="5"/>
      <c r="I1746" s="151"/>
    </row>
    <row r="1747" spans="1:9" s="6" customFormat="1">
      <c r="A1747" s="29"/>
      <c r="B1747" s="29"/>
      <c r="C1747" s="29"/>
      <c r="D1747" s="150"/>
      <c r="H1747" s="5"/>
      <c r="I1747" s="151"/>
    </row>
    <row r="1748" spans="1:9" s="6" customFormat="1">
      <c r="A1748" s="29"/>
      <c r="B1748" s="29"/>
      <c r="C1748" s="29"/>
      <c r="D1748" s="150"/>
      <c r="H1748" s="5"/>
      <c r="I1748" s="151"/>
    </row>
    <row r="1749" spans="1:9" s="6" customFormat="1">
      <c r="A1749" s="29"/>
      <c r="B1749" s="29"/>
      <c r="C1749" s="29"/>
      <c r="D1749" s="150"/>
      <c r="H1749" s="5"/>
      <c r="I1749" s="151"/>
    </row>
    <row r="1750" spans="1:9" s="6" customFormat="1">
      <c r="A1750" s="29"/>
      <c r="B1750" s="29"/>
      <c r="C1750" s="29"/>
      <c r="D1750" s="150"/>
      <c r="H1750" s="5"/>
      <c r="I1750" s="151"/>
    </row>
    <row r="1751" spans="1:9" s="6" customFormat="1">
      <c r="A1751" s="29"/>
      <c r="B1751" s="29"/>
      <c r="C1751" s="29"/>
      <c r="D1751" s="150"/>
      <c r="H1751" s="5"/>
      <c r="I1751" s="151"/>
    </row>
    <row r="1752" spans="1:9" s="6" customFormat="1">
      <c r="A1752" s="29"/>
      <c r="B1752" s="29"/>
      <c r="C1752" s="29"/>
      <c r="D1752" s="150"/>
      <c r="H1752" s="5"/>
      <c r="I1752" s="151"/>
    </row>
    <row r="1753" spans="1:9" s="6" customFormat="1">
      <c r="A1753" s="29"/>
      <c r="B1753" s="29"/>
      <c r="C1753" s="29"/>
      <c r="D1753" s="150"/>
      <c r="H1753" s="5"/>
      <c r="I1753" s="151"/>
    </row>
    <row r="1754" spans="1:9" s="6" customFormat="1">
      <c r="A1754" s="29"/>
      <c r="B1754" s="29"/>
      <c r="C1754" s="29"/>
      <c r="D1754" s="150"/>
      <c r="H1754" s="5"/>
      <c r="I1754" s="151"/>
    </row>
    <row r="1755" spans="1:9" s="6" customFormat="1">
      <c r="A1755" s="29"/>
      <c r="B1755" s="29"/>
      <c r="C1755" s="29"/>
      <c r="D1755" s="150"/>
      <c r="H1755" s="5"/>
      <c r="I1755" s="151"/>
    </row>
    <row r="1756" spans="1:9" s="6" customFormat="1">
      <c r="A1756" s="29"/>
      <c r="B1756" s="29"/>
      <c r="C1756" s="29"/>
      <c r="D1756" s="150"/>
      <c r="H1756" s="5"/>
      <c r="I1756" s="151"/>
    </row>
    <row r="1757" spans="1:9" s="6" customFormat="1">
      <c r="A1757" s="29"/>
      <c r="B1757" s="29"/>
      <c r="C1757" s="29"/>
      <c r="D1757" s="150"/>
      <c r="H1757" s="5"/>
      <c r="I1757" s="151"/>
    </row>
    <row r="1758" spans="1:9" s="6" customFormat="1">
      <c r="A1758" s="29"/>
      <c r="B1758" s="29"/>
      <c r="C1758" s="29"/>
      <c r="D1758" s="150"/>
      <c r="H1758" s="5"/>
      <c r="I1758" s="151"/>
    </row>
    <row r="1759" spans="1:9" s="6" customFormat="1">
      <c r="A1759" s="29"/>
      <c r="B1759" s="29"/>
      <c r="C1759" s="29"/>
      <c r="D1759" s="150"/>
      <c r="H1759" s="5"/>
      <c r="I1759" s="151"/>
    </row>
    <row r="1760" spans="1:9" s="6" customFormat="1">
      <c r="A1760" s="29"/>
      <c r="B1760" s="29"/>
      <c r="C1760" s="29"/>
      <c r="D1760" s="150"/>
      <c r="H1760" s="5"/>
      <c r="I1760" s="151"/>
    </row>
    <row r="1761" spans="1:9" s="6" customFormat="1">
      <c r="A1761" s="29"/>
      <c r="B1761" s="29"/>
      <c r="C1761" s="29"/>
      <c r="D1761" s="150"/>
      <c r="H1761" s="5"/>
      <c r="I1761" s="151"/>
    </row>
    <row r="1762" spans="1:9" s="6" customFormat="1">
      <c r="A1762" s="29"/>
      <c r="B1762" s="29"/>
      <c r="C1762" s="29"/>
      <c r="D1762" s="150"/>
      <c r="H1762" s="5"/>
      <c r="I1762" s="151"/>
    </row>
    <row r="1763" spans="1:9" s="6" customFormat="1">
      <c r="A1763" s="29"/>
      <c r="B1763" s="29"/>
      <c r="C1763" s="29"/>
      <c r="D1763" s="150"/>
      <c r="H1763" s="5"/>
      <c r="I1763" s="151"/>
    </row>
    <row r="1764" spans="1:9" s="6" customFormat="1">
      <c r="A1764" s="29"/>
      <c r="B1764" s="29"/>
      <c r="C1764" s="29"/>
      <c r="D1764" s="150"/>
      <c r="H1764" s="5"/>
      <c r="I1764" s="151"/>
    </row>
    <row r="1765" spans="1:9" s="6" customFormat="1">
      <c r="A1765" s="29"/>
      <c r="B1765" s="29"/>
      <c r="C1765" s="29"/>
      <c r="D1765" s="150"/>
      <c r="H1765" s="5"/>
      <c r="I1765" s="151"/>
    </row>
    <row r="1766" spans="1:9" s="6" customFormat="1">
      <c r="A1766" s="29"/>
      <c r="B1766" s="29"/>
      <c r="C1766" s="29"/>
      <c r="D1766" s="150"/>
      <c r="H1766" s="5"/>
      <c r="I1766" s="151"/>
    </row>
    <row r="1767" spans="1:9" s="6" customFormat="1">
      <c r="A1767" s="29"/>
      <c r="B1767" s="29"/>
      <c r="C1767" s="29"/>
      <c r="D1767" s="150"/>
      <c r="H1767" s="5"/>
      <c r="I1767" s="151"/>
    </row>
    <row r="1768" spans="1:9" s="6" customFormat="1">
      <c r="A1768" s="29"/>
      <c r="B1768" s="29"/>
      <c r="C1768" s="29"/>
      <c r="D1768" s="150"/>
      <c r="H1768" s="5"/>
      <c r="I1768" s="151"/>
    </row>
    <row r="1769" spans="1:9" s="6" customFormat="1">
      <c r="A1769" s="29"/>
      <c r="B1769" s="29"/>
      <c r="C1769" s="29"/>
      <c r="D1769" s="150"/>
      <c r="H1769" s="5"/>
      <c r="I1769" s="151"/>
    </row>
    <row r="1770" spans="1:9" s="6" customFormat="1">
      <c r="A1770" s="29"/>
      <c r="B1770" s="29"/>
      <c r="C1770" s="29"/>
      <c r="D1770" s="150"/>
      <c r="H1770" s="5"/>
      <c r="I1770" s="151"/>
    </row>
    <row r="1771" spans="1:9" s="6" customFormat="1">
      <c r="A1771" s="29"/>
      <c r="B1771" s="29"/>
      <c r="C1771" s="29"/>
      <c r="D1771" s="150"/>
      <c r="H1771" s="5"/>
      <c r="I1771" s="151"/>
    </row>
    <row r="1772" spans="1:9" s="6" customFormat="1">
      <c r="A1772" s="29"/>
      <c r="B1772" s="29"/>
      <c r="C1772" s="29"/>
      <c r="D1772" s="150"/>
      <c r="H1772" s="5"/>
      <c r="I1772" s="151"/>
    </row>
    <row r="1773" spans="1:9" s="6" customFormat="1">
      <c r="A1773" s="29"/>
      <c r="B1773" s="29"/>
      <c r="C1773" s="29"/>
      <c r="D1773" s="150"/>
      <c r="H1773" s="5"/>
      <c r="I1773" s="151"/>
    </row>
    <row r="1774" spans="1:9" s="6" customFormat="1">
      <c r="A1774" s="29"/>
      <c r="B1774" s="29"/>
      <c r="C1774" s="29"/>
      <c r="D1774" s="150"/>
      <c r="H1774" s="5"/>
      <c r="I1774" s="151"/>
    </row>
    <row r="1775" spans="1:9" s="6" customFormat="1">
      <c r="A1775" s="29"/>
      <c r="B1775" s="29"/>
      <c r="C1775" s="29"/>
      <c r="D1775" s="150"/>
      <c r="H1775" s="5"/>
      <c r="I1775" s="151"/>
    </row>
    <row r="1776" spans="1:9" s="6" customFormat="1">
      <c r="A1776" s="29"/>
      <c r="B1776" s="29"/>
      <c r="C1776" s="29"/>
      <c r="D1776" s="150"/>
      <c r="H1776" s="5"/>
      <c r="I1776" s="151"/>
    </row>
    <row r="1777" spans="1:9" s="6" customFormat="1">
      <c r="A1777" s="29"/>
      <c r="B1777" s="29"/>
      <c r="C1777" s="29"/>
      <c r="D1777" s="150"/>
      <c r="H1777" s="5"/>
      <c r="I1777" s="151"/>
    </row>
    <row r="1778" spans="1:9" s="6" customFormat="1">
      <c r="A1778" s="29"/>
      <c r="B1778" s="29"/>
      <c r="C1778" s="29"/>
      <c r="D1778" s="150"/>
      <c r="H1778" s="5"/>
      <c r="I1778" s="151"/>
    </row>
    <row r="1779" spans="1:9" s="6" customFormat="1">
      <c r="A1779" s="29"/>
      <c r="B1779" s="29"/>
      <c r="C1779" s="29"/>
      <c r="D1779" s="150"/>
      <c r="H1779" s="5"/>
      <c r="I1779" s="151"/>
    </row>
    <row r="1780" spans="1:9" s="6" customFormat="1">
      <c r="A1780" s="29"/>
      <c r="B1780" s="29"/>
      <c r="C1780" s="29"/>
      <c r="D1780" s="150"/>
      <c r="H1780" s="5"/>
      <c r="I1780" s="151"/>
    </row>
    <row r="1781" spans="1:9" s="6" customFormat="1">
      <c r="A1781" s="29"/>
      <c r="B1781" s="29"/>
      <c r="C1781" s="29"/>
      <c r="D1781" s="150"/>
      <c r="H1781" s="5"/>
      <c r="I1781" s="151"/>
    </row>
    <row r="1782" spans="1:9" s="6" customFormat="1">
      <c r="A1782" s="29"/>
      <c r="B1782" s="29"/>
      <c r="C1782" s="29"/>
      <c r="D1782" s="150"/>
      <c r="H1782" s="5"/>
      <c r="I1782" s="151"/>
    </row>
    <row r="1783" spans="1:9" s="6" customFormat="1">
      <c r="A1783" s="29"/>
      <c r="B1783" s="29"/>
      <c r="C1783" s="29"/>
      <c r="D1783" s="150"/>
      <c r="H1783" s="5"/>
      <c r="I1783" s="151"/>
    </row>
    <row r="1784" spans="1:9" s="6" customFormat="1">
      <c r="A1784" s="29"/>
      <c r="B1784" s="29"/>
      <c r="C1784" s="29"/>
      <c r="D1784" s="150"/>
      <c r="H1784" s="5"/>
      <c r="I1784" s="151"/>
    </row>
    <row r="1785" spans="1:9" s="6" customFormat="1">
      <c r="A1785" s="29"/>
      <c r="B1785" s="29"/>
      <c r="C1785" s="29"/>
      <c r="D1785" s="150"/>
      <c r="H1785" s="5"/>
      <c r="I1785" s="151"/>
    </row>
    <row r="1786" spans="1:9" s="6" customFormat="1">
      <c r="A1786" s="29"/>
      <c r="B1786" s="29"/>
      <c r="C1786" s="29"/>
      <c r="D1786" s="150"/>
      <c r="H1786" s="5"/>
      <c r="I1786" s="151"/>
    </row>
    <row r="1787" spans="1:9" s="6" customFormat="1">
      <c r="A1787" s="29"/>
      <c r="B1787" s="29"/>
      <c r="C1787" s="29"/>
      <c r="D1787" s="150"/>
      <c r="H1787" s="5"/>
      <c r="I1787" s="151"/>
    </row>
    <row r="1788" spans="1:9" s="6" customFormat="1">
      <c r="A1788" s="29"/>
      <c r="B1788" s="29"/>
      <c r="C1788" s="29"/>
      <c r="D1788" s="150"/>
      <c r="H1788" s="5"/>
      <c r="I1788" s="151"/>
    </row>
    <row r="1789" spans="1:9" s="6" customFormat="1">
      <c r="A1789" s="29"/>
      <c r="B1789" s="29"/>
      <c r="C1789" s="29"/>
      <c r="D1789" s="150"/>
      <c r="H1789" s="5"/>
      <c r="I1789" s="151"/>
    </row>
    <row r="1790" spans="1:9" s="6" customFormat="1">
      <c r="A1790" s="29"/>
      <c r="B1790" s="29"/>
      <c r="C1790" s="29"/>
      <c r="D1790" s="150"/>
      <c r="H1790" s="5"/>
      <c r="I1790" s="151"/>
    </row>
    <row r="1791" spans="1:9" s="6" customFormat="1">
      <c r="A1791" s="29"/>
      <c r="B1791" s="29"/>
      <c r="C1791" s="29"/>
      <c r="D1791" s="150"/>
      <c r="H1791" s="5"/>
      <c r="I1791" s="151"/>
    </row>
    <row r="1792" spans="1:9" s="6" customFormat="1">
      <c r="A1792" s="29"/>
      <c r="B1792" s="29"/>
      <c r="C1792" s="29"/>
      <c r="D1792" s="150"/>
      <c r="H1792" s="5"/>
      <c r="I1792" s="151"/>
    </row>
    <row r="1793" spans="1:9" s="6" customFormat="1">
      <c r="A1793" s="29"/>
      <c r="B1793" s="29"/>
      <c r="C1793" s="29"/>
      <c r="D1793" s="150"/>
      <c r="H1793" s="5"/>
      <c r="I1793" s="151"/>
    </row>
    <row r="1794" spans="1:9" s="6" customFormat="1">
      <c r="A1794" s="29"/>
      <c r="B1794" s="29"/>
      <c r="C1794" s="29"/>
      <c r="D1794" s="150"/>
      <c r="H1794" s="5"/>
      <c r="I1794" s="151"/>
    </row>
    <row r="1795" spans="1:9" s="6" customFormat="1">
      <c r="A1795" s="29"/>
      <c r="B1795" s="29"/>
      <c r="C1795" s="29"/>
      <c r="D1795" s="150"/>
      <c r="H1795" s="5"/>
      <c r="I1795" s="151"/>
    </row>
    <row r="1796" spans="1:9" s="6" customFormat="1">
      <c r="A1796" s="29"/>
      <c r="B1796" s="29"/>
      <c r="C1796" s="29"/>
      <c r="D1796" s="150"/>
      <c r="H1796" s="5"/>
      <c r="I1796" s="151"/>
    </row>
    <row r="1797" spans="1:9" s="6" customFormat="1">
      <c r="A1797" s="29"/>
      <c r="B1797" s="29"/>
      <c r="C1797" s="29"/>
      <c r="D1797" s="150"/>
      <c r="H1797" s="5"/>
      <c r="I1797" s="151"/>
    </row>
    <row r="1798" spans="1:9" s="6" customFormat="1">
      <c r="A1798" s="29"/>
      <c r="B1798" s="29"/>
      <c r="C1798" s="29"/>
      <c r="D1798" s="150"/>
      <c r="H1798" s="5"/>
      <c r="I1798" s="151"/>
    </row>
    <row r="1799" spans="1:9" s="6" customFormat="1">
      <c r="A1799" s="29"/>
      <c r="B1799" s="29"/>
      <c r="C1799" s="29"/>
      <c r="D1799" s="150"/>
      <c r="H1799" s="5"/>
      <c r="I1799" s="151"/>
    </row>
    <row r="1800" spans="1:9" s="6" customFormat="1">
      <c r="A1800" s="29"/>
      <c r="B1800" s="29"/>
      <c r="C1800" s="29"/>
      <c r="D1800" s="150"/>
      <c r="H1800" s="5"/>
      <c r="I1800" s="151"/>
    </row>
    <row r="1801" spans="1:9" s="6" customFormat="1">
      <c r="A1801" s="29"/>
      <c r="B1801" s="29"/>
      <c r="C1801" s="29"/>
      <c r="D1801" s="150"/>
      <c r="H1801" s="5"/>
      <c r="I1801" s="151"/>
    </row>
    <row r="1802" spans="1:9" s="6" customFormat="1">
      <c r="A1802" s="29"/>
      <c r="B1802" s="29"/>
      <c r="C1802" s="29"/>
      <c r="D1802" s="150"/>
      <c r="H1802" s="5"/>
      <c r="I1802" s="151"/>
    </row>
    <row r="1803" spans="1:9" s="6" customFormat="1">
      <c r="A1803" s="29"/>
      <c r="B1803" s="29"/>
      <c r="C1803" s="29"/>
      <c r="D1803" s="150"/>
      <c r="H1803" s="5"/>
      <c r="I1803" s="151"/>
    </row>
    <row r="1804" spans="1:9" s="6" customFormat="1">
      <c r="A1804" s="29"/>
      <c r="B1804" s="29"/>
      <c r="C1804" s="29"/>
      <c r="D1804" s="150"/>
      <c r="H1804" s="5"/>
      <c r="I1804" s="151"/>
    </row>
    <row r="1805" spans="1:9" s="6" customFormat="1">
      <c r="A1805" s="29"/>
      <c r="B1805" s="29"/>
      <c r="C1805" s="29"/>
      <c r="D1805" s="150"/>
      <c r="H1805" s="5"/>
      <c r="I1805" s="151"/>
    </row>
    <row r="1806" spans="1:9" s="6" customFormat="1">
      <c r="A1806" s="29"/>
      <c r="B1806" s="29"/>
      <c r="C1806" s="29"/>
      <c r="D1806" s="150"/>
      <c r="H1806" s="5"/>
      <c r="I1806" s="151"/>
    </row>
    <row r="1807" spans="1:9" s="6" customFormat="1">
      <c r="A1807" s="29"/>
      <c r="B1807" s="29"/>
      <c r="C1807" s="29"/>
      <c r="D1807" s="150"/>
      <c r="H1807" s="5"/>
      <c r="I1807" s="151"/>
    </row>
    <row r="1808" spans="1:9" s="6" customFormat="1">
      <c r="A1808" s="29"/>
      <c r="B1808" s="29"/>
      <c r="C1808" s="29"/>
      <c r="D1808" s="150"/>
      <c r="H1808" s="5"/>
      <c r="I1808" s="151"/>
    </row>
    <row r="1809" spans="1:9" s="6" customFormat="1">
      <c r="A1809" s="29"/>
      <c r="B1809" s="29"/>
      <c r="C1809" s="29"/>
      <c r="D1809" s="150"/>
      <c r="H1809" s="5"/>
      <c r="I1809" s="151"/>
    </row>
    <row r="1810" spans="1:9" s="6" customFormat="1">
      <c r="A1810" s="29"/>
      <c r="B1810" s="29"/>
      <c r="C1810" s="29"/>
      <c r="D1810" s="150"/>
      <c r="H1810" s="5"/>
      <c r="I1810" s="151"/>
    </row>
    <row r="1811" spans="1:9" s="6" customFormat="1">
      <c r="A1811" s="29"/>
      <c r="B1811" s="29"/>
      <c r="C1811" s="29"/>
      <c r="D1811" s="150"/>
      <c r="H1811" s="5"/>
      <c r="I1811" s="151"/>
    </row>
    <row r="1812" spans="1:9" s="6" customFormat="1">
      <c r="A1812" s="29"/>
      <c r="B1812" s="29"/>
      <c r="C1812" s="29"/>
      <c r="D1812" s="150"/>
      <c r="H1812" s="5"/>
      <c r="I1812" s="151"/>
    </row>
    <row r="1813" spans="1:9" s="6" customFormat="1">
      <c r="A1813" s="29"/>
      <c r="B1813" s="29"/>
      <c r="C1813" s="29"/>
      <c r="D1813" s="150"/>
      <c r="H1813" s="5"/>
      <c r="I1813" s="151"/>
    </row>
    <row r="1814" spans="1:9" s="6" customFormat="1">
      <c r="A1814" s="29"/>
      <c r="B1814" s="29"/>
      <c r="C1814" s="29"/>
      <c r="D1814" s="150"/>
      <c r="H1814" s="5"/>
      <c r="I1814" s="151"/>
    </row>
    <row r="1815" spans="1:9" s="6" customFormat="1">
      <c r="A1815" s="29"/>
      <c r="B1815" s="29"/>
      <c r="C1815" s="29"/>
      <c r="D1815" s="150"/>
      <c r="H1815" s="5"/>
      <c r="I1815" s="151"/>
    </row>
    <row r="1816" spans="1:9" s="6" customFormat="1">
      <c r="A1816" s="29"/>
      <c r="B1816" s="29"/>
      <c r="C1816" s="29"/>
      <c r="D1816" s="150"/>
      <c r="H1816" s="5"/>
      <c r="I1816" s="151"/>
    </row>
    <row r="1817" spans="1:9" s="6" customFormat="1">
      <c r="A1817" s="29"/>
      <c r="B1817" s="29"/>
      <c r="C1817" s="29"/>
      <c r="D1817" s="150"/>
      <c r="H1817" s="5"/>
      <c r="I1817" s="151"/>
    </row>
    <row r="1818" spans="1:9" s="6" customFormat="1">
      <c r="A1818" s="29"/>
      <c r="B1818" s="29"/>
      <c r="C1818" s="29"/>
      <c r="D1818" s="150"/>
      <c r="H1818" s="5"/>
      <c r="I1818" s="151"/>
    </row>
    <row r="1819" spans="1:9" s="6" customFormat="1">
      <c r="A1819" s="29"/>
      <c r="B1819" s="29"/>
      <c r="C1819" s="29"/>
      <c r="D1819" s="150"/>
      <c r="H1819" s="5"/>
      <c r="I1819" s="151"/>
    </row>
    <row r="1820" spans="1:9" s="6" customFormat="1">
      <c r="A1820" s="29"/>
      <c r="B1820" s="29"/>
      <c r="C1820" s="29"/>
      <c r="D1820" s="150"/>
      <c r="H1820" s="5"/>
      <c r="I1820" s="151"/>
    </row>
    <row r="1821" spans="1:9" s="6" customFormat="1">
      <c r="A1821" s="29"/>
      <c r="B1821" s="29"/>
      <c r="C1821" s="29"/>
      <c r="D1821" s="150"/>
      <c r="H1821" s="5"/>
      <c r="I1821" s="151"/>
    </row>
    <row r="1822" spans="1:9" s="6" customFormat="1">
      <c r="A1822" s="29"/>
      <c r="B1822" s="29"/>
      <c r="C1822" s="29"/>
      <c r="D1822" s="150"/>
      <c r="H1822" s="5"/>
      <c r="I1822" s="151"/>
    </row>
    <row r="1823" spans="1:9" s="6" customFormat="1">
      <c r="A1823" s="29"/>
      <c r="B1823" s="29"/>
      <c r="C1823" s="29"/>
      <c r="D1823" s="150"/>
      <c r="H1823" s="5"/>
      <c r="I1823" s="151"/>
    </row>
    <row r="1824" spans="1:9" s="6" customFormat="1">
      <c r="A1824" s="29"/>
      <c r="B1824" s="29"/>
      <c r="C1824" s="29"/>
      <c r="D1824" s="150"/>
      <c r="H1824" s="5"/>
      <c r="I1824" s="151"/>
    </row>
    <row r="1825" spans="1:45" s="6" customFormat="1">
      <c r="A1825" s="29"/>
      <c r="B1825" s="29"/>
      <c r="C1825" s="29"/>
      <c r="D1825" s="150"/>
      <c r="H1825" s="5"/>
      <c r="I1825" s="151"/>
    </row>
    <row r="1826" spans="1:45" s="6" customFormat="1">
      <c r="A1826" s="29"/>
      <c r="B1826" s="29"/>
      <c r="C1826" s="29"/>
      <c r="D1826" s="150"/>
      <c r="H1826" s="5"/>
      <c r="I1826" s="151"/>
    </row>
    <row r="1827" spans="1:45" s="6" customFormat="1">
      <c r="A1827" s="29"/>
      <c r="B1827" s="29"/>
      <c r="C1827" s="29"/>
      <c r="D1827" s="150"/>
      <c r="H1827" s="5"/>
      <c r="I1827" s="151"/>
    </row>
    <row r="1828" spans="1:45" s="6" customFormat="1">
      <c r="A1828" s="29"/>
      <c r="B1828" s="29"/>
      <c r="C1828" s="29"/>
      <c r="D1828" s="150"/>
      <c r="H1828" s="5"/>
      <c r="I1828" s="151"/>
    </row>
    <row r="1829" spans="1:45" s="6" customFormat="1">
      <c r="A1829" s="29"/>
      <c r="B1829" s="29"/>
      <c r="C1829" s="29"/>
      <c r="D1829" s="150"/>
      <c r="H1829" s="5"/>
      <c r="I1829" s="151"/>
    </row>
    <row r="1830" spans="1:45" s="6" customFormat="1">
      <c r="A1830" s="29"/>
      <c r="B1830" s="29"/>
      <c r="C1830" s="29"/>
      <c r="D1830" s="150"/>
      <c r="H1830" s="5"/>
      <c r="I1830" s="151"/>
    </row>
    <row r="1831" spans="1:45" s="6" customFormat="1">
      <c r="A1831" s="29"/>
      <c r="B1831" s="29"/>
      <c r="C1831" s="29"/>
      <c r="D1831" s="150"/>
      <c r="H1831" s="5"/>
      <c r="I1831" s="151"/>
    </row>
    <row r="1832" spans="1:45" s="6" customFormat="1">
      <c r="A1832" s="29"/>
      <c r="B1832" s="29"/>
      <c r="C1832" s="29"/>
      <c r="D1832" s="150"/>
      <c r="H1832" s="5"/>
      <c r="I1832" s="151"/>
      <c r="AH1832" s="152" t="s">
        <v>54</v>
      </c>
      <c r="AI1832" s="6" t="s">
        <v>87</v>
      </c>
      <c r="AJ1832" s="153" t="s">
        <v>88</v>
      </c>
      <c r="AK1832" s="153" t="s">
        <v>89</v>
      </c>
      <c r="AL1832" s="153" t="s">
        <v>89</v>
      </c>
      <c r="AM1832" s="153" t="s">
        <v>90</v>
      </c>
    </row>
    <row r="1833" spans="1:45" s="6" customFormat="1">
      <c r="A1833" s="29"/>
      <c r="B1833" s="29"/>
      <c r="C1833" s="29"/>
      <c r="D1833" s="150"/>
      <c r="H1833" s="5"/>
      <c r="I1833" s="151"/>
      <c r="AH1833" s="6">
        <v>20.010000000000002</v>
      </c>
      <c r="AJ1833" s="153" t="s">
        <v>73</v>
      </c>
      <c r="AK1833" s="153" t="s">
        <v>76</v>
      </c>
      <c r="AL1833" s="153" t="s">
        <v>76</v>
      </c>
      <c r="AM1833" s="153" t="s">
        <v>79</v>
      </c>
    </row>
    <row r="1834" spans="1:45" s="6" customFormat="1">
      <c r="A1834" s="29"/>
      <c r="B1834" s="29"/>
      <c r="C1834" s="29"/>
      <c r="D1834" s="150"/>
      <c r="H1834" s="5"/>
      <c r="I1834" s="151"/>
      <c r="AG1834" s="154"/>
      <c r="AH1834" s="6">
        <v>34.01</v>
      </c>
      <c r="AJ1834" s="153" t="s">
        <v>73</v>
      </c>
      <c r="AK1834" s="153" t="s">
        <v>76</v>
      </c>
      <c r="AL1834" s="153" t="s">
        <v>76</v>
      </c>
      <c r="AM1834" s="153" t="s">
        <v>79</v>
      </c>
      <c r="AO1834" s="153" t="s">
        <v>87</v>
      </c>
      <c r="AP1834" s="153" t="s">
        <v>91</v>
      </c>
      <c r="AQ1834" s="153" t="s">
        <v>89</v>
      </c>
      <c r="AR1834" s="153" t="s">
        <v>90</v>
      </c>
    </row>
    <row r="1835" spans="1:45" s="6" customFormat="1">
      <c r="A1835" s="29"/>
      <c r="B1835" s="29"/>
      <c r="C1835" s="29"/>
      <c r="D1835" s="150"/>
      <c r="H1835" s="5"/>
      <c r="I1835" s="151"/>
      <c r="AH1835" s="6">
        <v>36.01</v>
      </c>
      <c r="AJ1835" s="153" t="s">
        <v>73</v>
      </c>
      <c r="AK1835" s="153" t="s">
        <v>76</v>
      </c>
      <c r="AL1835" s="153" t="s">
        <v>76</v>
      </c>
      <c r="AM1835" s="153" t="s">
        <v>79</v>
      </c>
      <c r="AN1835" s="6">
        <v>20.010000000000002</v>
      </c>
      <c r="AP1835" s="153" t="s">
        <v>25</v>
      </c>
      <c r="AQ1835" s="153" t="s">
        <v>64</v>
      </c>
      <c r="AR1835" s="153" t="s">
        <v>69</v>
      </c>
    </row>
    <row r="1836" spans="1:45" s="6" customFormat="1">
      <c r="A1836" s="29"/>
      <c r="B1836" s="29"/>
      <c r="C1836" s="29"/>
      <c r="D1836" s="150"/>
      <c r="H1836" s="5"/>
      <c r="I1836" s="151"/>
      <c r="AH1836" s="6">
        <v>40.01</v>
      </c>
      <c r="AJ1836" s="153" t="s">
        <v>73</v>
      </c>
      <c r="AK1836" s="153" t="s">
        <v>76</v>
      </c>
      <c r="AL1836" s="153" t="s">
        <v>76</v>
      </c>
      <c r="AM1836" s="153" t="s">
        <v>79</v>
      </c>
      <c r="AN1836" s="6">
        <v>30.01</v>
      </c>
      <c r="AP1836" s="153" t="s">
        <v>25</v>
      </c>
      <c r="AQ1836" s="153" t="s">
        <v>64</v>
      </c>
      <c r="AR1836" s="153" t="s">
        <v>69</v>
      </c>
    </row>
    <row r="1837" spans="1:45" s="6" customFormat="1">
      <c r="A1837" s="29"/>
      <c r="B1837" s="29"/>
      <c r="C1837" s="29"/>
      <c r="D1837" s="150"/>
      <c r="H1837" s="5"/>
      <c r="I1837" s="151"/>
      <c r="AH1837" s="155">
        <v>45.01</v>
      </c>
      <c r="AI1837" s="155"/>
      <c r="AJ1837" s="153" t="s">
        <v>73</v>
      </c>
      <c r="AK1837" s="153" t="s">
        <v>76</v>
      </c>
      <c r="AL1837" s="153" t="s">
        <v>76</v>
      </c>
      <c r="AM1837" s="153" t="s">
        <v>79</v>
      </c>
      <c r="AN1837" s="156">
        <v>35.01</v>
      </c>
      <c r="AP1837" s="153" t="s">
        <v>25</v>
      </c>
      <c r="AQ1837" s="153" t="s">
        <v>64</v>
      </c>
      <c r="AR1837" s="153" t="s">
        <v>69</v>
      </c>
      <c r="AS1837" s="153"/>
    </row>
    <row r="1838" spans="1:45" s="6" customFormat="1">
      <c r="A1838" s="29"/>
      <c r="B1838" s="29"/>
      <c r="C1838" s="29"/>
      <c r="D1838" s="150"/>
      <c r="H1838" s="5"/>
      <c r="I1838" s="151"/>
      <c r="AH1838" s="157">
        <v>50.01</v>
      </c>
      <c r="AI1838" s="157"/>
      <c r="AJ1838" s="11" t="s">
        <v>74</v>
      </c>
      <c r="AK1838" s="11" t="s">
        <v>76</v>
      </c>
      <c r="AL1838" s="11" t="s">
        <v>76</v>
      </c>
      <c r="AM1838" s="11" t="s">
        <v>79</v>
      </c>
      <c r="AN1838" s="157">
        <v>36.01</v>
      </c>
      <c r="AO1838"/>
      <c r="AP1838" s="11" t="s">
        <v>25</v>
      </c>
      <c r="AQ1838" s="11" t="s">
        <v>64</v>
      </c>
      <c r="AR1838" s="11" t="s">
        <v>69</v>
      </c>
      <c r="AS1838" s="153"/>
    </row>
    <row r="1839" spans="1:45" s="6" customFormat="1">
      <c r="A1839" s="29"/>
      <c r="B1839" s="29"/>
      <c r="C1839" s="29"/>
      <c r="D1839" s="150"/>
      <c r="H1839" s="5"/>
      <c r="I1839" s="151"/>
      <c r="AH1839" s="157">
        <v>50.01</v>
      </c>
      <c r="AI1839" s="157"/>
      <c r="AJ1839" s="11" t="s">
        <v>74</v>
      </c>
      <c r="AK1839" s="11" t="s">
        <v>76</v>
      </c>
      <c r="AL1839" s="11" t="s">
        <v>76</v>
      </c>
      <c r="AM1839" s="11" t="s">
        <v>79</v>
      </c>
      <c r="AN1839" s="157">
        <v>40.01</v>
      </c>
      <c r="AO1839" s="157"/>
      <c r="AP1839" s="11" t="s">
        <v>25</v>
      </c>
      <c r="AQ1839" s="11" t="s">
        <v>64</v>
      </c>
      <c r="AR1839" s="11" t="s">
        <v>69</v>
      </c>
      <c r="AS1839" s="153"/>
    </row>
    <row r="1840" spans="1:45" s="6" customFormat="1">
      <c r="A1840" s="29"/>
      <c r="B1840" s="29"/>
      <c r="C1840" s="29"/>
      <c r="D1840" s="150"/>
      <c r="H1840" s="5"/>
      <c r="I1840" s="151"/>
      <c r="AH1840" s="157">
        <v>56.01</v>
      </c>
      <c r="AI1840" s="157"/>
      <c r="AJ1840" s="11" t="s">
        <v>20</v>
      </c>
      <c r="AK1840" s="11" t="s">
        <v>26</v>
      </c>
      <c r="AL1840" s="11" t="s">
        <v>26</v>
      </c>
      <c r="AM1840" s="11" t="s">
        <v>12</v>
      </c>
      <c r="AN1840" s="157">
        <v>44.01</v>
      </c>
      <c r="AO1840" s="157"/>
      <c r="AP1840" s="11" t="s">
        <v>59</v>
      </c>
      <c r="AQ1840" s="11" t="s">
        <v>64</v>
      </c>
      <c r="AR1840" s="11" t="s">
        <v>69</v>
      </c>
      <c r="AS1840" s="153"/>
    </row>
    <row r="1841" spans="34:45">
      <c r="AH1841" s="157">
        <v>62.01</v>
      </c>
      <c r="AI1841" s="157"/>
      <c r="AJ1841" s="11" t="s">
        <v>19</v>
      </c>
      <c r="AK1841" s="11" t="s">
        <v>9</v>
      </c>
      <c r="AL1841" s="11" t="s">
        <v>9</v>
      </c>
      <c r="AM1841" s="11" t="s">
        <v>1</v>
      </c>
      <c r="AN1841" s="157">
        <v>48.01</v>
      </c>
      <c r="AO1841" s="157"/>
      <c r="AP1841" s="11" t="s">
        <v>60</v>
      </c>
      <c r="AQ1841" s="11" t="s">
        <v>24</v>
      </c>
      <c r="AR1841" s="11" t="s">
        <v>70</v>
      </c>
      <c r="AS1841" s="11"/>
    </row>
    <row r="1842" spans="34:45">
      <c r="AH1842" s="157">
        <v>69.010000000000005</v>
      </c>
      <c r="AI1842" s="157"/>
      <c r="AJ1842" s="11" t="s">
        <v>22</v>
      </c>
      <c r="AK1842" s="11" t="s">
        <v>11</v>
      </c>
      <c r="AL1842" s="11" t="s">
        <v>11</v>
      </c>
      <c r="AM1842" s="11" t="s">
        <v>6</v>
      </c>
      <c r="AN1842" s="157">
        <v>53.01</v>
      </c>
      <c r="AO1842" s="157"/>
      <c r="AP1842" s="11" t="s">
        <v>16</v>
      </c>
      <c r="AQ1842" s="11" t="s">
        <v>27</v>
      </c>
      <c r="AR1842" s="11" t="s">
        <v>15</v>
      </c>
      <c r="AS1842" s="11"/>
    </row>
    <row r="1843" spans="34:45">
      <c r="AH1843" s="157">
        <v>77.010000000000005</v>
      </c>
      <c r="AI1843" s="157"/>
      <c r="AJ1843" s="11" t="s">
        <v>21</v>
      </c>
      <c r="AK1843" s="11" t="s">
        <v>5</v>
      </c>
      <c r="AL1843" s="11" t="s">
        <v>5</v>
      </c>
      <c r="AM1843" s="11" t="s">
        <v>2</v>
      </c>
      <c r="AN1843" s="157">
        <v>58.01</v>
      </c>
      <c r="AO1843" s="157"/>
      <c r="AP1843" s="11" t="s">
        <v>61</v>
      </c>
      <c r="AQ1843" s="11" t="s">
        <v>65</v>
      </c>
      <c r="AR1843" s="11" t="s">
        <v>23</v>
      </c>
      <c r="AS1843" s="11"/>
    </row>
    <row r="1844" spans="34:45">
      <c r="AH1844" s="157">
        <v>85.01</v>
      </c>
      <c r="AI1844" s="157"/>
      <c r="AJ1844" s="11" t="s">
        <v>18</v>
      </c>
      <c r="AK1844" s="11" t="s">
        <v>13</v>
      </c>
      <c r="AL1844" s="11" t="s">
        <v>13</v>
      </c>
      <c r="AM1844" s="11" t="s">
        <v>8</v>
      </c>
      <c r="AN1844" s="157">
        <v>63.01</v>
      </c>
      <c r="AO1844" s="157"/>
      <c r="AP1844" s="11" t="s">
        <v>62</v>
      </c>
      <c r="AQ1844" s="11" t="s">
        <v>66</v>
      </c>
      <c r="AR1844" s="11" t="s">
        <v>17</v>
      </c>
      <c r="AS1844" s="11"/>
    </row>
    <row r="1845" spans="34:45">
      <c r="AH1845" s="157">
        <v>94.01</v>
      </c>
      <c r="AI1845" s="157"/>
      <c r="AJ1845" s="11" t="s">
        <v>75</v>
      </c>
      <c r="AK1845" s="11" t="s">
        <v>77</v>
      </c>
      <c r="AL1845" s="11" t="s">
        <v>77</v>
      </c>
      <c r="AM1845" s="11" t="s">
        <v>7</v>
      </c>
      <c r="AN1845" s="157">
        <v>69.010000000000005</v>
      </c>
      <c r="AO1845" s="157"/>
      <c r="AP1845" s="11" t="s">
        <v>63</v>
      </c>
      <c r="AQ1845" s="11" t="s">
        <v>67</v>
      </c>
      <c r="AR1845" s="11" t="s">
        <v>71</v>
      </c>
      <c r="AS1845" s="11"/>
    </row>
    <row r="1846" spans="34:45">
      <c r="AH1846" s="157">
        <v>105.01</v>
      </c>
      <c r="AI1846" s="157"/>
      <c r="AJ1846" s="11" t="s">
        <v>75</v>
      </c>
      <c r="AK1846" s="11" t="s">
        <v>78</v>
      </c>
      <c r="AL1846" s="11" t="s">
        <v>78</v>
      </c>
      <c r="AM1846" s="11" t="s">
        <v>3</v>
      </c>
      <c r="AN1846" s="157">
        <v>75.010000000000005</v>
      </c>
      <c r="AO1846" s="157"/>
      <c r="AP1846" s="11" t="s">
        <v>63</v>
      </c>
      <c r="AQ1846" s="11" t="s">
        <v>68</v>
      </c>
      <c r="AR1846" s="11" t="s">
        <v>72</v>
      </c>
      <c r="AS1846" s="11"/>
    </row>
    <row r="1847" spans="34:45">
      <c r="AH1847" s="157">
        <v>110</v>
      </c>
      <c r="AI1847" s="157"/>
      <c r="AJ1847" s="11" t="s">
        <v>75</v>
      </c>
      <c r="AK1847" s="11" t="s">
        <v>78</v>
      </c>
      <c r="AL1847" s="11" t="s">
        <v>78</v>
      </c>
      <c r="AM1847" s="11" t="s">
        <v>3</v>
      </c>
      <c r="AN1847">
        <v>110</v>
      </c>
      <c r="AO1847" s="157"/>
      <c r="AP1847" s="11" t="s">
        <v>63</v>
      </c>
      <c r="AQ1847" s="11" t="s">
        <v>68</v>
      </c>
      <c r="AR1847" s="11" t="s">
        <v>72</v>
      </c>
      <c r="AS1847" s="11"/>
    </row>
    <row r="1848" spans="34:45">
      <c r="AH1848">
        <v>120</v>
      </c>
      <c r="AI1848" s="157"/>
      <c r="AJ1848" s="11" t="s">
        <v>75</v>
      </c>
      <c r="AK1848" s="11" t="s">
        <v>78</v>
      </c>
      <c r="AL1848" s="11" t="s">
        <v>78</v>
      </c>
      <c r="AM1848" s="11" t="s">
        <v>3</v>
      </c>
      <c r="AN1848">
        <v>140</v>
      </c>
      <c r="AO1848" s="157"/>
      <c r="AP1848" s="11" t="s">
        <v>63</v>
      </c>
      <c r="AQ1848" s="11" t="s">
        <v>68</v>
      </c>
      <c r="AR1848" s="11" t="s">
        <v>72</v>
      </c>
      <c r="AS1848" s="11"/>
    </row>
    <row r="1849" spans="34:45">
      <c r="AH1849">
        <v>130</v>
      </c>
      <c r="AI1849" s="157"/>
      <c r="AJ1849" s="11" t="s">
        <v>75</v>
      </c>
      <c r="AK1849" s="11" t="s">
        <v>78</v>
      </c>
      <c r="AL1849" s="11" t="s">
        <v>78</v>
      </c>
      <c r="AM1849" s="11" t="s">
        <v>3</v>
      </c>
      <c r="AS1849" s="11"/>
    </row>
    <row r="1850" spans="34:45">
      <c r="AH1850">
        <v>140</v>
      </c>
      <c r="AI1850" s="157"/>
      <c r="AJ1850" s="11" t="s">
        <v>75</v>
      </c>
      <c r="AK1850" s="11" t="s">
        <v>78</v>
      </c>
      <c r="AL1850" s="11" t="s">
        <v>78</v>
      </c>
      <c r="AM1850" s="11" t="s">
        <v>3</v>
      </c>
      <c r="AS1850" s="11"/>
    </row>
    <row r="1851" spans="34:45">
      <c r="AI1851" s="157"/>
      <c r="AJ1851" s="11"/>
      <c r="AK1851" s="11"/>
      <c r="AL1851" s="11"/>
      <c r="AM1851" s="11"/>
      <c r="AO1851" s="157"/>
      <c r="AP1851" s="11"/>
      <c r="AQ1851" s="11"/>
      <c r="AR1851" s="11"/>
      <c r="AS1851" s="11"/>
    </row>
    <row r="1852" spans="34:45">
      <c r="AI1852" s="157"/>
      <c r="AJ1852" s="11"/>
      <c r="AK1852" s="11"/>
      <c r="AL1852" s="11"/>
      <c r="AM1852" s="11"/>
    </row>
    <row r="1853" spans="34:45">
      <c r="AI1853" s="157"/>
      <c r="AJ1853" s="11"/>
      <c r="AK1853" s="11"/>
      <c r="AL1853" s="11"/>
      <c r="AM1853" s="11"/>
    </row>
  </sheetData>
  <mergeCells count="14">
    <mergeCell ref="U52:AE52"/>
    <mergeCell ref="G18:T18"/>
    <mergeCell ref="G19:J19"/>
    <mergeCell ref="K19:M19"/>
    <mergeCell ref="N19:Q19"/>
    <mergeCell ref="E46:G46"/>
    <mergeCell ref="K46:M46"/>
    <mergeCell ref="N46:Q46"/>
    <mergeCell ref="E50:M50"/>
    <mergeCell ref="F57:P57"/>
    <mergeCell ref="D57:E57"/>
    <mergeCell ref="G61:L61"/>
    <mergeCell ref="G62:L62"/>
    <mergeCell ref="G63:L63"/>
  </mergeCells>
  <phoneticPr fontId="0" type="noConversion"/>
  <conditionalFormatting sqref="I43">
    <cfRule type="cellIs" dxfId="89" priority="2" stopIfTrue="1" operator="between">
      <formula>92</formula>
      <formula>94</formula>
    </cfRule>
    <cfRule type="cellIs" dxfId="88" priority="3" stopIfTrue="1" operator="between">
      <formula>89</formula>
      <formula>91</formula>
    </cfRule>
    <cfRule type="cellIs" dxfId="87" priority="4" stopIfTrue="1" operator="lessThan">
      <formula>89</formula>
    </cfRule>
  </conditionalFormatting>
  <conditionalFormatting sqref="H61:J63">
    <cfRule type="cellIs" dxfId="86" priority="1" stopIfTrue="1" operator="lessThan">
      <formula>0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topLeftCell="A20" workbookViewId="0">
      <selection activeCell="C7" sqref="C7"/>
    </sheetView>
  </sheetViews>
  <sheetFormatPr baseColWidth="10" defaultRowHeight="12.75"/>
  <cols>
    <col min="1" max="1" width="3.7109375" customWidth="1"/>
    <col min="2" max="2" width="6" bestFit="1" customWidth="1"/>
    <col min="3" max="3" width="17.140625" bestFit="1" customWidth="1"/>
    <col min="4" max="4" width="11.140625" bestFit="1" customWidth="1"/>
    <col min="5" max="5" width="20.85546875" bestFit="1" customWidth="1"/>
    <col min="6" max="6" width="5" bestFit="1" customWidth="1"/>
    <col min="7" max="7" width="8.42578125" bestFit="1" customWidth="1"/>
    <col min="8" max="10" width="4.5703125" bestFit="1" customWidth="1"/>
    <col min="11" max="11" width="6.28515625" bestFit="1" customWidth="1"/>
    <col min="12" max="14" width="4.5703125" bestFit="1" customWidth="1"/>
    <col min="15" max="15" width="6.42578125" bestFit="1" customWidth="1"/>
    <col min="16" max="16" width="6.7109375" bestFit="1" customWidth="1"/>
    <col min="17" max="17" width="6.5703125" bestFit="1" customWidth="1"/>
  </cols>
  <sheetData>
    <row r="1" spans="1:17" ht="27.75">
      <c r="A1" s="373" t="s">
        <v>205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1:17" ht="28.5" thickBo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ht="16.5" thickTop="1">
      <c r="B3" s="179" t="s">
        <v>43</v>
      </c>
      <c r="C3" s="179" t="s">
        <v>44</v>
      </c>
      <c r="D3" s="179" t="s">
        <v>45</v>
      </c>
      <c r="E3" s="236" t="s">
        <v>46</v>
      </c>
      <c r="F3" s="237" t="s">
        <v>47</v>
      </c>
      <c r="G3" s="179" t="s">
        <v>48</v>
      </c>
      <c r="H3" s="179">
        <v>1</v>
      </c>
      <c r="I3" s="179">
        <v>2</v>
      </c>
      <c r="J3" s="179">
        <v>3</v>
      </c>
      <c r="K3" s="179" t="s">
        <v>49</v>
      </c>
      <c r="L3" s="179">
        <v>1</v>
      </c>
      <c r="M3" s="179">
        <v>2</v>
      </c>
      <c r="N3" s="179">
        <v>3</v>
      </c>
      <c r="O3" s="179" t="s">
        <v>28</v>
      </c>
      <c r="P3" s="179" t="s">
        <v>50</v>
      </c>
      <c r="Q3" s="179" t="s">
        <v>51</v>
      </c>
    </row>
    <row r="4" spans="1:17">
      <c r="B4" t="s">
        <v>317</v>
      </c>
      <c r="C4" t="s">
        <v>317</v>
      </c>
      <c r="D4" t="s">
        <v>317</v>
      </c>
      <c r="E4" t="s">
        <v>317</v>
      </c>
      <c r="F4" t="s">
        <v>317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 t="s">
        <v>317</v>
      </c>
    </row>
    <row r="5" spans="1:17">
      <c r="A5" s="399">
        <v>1</v>
      </c>
      <c r="B5" t="s">
        <v>106</v>
      </c>
      <c r="C5" t="s">
        <v>139</v>
      </c>
      <c r="D5" t="s">
        <v>140</v>
      </c>
      <c r="E5" t="s">
        <v>222</v>
      </c>
      <c r="F5" t="s">
        <v>170</v>
      </c>
      <c r="G5">
        <v>76.5</v>
      </c>
      <c r="H5">
        <v>125</v>
      </c>
      <c r="I5">
        <v>130</v>
      </c>
      <c r="J5">
        <v>-133</v>
      </c>
      <c r="K5">
        <v>130</v>
      </c>
      <c r="L5">
        <v>155</v>
      </c>
      <c r="M5">
        <v>-160</v>
      </c>
      <c r="N5">
        <v>-160</v>
      </c>
      <c r="O5">
        <v>155</v>
      </c>
      <c r="P5">
        <v>285</v>
      </c>
      <c r="Q5">
        <v>360.22818883641617</v>
      </c>
    </row>
    <row r="6" spans="1:17">
      <c r="A6" s="399">
        <v>2</v>
      </c>
      <c r="B6" t="s">
        <v>118</v>
      </c>
      <c r="C6" t="s">
        <v>141</v>
      </c>
      <c r="D6" t="s">
        <v>142</v>
      </c>
      <c r="E6" t="s">
        <v>209</v>
      </c>
      <c r="F6" t="s">
        <v>193</v>
      </c>
      <c r="G6">
        <v>101.2</v>
      </c>
      <c r="H6">
        <v>135</v>
      </c>
      <c r="I6">
        <v>140</v>
      </c>
      <c r="J6">
        <v>143</v>
      </c>
      <c r="K6">
        <v>143</v>
      </c>
      <c r="L6">
        <v>176</v>
      </c>
      <c r="M6">
        <v>-183</v>
      </c>
      <c r="N6">
        <v>-183</v>
      </c>
      <c r="O6">
        <v>176</v>
      </c>
      <c r="P6">
        <v>319</v>
      </c>
      <c r="Q6">
        <v>353.31658956993635</v>
      </c>
    </row>
    <row r="7" spans="1:17">
      <c r="A7" s="399">
        <v>3</v>
      </c>
      <c r="B7" t="s">
        <v>106</v>
      </c>
      <c r="C7" t="s">
        <v>119</v>
      </c>
      <c r="D7" t="s">
        <v>145</v>
      </c>
      <c r="E7" t="s">
        <v>222</v>
      </c>
      <c r="F7" t="s">
        <v>195</v>
      </c>
      <c r="G7">
        <v>92.2</v>
      </c>
      <c r="H7">
        <v>130</v>
      </c>
      <c r="I7">
        <v>-134</v>
      </c>
      <c r="J7">
        <v>134</v>
      </c>
      <c r="K7">
        <v>134</v>
      </c>
      <c r="L7">
        <v>165</v>
      </c>
      <c r="M7">
        <v>-175</v>
      </c>
      <c r="N7">
        <v>-176</v>
      </c>
      <c r="O7">
        <v>165</v>
      </c>
      <c r="P7">
        <v>299</v>
      </c>
      <c r="Q7">
        <v>343.97960040091192</v>
      </c>
    </row>
    <row r="8" spans="1:17">
      <c r="A8" s="399">
        <v>4</v>
      </c>
      <c r="B8" t="s">
        <v>118</v>
      </c>
      <c r="C8" t="s">
        <v>287</v>
      </c>
      <c r="D8" t="s">
        <v>285</v>
      </c>
      <c r="E8" t="s">
        <v>211</v>
      </c>
      <c r="F8" t="s">
        <v>224</v>
      </c>
      <c r="G8">
        <v>121.2</v>
      </c>
      <c r="H8">
        <v>-145</v>
      </c>
      <c r="I8">
        <v>145</v>
      </c>
      <c r="J8">
        <v>-150</v>
      </c>
      <c r="K8">
        <v>145</v>
      </c>
      <c r="L8">
        <v>180</v>
      </c>
      <c r="M8">
        <v>-190</v>
      </c>
      <c r="N8">
        <v>-190</v>
      </c>
      <c r="O8">
        <v>180</v>
      </c>
      <c r="P8">
        <v>325</v>
      </c>
      <c r="Q8">
        <v>340.18906709899181</v>
      </c>
    </row>
    <row r="9" spans="1:17">
      <c r="A9" s="399">
        <v>5</v>
      </c>
      <c r="B9" t="s">
        <v>112</v>
      </c>
      <c r="C9" t="s">
        <v>190</v>
      </c>
      <c r="D9" t="s">
        <v>144</v>
      </c>
      <c r="E9" t="s">
        <v>129</v>
      </c>
      <c r="F9" t="s">
        <v>191</v>
      </c>
      <c r="G9">
        <v>63.6</v>
      </c>
      <c r="H9">
        <v>102</v>
      </c>
      <c r="I9">
        <v>106</v>
      </c>
      <c r="J9">
        <v>109</v>
      </c>
      <c r="K9">
        <v>109</v>
      </c>
      <c r="L9">
        <v>122</v>
      </c>
      <c r="M9">
        <v>126</v>
      </c>
      <c r="N9">
        <v>-129</v>
      </c>
      <c r="O9">
        <v>126</v>
      </c>
      <c r="P9">
        <v>235</v>
      </c>
      <c r="Q9">
        <v>333.81877935135657</v>
      </c>
    </row>
    <row r="10" spans="1:17">
      <c r="A10" s="399">
        <v>6</v>
      </c>
      <c r="B10" t="s">
        <v>106</v>
      </c>
      <c r="C10" t="s">
        <v>123</v>
      </c>
      <c r="D10" t="s">
        <v>117</v>
      </c>
      <c r="E10" t="s">
        <v>222</v>
      </c>
      <c r="F10" t="s">
        <v>189</v>
      </c>
      <c r="G10">
        <v>64.599999999999994</v>
      </c>
      <c r="H10">
        <v>100</v>
      </c>
      <c r="I10">
        <v>105</v>
      </c>
      <c r="J10">
        <v>-109</v>
      </c>
      <c r="K10">
        <v>105</v>
      </c>
      <c r="L10">
        <v>125</v>
      </c>
      <c r="M10">
        <v>-128</v>
      </c>
      <c r="N10">
        <v>-130</v>
      </c>
      <c r="O10">
        <v>125</v>
      </c>
      <c r="P10">
        <v>230</v>
      </c>
      <c r="Q10">
        <v>323.21515355734397</v>
      </c>
    </row>
    <row r="11" spans="1:17">
      <c r="A11" s="399">
        <v>7</v>
      </c>
      <c r="B11" t="s">
        <v>118</v>
      </c>
      <c r="C11" t="s">
        <v>283</v>
      </c>
      <c r="D11" t="s">
        <v>284</v>
      </c>
      <c r="E11" t="s">
        <v>211</v>
      </c>
      <c r="F11" t="s">
        <v>188</v>
      </c>
      <c r="G11">
        <v>102.8</v>
      </c>
      <c r="H11">
        <v>130</v>
      </c>
      <c r="I11">
        <v>-135</v>
      </c>
      <c r="J11">
        <v>-137</v>
      </c>
      <c r="K11">
        <v>130</v>
      </c>
      <c r="L11">
        <v>156</v>
      </c>
      <c r="M11">
        <v>161</v>
      </c>
      <c r="N11">
        <v>-165</v>
      </c>
      <c r="O11">
        <v>161</v>
      </c>
      <c r="P11">
        <v>291</v>
      </c>
      <c r="Q11">
        <v>320.43882738818928</v>
      </c>
    </row>
    <row r="12" spans="1:17">
      <c r="A12" s="399">
        <v>8</v>
      </c>
      <c r="B12" t="s">
        <v>107</v>
      </c>
      <c r="C12" t="s">
        <v>136</v>
      </c>
      <c r="D12" t="s">
        <v>137</v>
      </c>
      <c r="E12" t="s">
        <v>138</v>
      </c>
      <c r="F12" t="s">
        <v>177</v>
      </c>
      <c r="G12">
        <v>81.099999999999994</v>
      </c>
      <c r="H12">
        <v>110</v>
      </c>
      <c r="I12">
        <v>114</v>
      </c>
      <c r="J12">
        <v>-117</v>
      </c>
      <c r="K12">
        <v>114</v>
      </c>
      <c r="L12">
        <v>138</v>
      </c>
      <c r="M12">
        <v>142</v>
      </c>
      <c r="N12">
        <v>144</v>
      </c>
      <c r="O12">
        <v>144</v>
      </c>
      <c r="P12">
        <v>258</v>
      </c>
      <c r="Q12">
        <v>315.82411800369925</v>
      </c>
    </row>
    <row r="13" spans="1:17">
      <c r="A13" s="399">
        <v>9</v>
      </c>
      <c r="B13" t="s">
        <v>112</v>
      </c>
      <c r="C13" t="s">
        <v>143</v>
      </c>
      <c r="D13" t="s">
        <v>144</v>
      </c>
      <c r="E13" t="s">
        <v>129</v>
      </c>
      <c r="F13" t="s">
        <v>179</v>
      </c>
      <c r="G13">
        <v>118.3</v>
      </c>
      <c r="H13">
        <v>122</v>
      </c>
      <c r="I13">
        <v>128</v>
      </c>
      <c r="J13">
        <v>-132</v>
      </c>
      <c r="K13">
        <v>128</v>
      </c>
      <c r="L13">
        <v>157</v>
      </c>
      <c r="M13">
        <v>163</v>
      </c>
      <c r="N13">
        <v>-167</v>
      </c>
      <c r="O13">
        <v>163</v>
      </c>
      <c r="P13">
        <v>291</v>
      </c>
      <c r="Q13">
        <v>306.51975207926557</v>
      </c>
    </row>
    <row r="14" spans="1:17">
      <c r="A14" s="399">
        <v>10</v>
      </c>
      <c r="B14" t="s">
        <v>110</v>
      </c>
      <c r="C14" t="s">
        <v>134</v>
      </c>
      <c r="D14" t="s">
        <v>135</v>
      </c>
      <c r="E14" t="s">
        <v>219</v>
      </c>
      <c r="F14" t="s">
        <v>174</v>
      </c>
      <c r="G14">
        <v>91.2</v>
      </c>
      <c r="H14">
        <v>110</v>
      </c>
      <c r="I14">
        <v>-116</v>
      </c>
      <c r="J14">
        <v>-118</v>
      </c>
      <c r="K14">
        <v>110</v>
      </c>
      <c r="L14">
        <v>155</v>
      </c>
      <c r="M14">
        <v>-162</v>
      </c>
      <c r="N14">
        <v>-162</v>
      </c>
      <c r="O14">
        <v>155</v>
      </c>
      <c r="P14">
        <v>265</v>
      </c>
      <c r="Q14">
        <v>306.34295759876545</v>
      </c>
    </row>
    <row r="15" spans="1:17">
      <c r="A15" s="399">
        <v>11</v>
      </c>
      <c r="B15" t="s">
        <v>118</v>
      </c>
      <c r="C15" t="s">
        <v>278</v>
      </c>
      <c r="D15" t="s">
        <v>279</v>
      </c>
      <c r="E15" t="s">
        <v>209</v>
      </c>
      <c r="F15" t="s">
        <v>168</v>
      </c>
      <c r="G15">
        <v>78.7</v>
      </c>
      <c r="H15">
        <v>102</v>
      </c>
      <c r="I15">
        <v>-109</v>
      </c>
      <c r="J15">
        <v>110</v>
      </c>
      <c r="K15">
        <v>110</v>
      </c>
      <c r="L15">
        <v>126</v>
      </c>
      <c r="M15">
        <v>135</v>
      </c>
      <c r="N15">
        <v>-140</v>
      </c>
      <c r="O15">
        <v>135</v>
      </c>
      <c r="P15">
        <v>245</v>
      </c>
      <c r="Q15">
        <v>304.80257448565169</v>
      </c>
    </row>
    <row r="16" spans="1:17">
      <c r="A16" s="399">
        <v>12</v>
      </c>
      <c r="B16" t="s">
        <v>118</v>
      </c>
      <c r="C16" t="s">
        <v>164</v>
      </c>
      <c r="D16" t="s">
        <v>165</v>
      </c>
      <c r="E16" t="s">
        <v>220</v>
      </c>
      <c r="F16" t="s">
        <v>168</v>
      </c>
      <c r="G16">
        <v>69.3</v>
      </c>
      <c r="H16">
        <v>95</v>
      </c>
      <c r="I16">
        <v>100</v>
      </c>
      <c r="J16">
        <v>-105</v>
      </c>
      <c r="K16">
        <v>100</v>
      </c>
      <c r="L16">
        <v>120</v>
      </c>
      <c r="M16">
        <v>125</v>
      </c>
      <c r="N16">
        <v>127</v>
      </c>
      <c r="O16">
        <v>127</v>
      </c>
      <c r="P16">
        <v>227</v>
      </c>
      <c r="Q16">
        <v>304.52951579098715</v>
      </c>
    </row>
    <row r="17" spans="1:17">
      <c r="A17" s="399">
        <v>13</v>
      </c>
      <c r="B17" t="s">
        <v>118</v>
      </c>
      <c r="C17" t="s">
        <v>248</v>
      </c>
      <c r="D17" t="s">
        <v>105</v>
      </c>
      <c r="E17" t="s">
        <v>211</v>
      </c>
      <c r="F17" t="s">
        <v>192</v>
      </c>
      <c r="G17">
        <v>79.3</v>
      </c>
      <c r="H17">
        <v>110</v>
      </c>
      <c r="I17">
        <v>-115</v>
      </c>
      <c r="J17">
        <v>-115</v>
      </c>
      <c r="K17">
        <v>110</v>
      </c>
      <c r="L17">
        <v>130</v>
      </c>
      <c r="M17">
        <v>-135</v>
      </c>
      <c r="N17">
        <v>-135</v>
      </c>
      <c r="O17">
        <v>130</v>
      </c>
      <c r="P17">
        <v>240</v>
      </c>
      <c r="Q17">
        <v>297.345670466976</v>
      </c>
    </row>
    <row r="18" spans="1:17">
      <c r="A18" s="399">
        <v>14</v>
      </c>
      <c r="B18" t="s">
        <v>118</v>
      </c>
      <c r="C18" t="s">
        <v>281</v>
      </c>
      <c r="D18" t="s">
        <v>282</v>
      </c>
      <c r="E18" t="s">
        <v>209</v>
      </c>
      <c r="F18" t="s">
        <v>189</v>
      </c>
      <c r="G18">
        <v>109</v>
      </c>
      <c r="H18">
        <v>116</v>
      </c>
      <c r="I18">
        <v>121</v>
      </c>
      <c r="J18">
        <v>-125</v>
      </c>
      <c r="K18">
        <v>121</v>
      </c>
      <c r="L18">
        <v>140</v>
      </c>
      <c r="M18">
        <v>150</v>
      </c>
      <c r="N18">
        <v>153</v>
      </c>
      <c r="O18">
        <v>153</v>
      </c>
      <c r="P18">
        <v>274</v>
      </c>
      <c r="Q18">
        <v>295.69352601280661</v>
      </c>
    </row>
    <row r="19" spans="1:17">
      <c r="A19" s="399">
        <v>15</v>
      </c>
      <c r="B19" t="s">
        <v>106</v>
      </c>
      <c r="C19" t="s">
        <v>286</v>
      </c>
      <c r="D19" t="s">
        <v>250</v>
      </c>
      <c r="E19" t="s">
        <v>222</v>
      </c>
      <c r="F19" t="s">
        <v>180</v>
      </c>
      <c r="G19">
        <v>103.1</v>
      </c>
      <c r="H19">
        <v>118</v>
      </c>
      <c r="I19">
        <v>-123</v>
      </c>
      <c r="J19">
        <v>-123</v>
      </c>
      <c r="K19">
        <v>118</v>
      </c>
      <c r="L19">
        <v>145</v>
      </c>
      <c r="M19">
        <v>-150</v>
      </c>
      <c r="N19">
        <v>-150</v>
      </c>
      <c r="O19">
        <v>145</v>
      </c>
      <c r="P19">
        <v>263</v>
      </c>
      <c r="Q19">
        <v>289.29948492655836</v>
      </c>
    </row>
    <row r="20" spans="1:17">
      <c r="A20">
        <v>16</v>
      </c>
      <c r="B20" t="s">
        <v>110</v>
      </c>
      <c r="C20" t="s">
        <v>131</v>
      </c>
      <c r="D20" t="s">
        <v>194</v>
      </c>
      <c r="E20" t="s">
        <v>219</v>
      </c>
      <c r="F20" t="s">
        <v>180</v>
      </c>
      <c r="G20">
        <v>91.1</v>
      </c>
      <c r="H20">
        <v>105</v>
      </c>
      <c r="I20">
        <v>-110</v>
      </c>
      <c r="J20">
        <v>110</v>
      </c>
      <c r="K20">
        <v>110</v>
      </c>
      <c r="L20">
        <v>128</v>
      </c>
      <c r="M20">
        <v>135</v>
      </c>
      <c r="N20">
        <v>140</v>
      </c>
      <c r="O20">
        <v>140</v>
      </c>
      <c r="P20">
        <v>250</v>
      </c>
      <c r="Q20">
        <v>289.14476029689877</v>
      </c>
    </row>
    <row r="21" spans="1:17">
      <c r="A21">
        <v>17</v>
      </c>
      <c r="B21" t="s">
        <v>111</v>
      </c>
      <c r="C21" t="s">
        <v>280</v>
      </c>
      <c r="D21" t="s">
        <v>233</v>
      </c>
      <c r="E21" t="s">
        <v>211</v>
      </c>
      <c r="F21" t="s">
        <v>173</v>
      </c>
      <c r="G21">
        <v>95.6</v>
      </c>
      <c r="H21">
        <v>110</v>
      </c>
      <c r="I21">
        <v>115</v>
      </c>
      <c r="J21">
        <v>-120</v>
      </c>
      <c r="K21">
        <v>115</v>
      </c>
      <c r="L21">
        <v>135</v>
      </c>
      <c r="M21">
        <v>140</v>
      </c>
      <c r="N21">
        <v>-145</v>
      </c>
      <c r="O21">
        <v>140</v>
      </c>
      <c r="P21">
        <v>255</v>
      </c>
      <c r="Q21">
        <v>288.85651066473901</v>
      </c>
    </row>
    <row r="22" spans="1:17">
      <c r="A22">
        <v>18</v>
      </c>
      <c r="B22" t="s">
        <v>106</v>
      </c>
      <c r="C22" t="s">
        <v>312</v>
      </c>
      <c r="D22" t="s">
        <v>313</v>
      </c>
      <c r="E22" t="s">
        <v>210</v>
      </c>
      <c r="F22">
        <v>1994</v>
      </c>
      <c r="G22">
        <v>85</v>
      </c>
      <c r="H22">
        <v>-100</v>
      </c>
      <c r="I22">
        <v>100</v>
      </c>
      <c r="J22">
        <v>110</v>
      </c>
      <c r="K22">
        <v>110</v>
      </c>
      <c r="L22">
        <v>128</v>
      </c>
      <c r="M22">
        <v>-135</v>
      </c>
      <c r="N22">
        <v>-140</v>
      </c>
      <c r="O22">
        <v>128</v>
      </c>
      <c r="P22">
        <v>238</v>
      </c>
      <c r="Q22">
        <v>284.4183098266343</v>
      </c>
    </row>
    <row r="23" spans="1:17">
      <c r="A23">
        <v>19</v>
      </c>
      <c r="B23" t="s">
        <v>106</v>
      </c>
      <c r="C23" t="s">
        <v>123</v>
      </c>
      <c r="D23" t="s">
        <v>124</v>
      </c>
      <c r="E23" t="s">
        <v>208</v>
      </c>
      <c r="F23" t="s">
        <v>180</v>
      </c>
      <c r="G23">
        <v>77.400000000000006</v>
      </c>
      <c r="H23">
        <v>95</v>
      </c>
      <c r="I23">
        <v>-100</v>
      </c>
      <c r="J23">
        <v>100</v>
      </c>
      <c r="K23">
        <v>100</v>
      </c>
      <c r="L23">
        <v>125</v>
      </c>
      <c r="M23">
        <v>-130</v>
      </c>
      <c r="N23">
        <v>-130</v>
      </c>
      <c r="O23">
        <v>125</v>
      </c>
      <c r="P23">
        <v>225</v>
      </c>
      <c r="Q23">
        <v>282.51914520128349</v>
      </c>
    </row>
    <row r="24" spans="1:17">
      <c r="A24">
        <v>20</v>
      </c>
      <c r="B24" t="s">
        <v>106</v>
      </c>
      <c r="C24" t="s">
        <v>119</v>
      </c>
      <c r="D24" t="s">
        <v>120</v>
      </c>
      <c r="E24" t="s">
        <v>10</v>
      </c>
      <c r="F24" t="s">
        <v>178</v>
      </c>
      <c r="G24">
        <v>71.900000000000006</v>
      </c>
      <c r="H24">
        <v>95</v>
      </c>
      <c r="I24">
        <v>100</v>
      </c>
      <c r="J24">
        <v>102</v>
      </c>
      <c r="K24">
        <v>102</v>
      </c>
      <c r="L24">
        <v>110</v>
      </c>
      <c r="M24">
        <v>-113</v>
      </c>
      <c r="N24">
        <v>-113</v>
      </c>
      <c r="O24">
        <v>110</v>
      </c>
      <c r="P24">
        <v>212</v>
      </c>
      <c r="Q24">
        <v>277.94405789388412</v>
      </c>
    </row>
    <row r="25" spans="1:17">
      <c r="A25">
        <v>21</v>
      </c>
      <c r="B25" t="s">
        <v>106</v>
      </c>
      <c r="C25" t="s">
        <v>238</v>
      </c>
      <c r="D25" t="s">
        <v>105</v>
      </c>
      <c r="E25" t="s">
        <v>210</v>
      </c>
      <c r="F25" t="s">
        <v>169</v>
      </c>
      <c r="G25">
        <v>63.2</v>
      </c>
      <c r="H25">
        <v>80</v>
      </c>
      <c r="I25">
        <v>-85</v>
      </c>
      <c r="J25">
        <v>-85</v>
      </c>
      <c r="K25">
        <v>80</v>
      </c>
      <c r="L25">
        <v>108</v>
      </c>
      <c r="M25">
        <v>113</v>
      </c>
      <c r="N25">
        <v>-115</v>
      </c>
      <c r="O25">
        <v>113</v>
      </c>
      <c r="P25">
        <v>193</v>
      </c>
      <c r="Q25">
        <v>275.36780622809692</v>
      </c>
    </row>
    <row r="26" spans="1:17">
      <c r="A26">
        <v>22</v>
      </c>
      <c r="B26" t="s">
        <v>106</v>
      </c>
      <c r="C26" t="s">
        <v>277</v>
      </c>
      <c r="D26" t="s">
        <v>124</v>
      </c>
      <c r="E26" t="s">
        <v>10</v>
      </c>
      <c r="F26" t="s">
        <v>193</v>
      </c>
      <c r="G26">
        <v>109.1</v>
      </c>
      <c r="H26">
        <v>101</v>
      </c>
      <c r="I26">
        <v>106</v>
      </c>
      <c r="J26">
        <v>110</v>
      </c>
      <c r="K26">
        <v>110</v>
      </c>
      <c r="L26">
        <v>135</v>
      </c>
      <c r="M26">
        <v>140</v>
      </c>
      <c r="N26">
        <v>145</v>
      </c>
      <c r="O26">
        <v>145</v>
      </c>
      <c r="P26">
        <v>255</v>
      </c>
      <c r="Q26">
        <v>275.10749464382974</v>
      </c>
    </row>
    <row r="27" spans="1:17">
      <c r="A27">
        <v>23</v>
      </c>
      <c r="B27" t="s">
        <v>106</v>
      </c>
      <c r="C27" t="s">
        <v>108</v>
      </c>
      <c r="D27" t="s">
        <v>109</v>
      </c>
      <c r="E27" t="s">
        <v>208</v>
      </c>
      <c r="F27" t="s">
        <v>168</v>
      </c>
      <c r="G27">
        <v>59.8</v>
      </c>
      <c r="H27">
        <v>-80</v>
      </c>
      <c r="I27">
        <v>-80</v>
      </c>
      <c r="J27">
        <v>80</v>
      </c>
      <c r="K27">
        <v>80</v>
      </c>
      <c r="L27">
        <v>100</v>
      </c>
      <c r="M27">
        <v>-105</v>
      </c>
      <c r="N27">
        <v>105</v>
      </c>
      <c r="O27">
        <v>105</v>
      </c>
      <c r="P27">
        <v>185</v>
      </c>
      <c r="Q27">
        <v>274.66585621013235</v>
      </c>
    </row>
    <row r="28" spans="1:17">
      <c r="A28">
        <v>24</v>
      </c>
      <c r="B28" t="s">
        <v>118</v>
      </c>
      <c r="C28" t="s">
        <v>251</v>
      </c>
      <c r="D28" t="s">
        <v>199</v>
      </c>
      <c r="E28" t="s">
        <v>220</v>
      </c>
      <c r="F28" t="s">
        <v>167</v>
      </c>
      <c r="G28">
        <v>75.599999999999994</v>
      </c>
      <c r="H28">
        <v>90</v>
      </c>
      <c r="I28">
        <v>95</v>
      </c>
      <c r="J28">
        <v>-100</v>
      </c>
      <c r="K28">
        <v>95</v>
      </c>
      <c r="L28">
        <v>115</v>
      </c>
      <c r="M28">
        <v>120</v>
      </c>
      <c r="N28">
        <v>-125</v>
      </c>
      <c r="O28">
        <v>120</v>
      </c>
      <c r="P28">
        <v>215</v>
      </c>
      <c r="Q28">
        <v>273.59894650000768</v>
      </c>
    </row>
    <row r="29" spans="1:17">
      <c r="A29">
        <v>25</v>
      </c>
      <c r="B29" t="s">
        <v>114</v>
      </c>
      <c r="C29" t="s">
        <v>125</v>
      </c>
      <c r="D29" t="s">
        <v>126</v>
      </c>
      <c r="E29" t="s">
        <v>113</v>
      </c>
      <c r="F29" t="s">
        <v>177</v>
      </c>
      <c r="G29">
        <v>77.7</v>
      </c>
      <c r="H29">
        <v>92</v>
      </c>
      <c r="I29">
        <v>-97</v>
      </c>
      <c r="J29">
        <v>97</v>
      </c>
      <c r="K29">
        <v>97</v>
      </c>
      <c r="L29">
        <v>120</v>
      </c>
      <c r="M29">
        <v>-125</v>
      </c>
      <c r="N29">
        <v>-125</v>
      </c>
      <c r="O29">
        <v>120</v>
      </c>
      <c r="P29">
        <v>217</v>
      </c>
      <c r="Q29">
        <v>271.88528429947553</v>
      </c>
    </row>
    <row r="30" spans="1:17">
      <c r="A30">
        <v>26</v>
      </c>
      <c r="B30" t="s">
        <v>106</v>
      </c>
      <c r="C30" t="s">
        <v>139</v>
      </c>
      <c r="D30" t="s">
        <v>242</v>
      </c>
      <c r="E30" t="s">
        <v>10</v>
      </c>
      <c r="F30" t="s">
        <v>169</v>
      </c>
      <c r="G30">
        <v>65.8</v>
      </c>
      <c r="H30">
        <v>82</v>
      </c>
      <c r="I30">
        <v>86</v>
      </c>
      <c r="J30">
        <v>90</v>
      </c>
      <c r="K30">
        <v>90</v>
      </c>
      <c r="L30">
        <v>100</v>
      </c>
      <c r="M30">
        <v>105</v>
      </c>
      <c r="N30">
        <v>-110</v>
      </c>
      <c r="O30">
        <v>105</v>
      </c>
      <c r="P30">
        <v>195</v>
      </c>
      <c r="Q30">
        <v>270.62762147600989</v>
      </c>
    </row>
    <row r="31" spans="1:17">
      <c r="A31">
        <v>27</v>
      </c>
      <c r="B31" t="s">
        <v>112</v>
      </c>
      <c r="C31" t="s">
        <v>247</v>
      </c>
      <c r="D31" t="s">
        <v>117</v>
      </c>
      <c r="E31" t="s">
        <v>129</v>
      </c>
      <c r="F31" t="s">
        <v>187</v>
      </c>
      <c r="G31">
        <v>82.1</v>
      </c>
      <c r="H31">
        <v>100</v>
      </c>
      <c r="I31">
        <v>-104</v>
      </c>
      <c r="J31">
        <v>-104</v>
      </c>
      <c r="K31">
        <v>100</v>
      </c>
      <c r="L31">
        <v>120</v>
      </c>
      <c r="M31">
        <v>-126</v>
      </c>
      <c r="N31">
        <v>-126</v>
      </c>
      <c r="O31">
        <v>120</v>
      </c>
      <c r="P31">
        <v>220</v>
      </c>
      <c r="Q31">
        <v>267.58342143408305</v>
      </c>
    </row>
    <row r="32" spans="1:17">
      <c r="A32">
        <v>28</v>
      </c>
      <c r="B32" t="s">
        <v>106</v>
      </c>
      <c r="C32" t="s">
        <v>314</v>
      </c>
      <c r="D32" t="s">
        <v>292</v>
      </c>
      <c r="E32" t="s">
        <v>210</v>
      </c>
      <c r="F32">
        <v>1995</v>
      </c>
      <c r="G32">
        <v>74.900000000000006</v>
      </c>
      <c r="H32">
        <v>90</v>
      </c>
      <c r="I32">
        <v>95</v>
      </c>
      <c r="J32">
        <v>-100</v>
      </c>
      <c r="K32">
        <v>95</v>
      </c>
      <c r="L32">
        <v>106</v>
      </c>
      <c r="M32">
        <v>110</v>
      </c>
      <c r="N32">
        <v>-117</v>
      </c>
      <c r="O32">
        <v>110</v>
      </c>
      <c r="P32">
        <v>205</v>
      </c>
      <c r="Q32">
        <v>262.2845475370475</v>
      </c>
    </row>
    <row r="33" spans="1:17">
      <c r="A33">
        <v>29</v>
      </c>
      <c r="B33" t="s">
        <v>112</v>
      </c>
      <c r="C33" t="s">
        <v>249</v>
      </c>
      <c r="D33" t="s">
        <v>250</v>
      </c>
      <c r="E33" t="s">
        <v>129</v>
      </c>
      <c r="F33" t="s">
        <v>171</v>
      </c>
      <c r="G33">
        <v>87.3</v>
      </c>
      <c r="H33">
        <v>90</v>
      </c>
      <c r="I33">
        <v>95</v>
      </c>
      <c r="J33">
        <v>-100</v>
      </c>
      <c r="K33">
        <v>95</v>
      </c>
      <c r="L33">
        <v>115</v>
      </c>
      <c r="M33">
        <v>121</v>
      </c>
      <c r="N33">
        <v>126</v>
      </c>
      <c r="O33">
        <v>126</v>
      </c>
      <c r="P33">
        <v>221</v>
      </c>
      <c r="Q33">
        <v>260.69342664660161</v>
      </c>
    </row>
    <row r="34" spans="1:17">
      <c r="A34">
        <v>30</v>
      </c>
      <c r="B34" t="s">
        <v>114</v>
      </c>
      <c r="C34" t="s">
        <v>239</v>
      </c>
      <c r="D34" t="s">
        <v>160</v>
      </c>
      <c r="E34" t="s">
        <v>113</v>
      </c>
      <c r="F34" t="s">
        <v>167</v>
      </c>
      <c r="G34">
        <v>81.900000000000006</v>
      </c>
      <c r="H34">
        <v>88</v>
      </c>
      <c r="I34">
        <v>-91</v>
      </c>
      <c r="J34">
        <v>-92</v>
      </c>
      <c r="K34">
        <v>88</v>
      </c>
      <c r="L34">
        <v>115</v>
      </c>
      <c r="M34">
        <v>121</v>
      </c>
      <c r="N34">
        <v>-123</v>
      </c>
      <c r="O34">
        <v>121</v>
      </c>
      <c r="P34">
        <v>209</v>
      </c>
      <c r="Q34">
        <v>254.52726209649376</v>
      </c>
    </row>
    <row r="35" spans="1:17">
      <c r="A35">
        <v>31</v>
      </c>
      <c r="B35" t="s">
        <v>111</v>
      </c>
      <c r="C35" t="s">
        <v>121</v>
      </c>
      <c r="D35" t="s">
        <v>122</v>
      </c>
      <c r="E35" t="s">
        <v>218</v>
      </c>
      <c r="F35" t="s">
        <v>179</v>
      </c>
      <c r="G35">
        <v>113.7</v>
      </c>
      <c r="H35">
        <v>93</v>
      </c>
      <c r="I35">
        <v>97</v>
      </c>
      <c r="J35">
        <v>100</v>
      </c>
      <c r="K35">
        <v>100</v>
      </c>
      <c r="L35">
        <v>128</v>
      </c>
      <c r="M35">
        <v>135</v>
      </c>
      <c r="N35">
        <v>-140</v>
      </c>
      <c r="O35">
        <v>135</v>
      </c>
      <c r="P35">
        <v>235</v>
      </c>
      <c r="Q35">
        <v>250.31169169777093</v>
      </c>
    </row>
    <row r="36" spans="1:17">
      <c r="A36">
        <v>32</v>
      </c>
      <c r="B36" t="s">
        <v>112</v>
      </c>
      <c r="C36" t="s">
        <v>297</v>
      </c>
      <c r="D36" t="s">
        <v>298</v>
      </c>
      <c r="E36" t="s">
        <v>129</v>
      </c>
      <c r="F36">
        <v>1994</v>
      </c>
      <c r="G36">
        <v>82.1</v>
      </c>
      <c r="H36">
        <v>87</v>
      </c>
      <c r="I36">
        <v>91</v>
      </c>
      <c r="J36">
        <v>-95</v>
      </c>
      <c r="K36">
        <v>91</v>
      </c>
      <c r="L36">
        <v>109</v>
      </c>
      <c r="M36">
        <v>114</v>
      </c>
      <c r="N36">
        <v>-118</v>
      </c>
      <c r="O36">
        <v>114</v>
      </c>
      <c r="P36">
        <v>205</v>
      </c>
      <c r="Q36">
        <v>249.33909724539558</v>
      </c>
    </row>
    <row r="37" spans="1:17">
      <c r="A37">
        <v>33</v>
      </c>
      <c r="B37" t="s">
        <v>111</v>
      </c>
      <c r="C37" t="s">
        <v>302</v>
      </c>
      <c r="D37" t="s">
        <v>303</v>
      </c>
      <c r="E37" t="s">
        <v>218</v>
      </c>
      <c r="F37">
        <v>1999</v>
      </c>
      <c r="G37">
        <v>87.3</v>
      </c>
      <c r="H37">
        <v>88</v>
      </c>
      <c r="I37">
        <v>92</v>
      </c>
      <c r="J37">
        <v>96</v>
      </c>
      <c r="K37">
        <v>96</v>
      </c>
      <c r="L37">
        <v>-110</v>
      </c>
      <c r="M37">
        <v>110</v>
      </c>
      <c r="N37">
        <v>115</v>
      </c>
      <c r="O37">
        <v>115</v>
      </c>
      <c r="P37">
        <v>211</v>
      </c>
      <c r="Q37">
        <v>248.89734399290924</v>
      </c>
    </row>
    <row r="38" spans="1:17">
      <c r="A38">
        <v>34</v>
      </c>
      <c r="B38" t="s">
        <v>106</v>
      </c>
      <c r="C38" t="s">
        <v>229</v>
      </c>
      <c r="D38" t="s">
        <v>161</v>
      </c>
      <c r="E38" t="s">
        <v>208</v>
      </c>
      <c r="F38" t="s">
        <v>216</v>
      </c>
      <c r="G38">
        <v>55.9</v>
      </c>
      <c r="H38">
        <v>70</v>
      </c>
      <c r="I38">
        <v>74</v>
      </c>
      <c r="J38">
        <v>-76</v>
      </c>
      <c r="K38">
        <v>74</v>
      </c>
      <c r="L38">
        <v>80</v>
      </c>
      <c r="M38">
        <v>-85</v>
      </c>
      <c r="N38">
        <v>85</v>
      </c>
      <c r="O38">
        <v>85</v>
      </c>
      <c r="P38">
        <v>159</v>
      </c>
      <c r="Q38">
        <v>248.50843373776482</v>
      </c>
    </row>
    <row r="39" spans="1:17">
      <c r="A39">
        <v>35</v>
      </c>
      <c r="B39" t="s">
        <v>114</v>
      </c>
      <c r="C39" t="s">
        <v>240</v>
      </c>
      <c r="D39" t="s">
        <v>241</v>
      </c>
      <c r="E39" t="s">
        <v>113</v>
      </c>
      <c r="F39" t="s">
        <v>193</v>
      </c>
      <c r="G39">
        <v>80.900000000000006</v>
      </c>
      <c r="H39">
        <v>85</v>
      </c>
      <c r="I39">
        <v>90</v>
      </c>
      <c r="J39">
        <v>-93</v>
      </c>
      <c r="K39">
        <v>90</v>
      </c>
      <c r="L39">
        <v>100</v>
      </c>
      <c r="M39">
        <v>107</v>
      </c>
      <c r="N39">
        <v>110</v>
      </c>
      <c r="O39">
        <v>110</v>
      </c>
      <c r="P39">
        <v>200</v>
      </c>
      <c r="Q39">
        <v>245.1449588067108</v>
      </c>
    </row>
    <row r="40" spans="1:17">
      <c r="A40">
        <v>36</v>
      </c>
      <c r="B40" t="s">
        <v>106</v>
      </c>
      <c r="C40" t="s">
        <v>236</v>
      </c>
      <c r="D40" t="s">
        <v>237</v>
      </c>
      <c r="E40" t="s">
        <v>10</v>
      </c>
      <c r="F40" t="s">
        <v>214</v>
      </c>
      <c r="G40">
        <v>71.8</v>
      </c>
      <c r="H40">
        <v>72</v>
      </c>
      <c r="I40">
        <v>76</v>
      </c>
      <c r="J40">
        <v>-80</v>
      </c>
      <c r="K40">
        <v>76</v>
      </c>
      <c r="L40">
        <v>98</v>
      </c>
      <c r="M40">
        <v>103</v>
      </c>
      <c r="N40">
        <v>108</v>
      </c>
      <c r="O40">
        <v>108</v>
      </c>
      <c r="P40">
        <v>184</v>
      </c>
      <c r="Q40">
        <v>241.43996926774676</v>
      </c>
    </row>
    <row r="41" spans="1:17">
      <c r="A41">
        <v>37</v>
      </c>
      <c r="B41" t="s">
        <v>111</v>
      </c>
      <c r="C41" t="s">
        <v>311</v>
      </c>
      <c r="D41" t="s">
        <v>276</v>
      </c>
      <c r="E41" t="s">
        <v>212</v>
      </c>
      <c r="F41" t="s">
        <v>168</v>
      </c>
      <c r="G41">
        <v>116.5</v>
      </c>
      <c r="H41">
        <v>97</v>
      </c>
      <c r="I41">
        <v>-102</v>
      </c>
      <c r="J41">
        <v>-102</v>
      </c>
      <c r="K41">
        <v>97</v>
      </c>
      <c r="L41">
        <v>125</v>
      </c>
      <c r="M41">
        <v>130</v>
      </c>
      <c r="N41">
        <v>-135</v>
      </c>
      <c r="O41">
        <v>130</v>
      </c>
      <c r="P41">
        <v>227</v>
      </c>
      <c r="Q41">
        <v>240.10963163504849</v>
      </c>
    </row>
    <row r="42" spans="1:17">
      <c r="A42">
        <v>38</v>
      </c>
      <c r="B42" t="s">
        <v>118</v>
      </c>
      <c r="C42" t="s">
        <v>245</v>
      </c>
      <c r="D42" t="s">
        <v>246</v>
      </c>
      <c r="E42" t="s">
        <v>220</v>
      </c>
      <c r="F42" t="s">
        <v>221</v>
      </c>
      <c r="G42">
        <v>89.1</v>
      </c>
      <c r="H42">
        <v>80</v>
      </c>
      <c r="I42">
        <v>85</v>
      </c>
      <c r="J42">
        <v>90</v>
      </c>
      <c r="K42">
        <v>90</v>
      </c>
      <c r="L42">
        <v>110</v>
      </c>
      <c r="M42">
        <v>-115</v>
      </c>
      <c r="N42">
        <v>115</v>
      </c>
      <c r="O42">
        <v>115</v>
      </c>
      <c r="P42">
        <v>205</v>
      </c>
      <c r="Q42">
        <v>239.50929210152108</v>
      </c>
    </row>
    <row r="43" spans="1:17">
      <c r="A43">
        <v>39</v>
      </c>
      <c r="B43" t="s">
        <v>118</v>
      </c>
      <c r="C43" t="s">
        <v>232</v>
      </c>
      <c r="D43" t="s">
        <v>233</v>
      </c>
      <c r="E43" t="s">
        <v>209</v>
      </c>
      <c r="F43" t="s">
        <v>174</v>
      </c>
      <c r="G43">
        <v>61.7</v>
      </c>
      <c r="H43">
        <v>71</v>
      </c>
      <c r="I43">
        <v>75</v>
      </c>
      <c r="J43">
        <v>-78</v>
      </c>
      <c r="K43">
        <v>75</v>
      </c>
      <c r="L43">
        <v>85</v>
      </c>
      <c r="M43">
        <v>-90</v>
      </c>
      <c r="N43">
        <v>90</v>
      </c>
      <c r="O43">
        <v>90</v>
      </c>
      <c r="P43">
        <v>165</v>
      </c>
      <c r="Q43">
        <v>239.45944839782877</v>
      </c>
    </row>
    <row r="44" spans="1:17">
      <c r="A44">
        <v>40</v>
      </c>
      <c r="B44" t="s">
        <v>106</v>
      </c>
      <c r="C44" t="s">
        <v>234</v>
      </c>
      <c r="D44" t="s">
        <v>235</v>
      </c>
      <c r="E44" t="s">
        <v>210</v>
      </c>
      <c r="F44" t="s">
        <v>187</v>
      </c>
      <c r="G44">
        <v>61</v>
      </c>
      <c r="H44">
        <v>-68</v>
      </c>
      <c r="I44">
        <v>68</v>
      </c>
      <c r="J44">
        <v>-71</v>
      </c>
      <c r="K44">
        <v>68</v>
      </c>
      <c r="L44">
        <v>95</v>
      </c>
      <c r="M44">
        <v>-98</v>
      </c>
      <c r="N44">
        <v>-98</v>
      </c>
      <c r="O44">
        <v>95</v>
      </c>
      <c r="P44">
        <v>163</v>
      </c>
      <c r="Q44">
        <v>238.5105597397567</v>
      </c>
    </row>
    <row r="45" spans="1:17">
      <c r="A45">
        <v>41</v>
      </c>
      <c r="B45" t="s">
        <v>118</v>
      </c>
      <c r="C45" t="s">
        <v>230</v>
      </c>
      <c r="D45" t="s">
        <v>231</v>
      </c>
      <c r="E45" t="s">
        <v>209</v>
      </c>
      <c r="F45" t="s">
        <v>217</v>
      </c>
      <c r="G45">
        <v>59.6</v>
      </c>
      <c r="H45">
        <v>68</v>
      </c>
      <c r="I45">
        <v>-71</v>
      </c>
      <c r="J45">
        <v>-71</v>
      </c>
      <c r="K45">
        <v>68</v>
      </c>
      <c r="L45">
        <v>92</v>
      </c>
      <c r="M45">
        <v>-99</v>
      </c>
      <c r="N45">
        <v>-99</v>
      </c>
      <c r="O45">
        <v>92</v>
      </c>
      <c r="P45">
        <v>160</v>
      </c>
      <c r="Q45">
        <v>238.13818711618126</v>
      </c>
    </row>
    <row r="46" spans="1:17">
      <c r="A46">
        <v>42</v>
      </c>
      <c r="B46" t="s">
        <v>106</v>
      </c>
      <c r="C46" t="s">
        <v>295</v>
      </c>
      <c r="D46" t="s">
        <v>296</v>
      </c>
      <c r="E46" t="s">
        <v>218</v>
      </c>
      <c r="F46" t="s">
        <v>167</v>
      </c>
      <c r="G46">
        <v>85</v>
      </c>
      <c r="H46">
        <v>80</v>
      </c>
      <c r="I46">
        <v>84</v>
      </c>
      <c r="J46">
        <v>-87</v>
      </c>
      <c r="K46">
        <v>84</v>
      </c>
      <c r="L46">
        <v>108</v>
      </c>
      <c r="M46">
        <v>112</v>
      </c>
      <c r="N46">
        <v>-115</v>
      </c>
      <c r="O46">
        <v>112</v>
      </c>
      <c r="P46">
        <v>196</v>
      </c>
      <c r="Q46">
        <v>234.22684338663998</v>
      </c>
    </row>
    <row r="47" spans="1:17">
      <c r="A47">
        <v>43</v>
      </c>
      <c r="B47" t="s">
        <v>111</v>
      </c>
      <c r="C47" t="s">
        <v>175</v>
      </c>
      <c r="D47" t="s">
        <v>176</v>
      </c>
      <c r="E47" t="s">
        <v>212</v>
      </c>
      <c r="F47" t="s">
        <v>177</v>
      </c>
      <c r="G47">
        <v>85.7</v>
      </c>
      <c r="H47">
        <v>80</v>
      </c>
      <c r="I47">
        <v>85</v>
      </c>
      <c r="J47">
        <v>-90</v>
      </c>
      <c r="K47">
        <v>85</v>
      </c>
      <c r="L47">
        <v>110</v>
      </c>
      <c r="M47">
        <v>-115</v>
      </c>
      <c r="N47" t="s">
        <v>31</v>
      </c>
      <c r="O47">
        <v>110</v>
      </c>
      <c r="P47">
        <v>195</v>
      </c>
      <c r="Q47">
        <v>232.09142854147555</v>
      </c>
    </row>
    <row r="48" spans="1:17">
      <c r="A48">
        <v>44</v>
      </c>
      <c r="B48" t="s">
        <v>110</v>
      </c>
      <c r="C48" t="s">
        <v>163</v>
      </c>
      <c r="D48" t="s">
        <v>158</v>
      </c>
      <c r="E48" t="s">
        <v>219</v>
      </c>
      <c r="F48" t="s">
        <v>171</v>
      </c>
      <c r="G48">
        <v>93.1</v>
      </c>
      <c r="H48">
        <v>86</v>
      </c>
      <c r="I48">
        <v>-92</v>
      </c>
      <c r="J48">
        <v>-92</v>
      </c>
      <c r="K48">
        <v>86</v>
      </c>
      <c r="L48">
        <v>107</v>
      </c>
      <c r="M48">
        <v>-112</v>
      </c>
      <c r="N48">
        <v>112</v>
      </c>
      <c r="O48">
        <v>112</v>
      </c>
      <c r="P48">
        <v>198</v>
      </c>
      <c r="Q48">
        <v>226.82222810451304</v>
      </c>
    </row>
    <row r="49" spans="1:17">
      <c r="A49">
        <v>45</v>
      </c>
      <c r="B49" t="s">
        <v>106</v>
      </c>
      <c r="C49" t="s">
        <v>228</v>
      </c>
      <c r="D49" t="s">
        <v>127</v>
      </c>
      <c r="E49" t="s">
        <v>208</v>
      </c>
      <c r="F49" t="s">
        <v>214</v>
      </c>
      <c r="G49">
        <v>63.6</v>
      </c>
      <c r="H49">
        <v>-70</v>
      </c>
      <c r="I49">
        <v>70</v>
      </c>
      <c r="J49">
        <v>-74</v>
      </c>
      <c r="K49">
        <v>70</v>
      </c>
      <c r="L49">
        <v>85</v>
      </c>
      <c r="M49">
        <v>-90</v>
      </c>
      <c r="N49">
        <v>-90</v>
      </c>
      <c r="O49">
        <v>85</v>
      </c>
      <c r="P49">
        <v>155</v>
      </c>
      <c r="Q49">
        <v>220.17834382749049</v>
      </c>
    </row>
    <row r="50" spans="1:17">
      <c r="A50">
        <v>46</v>
      </c>
      <c r="B50" t="s">
        <v>111</v>
      </c>
      <c r="C50" t="s">
        <v>307</v>
      </c>
      <c r="D50" t="s">
        <v>308</v>
      </c>
      <c r="E50" t="s">
        <v>212</v>
      </c>
      <c r="F50">
        <v>1992</v>
      </c>
      <c r="G50">
        <v>67.3</v>
      </c>
      <c r="H50">
        <v>-66</v>
      </c>
      <c r="I50">
        <v>66</v>
      </c>
      <c r="J50">
        <v>70</v>
      </c>
      <c r="K50">
        <v>70</v>
      </c>
      <c r="L50">
        <v>90</v>
      </c>
      <c r="M50">
        <v>-93</v>
      </c>
      <c r="N50">
        <v>-95</v>
      </c>
      <c r="O50">
        <v>90</v>
      </c>
      <c r="P50">
        <v>160</v>
      </c>
      <c r="Q50">
        <v>218.75113343379405</v>
      </c>
    </row>
    <row r="51" spans="1:17">
      <c r="A51">
        <v>47</v>
      </c>
      <c r="B51" t="s">
        <v>106</v>
      </c>
      <c r="C51" t="s">
        <v>139</v>
      </c>
      <c r="D51" t="s">
        <v>293</v>
      </c>
      <c r="E51" t="s">
        <v>10</v>
      </c>
      <c r="F51" t="s">
        <v>216</v>
      </c>
      <c r="G51">
        <v>51.4</v>
      </c>
      <c r="H51">
        <v>52</v>
      </c>
      <c r="I51">
        <v>55</v>
      </c>
      <c r="J51">
        <v>57</v>
      </c>
      <c r="K51">
        <v>57</v>
      </c>
      <c r="L51">
        <v>65</v>
      </c>
      <c r="M51">
        <v>70</v>
      </c>
      <c r="N51">
        <v>73</v>
      </c>
      <c r="O51">
        <v>73</v>
      </c>
      <c r="P51">
        <v>130</v>
      </c>
      <c r="Q51">
        <v>217.54811893626095</v>
      </c>
    </row>
    <row r="52" spans="1:17">
      <c r="A52">
        <v>48</v>
      </c>
      <c r="B52" t="s">
        <v>111</v>
      </c>
      <c r="C52" t="s">
        <v>305</v>
      </c>
      <c r="D52" t="s">
        <v>294</v>
      </c>
      <c r="E52" t="s">
        <v>218</v>
      </c>
      <c r="F52" t="s">
        <v>180</v>
      </c>
      <c r="G52">
        <v>89.6</v>
      </c>
      <c r="H52">
        <v>-78</v>
      </c>
      <c r="I52">
        <v>-78</v>
      </c>
      <c r="J52">
        <v>78</v>
      </c>
      <c r="K52">
        <v>78</v>
      </c>
      <c r="L52">
        <v>105</v>
      </c>
      <c r="M52">
        <v>-110</v>
      </c>
      <c r="N52">
        <v>-110</v>
      </c>
      <c r="O52">
        <v>105</v>
      </c>
      <c r="P52">
        <v>183</v>
      </c>
      <c r="Q52">
        <v>213.25449914504739</v>
      </c>
    </row>
    <row r="53" spans="1:17">
      <c r="A53">
        <v>49</v>
      </c>
      <c r="B53" t="s">
        <v>111</v>
      </c>
      <c r="C53" t="s">
        <v>309</v>
      </c>
      <c r="D53" t="s">
        <v>310</v>
      </c>
      <c r="E53" t="s">
        <v>212</v>
      </c>
      <c r="F53">
        <v>1999</v>
      </c>
      <c r="G53">
        <v>80.3</v>
      </c>
      <c r="H53">
        <v>65</v>
      </c>
      <c r="I53">
        <v>68</v>
      </c>
      <c r="J53">
        <v>70</v>
      </c>
      <c r="K53">
        <v>70</v>
      </c>
      <c r="L53">
        <v>85</v>
      </c>
      <c r="M53">
        <v>88</v>
      </c>
      <c r="N53">
        <v>-90</v>
      </c>
      <c r="O53">
        <v>88</v>
      </c>
      <c r="P53">
        <v>158</v>
      </c>
      <c r="Q53">
        <v>194.4337822903199</v>
      </c>
    </row>
    <row r="54" spans="1:17">
      <c r="A54">
        <v>50</v>
      </c>
      <c r="B54" t="s">
        <v>110</v>
      </c>
      <c r="C54" t="s">
        <v>132</v>
      </c>
      <c r="D54" t="s">
        <v>133</v>
      </c>
      <c r="E54" t="s">
        <v>219</v>
      </c>
      <c r="F54" t="s">
        <v>171</v>
      </c>
      <c r="G54">
        <v>78.599999999999994</v>
      </c>
      <c r="H54">
        <v>-102</v>
      </c>
      <c r="I54">
        <v>-105</v>
      </c>
      <c r="J54">
        <v>-105</v>
      </c>
      <c r="K54">
        <v>0</v>
      </c>
      <c r="L54">
        <v>-131</v>
      </c>
      <c r="M54">
        <v>-135</v>
      </c>
      <c r="N54">
        <v>0</v>
      </c>
      <c r="O54">
        <v>0</v>
      </c>
      <c r="P54">
        <v>0</v>
      </c>
      <c r="Q54">
        <v>0</v>
      </c>
    </row>
    <row r="56" spans="1:17">
      <c r="A56" s="399">
        <v>1</v>
      </c>
      <c r="B56" t="s">
        <v>227</v>
      </c>
      <c r="C56" t="s">
        <v>274</v>
      </c>
      <c r="D56" t="s">
        <v>275</v>
      </c>
      <c r="E56" t="s">
        <v>213</v>
      </c>
      <c r="F56" t="s">
        <v>187</v>
      </c>
      <c r="G56">
        <v>64.069999999999993</v>
      </c>
      <c r="H56">
        <v>75</v>
      </c>
      <c r="I56">
        <v>80</v>
      </c>
      <c r="J56">
        <v>85</v>
      </c>
      <c r="K56">
        <v>85</v>
      </c>
      <c r="L56">
        <v>95</v>
      </c>
      <c r="M56">
        <v>100</v>
      </c>
      <c r="N56">
        <v>-105</v>
      </c>
      <c r="O56">
        <v>100</v>
      </c>
      <c r="P56">
        <v>185</v>
      </c>
      <c r="Q56">
        <v>243.13551087863726</v>
      </c>
    </row>
    <row r="57" spans="1:17">
      <c r="A57" s="399">
        <v>2</v>
      </c>
      <c r="B57" t="s">
        <v>112</v>
      </c>
      <c r="C57" t="s">
        <v>269</v>
      </c>
      <c r="D57" t="s">
        <v>184</v>
      </c>
      <c r="E57" t="s">
        <v>129</v>
      </c>
      <c r="F57" t="s">
        <v>166</v>
      </c>
      <c r="G57">
        <v>47.49</v>
      </c>
      <c r="H57">
        <v>60</v>
      </c>
      <c r="I57">
        <v>63</v>
      </c>
      <c r="J57">
        <v>-65</v>
      </c>
      <c r="K57">
        <v>63</v>
      </c>
      <c r="L57">
        <v>70</v>
      </c>
      <c r="M57">
        <v>74</v>
      </c>
      <c r="N57">
        <v>77</v>
      </c>
      <c r="O57">
        <v>77</v>
      </c>
      <c r="P57">
        <v>140</v>
      </c>
      <c r="Q57">
        <v>231.66362024246308</v>
      </c>
    </row>
    <row r="58" spans="1:17">
      <c r="A58" s="399">
        <v>3</v>
      </c>
      <c r="B58" t="s">
        <v>112</v>
      </c>
      <c r="C58" t="s">
        <v>270</v>
      </c>
      <c r="D58" t="s">
        <v>271</v>
      </c>
      <c r="E58" t="s">
        <v>129</v>
      </c>
      <c r="F58" t="s">
        <v>180</v>
      </c>
      <c r="G58">
        <v>60.72</v>
      </c>
      <c r="H58">
        <v>61</v>
      </c>
      <c r="I58">
        <v>64</v>
      </c>
      <c r="J58">
        <v>66</v>
      </c>
      <c r="K58">
        <v>66</v>
      </c>
      <c r="L58">
        <v>80</v>
      </c>
      <c r="M58">
        <v>83</v>
      </c>
      <c r="N58">
        <v>86</v>
      </c>
      <c r="O58">
        <v>86</v>
      </c>
      <c r="P58">
        <v>152</v>
      </c>
      <c r="Q58">
        <v>207.12368580457112</v>
      </c>
    </row>
    <row r="59" spans="1:17">
      <c r="A59" s="399">
        <v>4</v>
      </c>
      <c r="B59" t="s">
        <v>118</v>
      </c>
      <c r="C59" t="s">
        <v>266</v>
      </c>
      <c r="D59" t="s">
        <v>267</v>
      </c>
      <c r="E59" t="s">
        <v>211</v>
      </c>
      <c r="F59" t="s">
        <v>171</v>
      </c>
      <c r="G59">
        <v>49.7</v>
      </c>
      <c r="H59">
        <v>55</v>
      </c>
      <c r="I59">
        <v>59</v>
      </c>
      <c r="J59">
        <v>-62</v>
      </c>
      <c r="K59">
        <v>59</v>
      </c>
      <c r="L59">
        <v>68</v>
      </c>
      <c r="M59">
        <v>-71</v>
      </c>
      <c r="N59">
        <v>-71</v>
      </c>
      <c r="O59">
        <v>68</v>
      </c>
      <c r="P59">
        <v>127</v>
      </c>
      <c r="Q59">
        <v>202.01379945600027</v>
      </c>
    </row>
    <row r="60" spans="1:17">
      <c r="A60" s="399">
        <v>5</v>
      </c>
      <c r="B60" t="s">
        <v>118</v>
      </c>
      <c r="C60" t="s">
        <v>272</v>
      </c>
      <c r="D60" t="s">
        <v>315</v>
      </c>
      <c r="E60" t="s">
        <v>209</v>
      </c>
      <c r="F60" t="s">
        <v>174</v>
      </c>
      <c r="G60">
        <v>68</v>
      </c>
      <c r="H60">
        <v>65</v>
      </c>
      <c r="I60">
        <v>68</v>
      </c>
      <c r="J60">
        <v>-70</v>
      </c>
      <c r="K60">
        <v>68</v>
      </c>
      <c r="L60">
        <v>85</v>
      </c>
      <c r="M60">
        <v>-90</v>
      </c>
      <c r="N60">
        <v>-92</v>
      </c>
      <c r="O60">
        <v>85</v>
      </c>
      <c r="P60">
        <v>153</v>
      </c>
      <c r="Q60">
        <v>193.68431341629113</v>
      </c>
    </row>
    <row r="61" spans="1:17">
      <c r="A61">
        <v>6</v>
      </c>
      <c r="B61" t="s">
        <v>106</v>
      </c>
      <c r="C61" t="s">
        <v>263</v>
      </c>
      <c r="D61" t="s">
        <v>264</v>
      </c>
      <c r="E61" t="s">
        <v>210</v>
      </c>
      <c r="F61" t="s">
        <v>174</v>
      </c>
      <c r="G61">
        <v>51.19</v>
      </c>
      <c r="H61">
        <v>50</v>
      </c>
      <c r="I61">
        <v>-52</v>
      </c>
      <c r="J61">
        <v>53</v>
      </c>
      <c r="K61">
        <v>53</v>
      </c>
      <c r="L61">
        <v>63</v>
      </c>
      <c r="M61">
        <v>66</v>
      </c>
      <c r="N61">
        <v>-68</v>
      </c>
      <c r="O61">
        <v>66</v>
      </c>
      <c r="P61">
        <v>119</v>
      </c>
      <c r="Q61">
        <v>184.65462973714369</v>
      </c>
    </row>
    <row r="62" spans="1:17">
      <c r="A62">
        <v>7</v>
      </c>
      <c r="B62" t="s">
        <v>118</v>
      </c>
      <c r="C62" t="s">
        <v>162</v>
      </c>
      <c r="D62" t="s">
        <v>265</v>
      </c>
      <c r="E62" t="s">
        <v>209</v>
      </c>
      <c r="F62" t="s">
        <v>167</v>
      </c>
      <c r="G62">
        <v>58</v>
      </c>
      <c r="H62">
        <v>-53</v>
      </c>
      <c r="I62">
        <v>55</v>
      </c>
      <c r="J62">
        <v>57</v>
      </c>
      <c r="K62">
        <v>57</v>
      </c>
      <c r="L62">
        <v>64</v>
      </c>
      <c r="M62">
        <v>67</v>
      </c>
      <c r="N62">
        <v>70</v>
      </c>
      <c r="O62">
        <v>70</v>
      </c>
      <c r="P62">
        <v>127</v>
      </c>
      <c r="Q62">
        <v>178.80034259548515</v>
      </c>
    </row>
    <row r="63" spans="1:17">
      <c r="A63">
        <v>8</v>
      </c>
      <c r="B63" t="s">
        <v>106</v>
      </c>
      <c r="C63" t="s">
        <v>181</v>
      </c>
      <c r="D63" t="s">
        <v>182</v>
      </c>
      <c r="E63" t="s">
        <v>208</v>
      </c>
      <c r="F63" t="s">
        <v>174</v>
      </c>
      <c r="G63">
        <v>46.6</v>
      </c>
      <c r="H63">
        <v>-43</v>
      </c>
      <c r="I63">
        <v>43</v>
      </c>
      <c r="J63">
        <v>-46</v>
      </c>
      <c r="K63">
        <v>43</v>
      </c>
      <c r="L63">
        <v>56</v>
      </c>
      <c r="M63">
        <v>60</v>
      </c>
      <c r="N63">
        <v>-62</v>
      </c>
      <c r="O63">
        <v>60</v>
      </c>
      <c r="P63">
        <v>103</v>
      </c>
      <c r="Q63">
        <v>173.34341963157746</v>
      </c>
    </row>
    <row r="64" spans="1:17">
      <c r="A64">
        <v>9</v>
      </c>
      <c r="B64" t="s">
        <v>112</v>
      </c>
      <c r="C64" t="s">
        <v>255</v>
      </c>
      <c r="D64" t="s">
        <v>256</v>
      </c>
      <c r="E64" t="s">
        <v>129</v>
      </c>
      <c r="F64" t="s">
        <v>207</v>
      </c>
      <c r="G64">
        <v>44.16</v>
      </c>
      <c r="H64">
        <v>35</v>
      </c>
      <c r="I64">
        <v>38</v>
      </c>
      <c r="J64">
        <v>40</v>
      </c>
      <c r="K64">
        <v>40</v>
      </c>
      <c r="L64">
        <v>50</v>
      </c>
      <c r="M64">
        <v>54</v>
      </c>
      <c r="N64">
        <v>-56</v>
      </c>
      <c r="O64">
        <v>54</v>
      </c>
      <c r="P64">
        <v>94</v>
      </c>
      <c r="Q64">
        <v>166.23653938917627</v>
      </c>
    </row>
    <row r="65" spans="1:17">
      <c r="A65">
        <v>10</v>
      </c>
      <c r="B65" t="s">
        <v>111</v>
      </c>
      <c r="C65" t="s">
        <v>306</v>
      </c>
      <c r="D65" t="s">
        <v>268</v>
      </c>
      <c r="E65" t="s">
        <v>212</v>
      </c>
      <c r="F65" t="s">
        <v>171</v>
      </c>
      <c r="G65">
        <v>73.92</v>
      </c>
      <c r="H65">
        <v>50</v>
      </c>
      <c r="I65">
        <v>54</v>
      </c>
      <c r="J65">
        <v>-56</v>
      </c>
      <c r="K65">
        <v>54</v>
      </c>
      <c r="L65">
        <v>70</v>
      </c>
      <c r="M65">
        <v>73</v>
      </c>
      <c r="N65">
        <v>75</v>
      </c>
      <c r="O65">
        <v>75</v>
      </c>
      <c r="P65">
        <v>129</v>
      </c>
      <c r="Q65">
        <v>155.66604084081885</v>
      </c>
    </row>
    <row r="66" spans="1:17">
      <c r="A66">
        <v>11</v>
      </c>
      <c r="B66" t="s">
        <v>106</v>
      </c>
      <c r="C66" t="s">
        <v>259</v>
      </c>
      <c r="D66" t="s">
        <v>260</v>
      </c>
      <c r="E66" t="s">
        <v>10</v>
      </c>
      <c r="F66" t="s">
        <v>173</v>
      </c>
      <c r="G66">
        <v>59.5</v>
      </c>
      <c r="H66">
        <v>45</v>
      </c>
      <c r="I66">
        <v>-48</v>
      </c>
      <c r="J66">
        <v>50</v>
      </c>
      <c r="K66">
        <v>50</v>
      </c>
      <c r="L66">
        <v>57</v>
      </c>
      <c r="M66">
        <v>61</v>
      </c>
      <c r="N66">
        <v>-65</v>
      </c>
      <c r="O66">
        <v>61</v>
      </c>
      <c r="P66">
        <v>111</v>
      </c>
      <c r="Q66">
        <v>153.42660382827327</v>
      </c>
    </row>
    <row r="67" spans="1:17">
      <c r="A67">
        <v>12</v>
      </c>
      <c r="B67" t="s">
        <v>106</v>
      </c>
      <c r="C67" t="s">
        <v>261</v>
      </c>
      <c r="D67" t="s">
        <v>262</v>
      </c>
      <c r="E67" t="s">
        <v>10</v>
      </c>
      <c r="F67" t="s">
        <v>180</v>
      </c>
      <c r="G67">
        <v>57.5</v>
      </c>
      <c r="H67">
        <v>45</v>
      </c>
      <c r="I67">
        <v>48</v>
      </c>
      <c r="J67">
        <v>-51</v>
      </c>
      <c r="K67">
        <v>48</v>
      </c>
      <c r="L67">
        <v>57</v>
      </c>
      <c r="M67">
        <v>60</v>
      </c>
      <c r="N67">
        <v>-65</v>
      </c>
      <c r="O67">
        <v>60</v>
      </c>
      <c r="P67">
        <v>108</v>
      </c>
      <c r="Q67">
        <v>153.01949377268076</v>
      </c>
    </row>
    <row r="68" spans="1:17">
      <c r="A68">
        <v>13</v>
      </c>
      <c r="B68" t="s">
        <v>114</v>
      </c>
      <c r="C68" t="s">
        <v>183</v>
      </c>
      <c r="D68" t="s">
        <v>254</v>
      </c>
      <c r="E68" t="s">
        <v>113</v>
      </c>
      <c r="F68" t="s">
        <v>168</v>
      </c>
      <c r="G68">
        <v>67</v>
      </c>
      <c r="H68">
        <v>40</v>
      </c>
      <c r="I68">
        <v>-43</v>
      </c>
      <c r="J68">
        <v>43</v>
      </c>
      <c r="K68">
        <v>43</v>
      </c>
      <c r="L68">
        <v>47</v>
      </c>
      <c r="M68">
        <v>52</v>
      </c>
      <c r="N68">
        <v>-55</v>
      </c>
      <c r="O68">
        <v>52</v>
      </c>
      <c r="P68">
        <v>95</v>
      </c>
      <c r="Q68">
        <v>121.35687716863184</v>
      </c>
    </row>
    <row r="69" spans="1:17">
      <c r="A69">
        <v>14</v>
      </c>
      <c r="B69" t="s">
        <v>114</v>
      </c>
      <c r="C69" t="s">
        <v>252</v>
      </c>
      <c r="D69" t="s">
        <v>253</v>
      </c>
      <c r="E69" t="s">
        <v>113</v>
      </c>
      <c r="F69" t="s">
        <v>187</v>
      </c>
      <c r="G69">
        <v>50.46</v>
      </c>
      <c r="H69">
        <v>32</v>
      </c>
      <c r="I69">
        <v>35</v>
      </c>
      <c r="J69">
        <v>-37</v>
      </c>
      <c r="K69">
        <v>35</v>
      </c>
      <c r="L69">
        <v>37</v>
      </c>
      <c r="M69">
        <v>-41</v>
      </c>
      <c r="N69">
        <v>41</v>
      </c>
      <c r="O69">
        <v>41</v>
      </c>
      <c r="P69">
        <v>76</v>
      </c>
      <c r="Q69">
        <v>119.35040520565721</v>
      </c>
    </row>
  </sheetData>
  <sortState ref="B56:Q69">
    <sortCondition descending="1" ref="Q56:Q69"/>
  </sortState>
  <mergeCells count="1">
    <mergeCell ref="A1:Q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H24"/>
  <sheetViews>
    <sheetView topLeftCell="A8" workbookViewId="0">
      <selection activeCell="F12" sqref="F12"/>
    </sheetView>
  </sheetViews>
  <sheetFormatPr baseColWidth="10" defaultRowHeight="12.75"/>
  <cols>
    <col min="1" max="1" width="14.5703125" customWidth="1"/>
    <col min="5" max="5" width="22.5703125" customWidth="1"/>
    <col min="6" max="6" width="23.5703125" customWidth="1"/>
  </cols>
  <sheetData>
    <row r="4" spans="1:8" ht="13.5" thickBot="1"/>
    <row r="5" spans="1:8" ht="27.75" thickBot="1">
      <c r="A5" s="374" t="s">
        <v>205</v>
      </c>
      <c r="B5" s="375"/>
      <c r="C5" s="375"/>
      <c r="D5" s="375"/>
      <c r="E5" s="375"/>
      <c r="F5" s="376"/>
      <c r="G5" s="182"/>
      <c r="H5" s="182"/>
    </row>
    <row r="12" spans="1:8" ht="23.25">
      <c r="A12" s="301">
        <v>1</v>
      </c>
      <c r="B12" s="397" t="s">
        <v>291</v>
      </c>
      <c r="C12" s="397"/>
      <c r="D12" s="397"/>
      <c r="E12" s="397"/>
      <c r="F12" s="398">
        <v>1316.7224277212304</v>
      </c>
    </row>
    <row r="13" spans="1:8" ht="23.25">
      <c r="A13" s="301">
        <v>2</v>
      </c>
      <c r="B13" s="397" t="s">
        <v>290</v>
      </c>
      <c r="C13" s="397"/>
      <c r="D13" s="397"/>
      <c r="E13" s="397"/>
      <c r="F13" s="398">
        <v>1257.2974315296342</v>
      </c>
    </row>
    <row r="14" spans="1:8" ht="23.25">
      <c r="A14" s="301">
        <v>3</v>
      </c>
      <c r="B14" s="397" t="s">
        <v>150</v>
      </c>
      <c r="C14" s="397"/>
      <c r="D14" s="397"/>
      <c r="E14" s="397"/>
      <c r="F14" s="398">
        <v>1193.2721384662236</v>
      </c>
    </row>
    <row r="15" spans="1:8" ht="23.25">
      <c r="A15" s="301">
        <v>4</v>
      </c>
      <c r="B15" s="397" t="s">
        <v>4</v>
      </c>
      <c r="C15" s="397"/>
      <c r="D15" s="397"/>
      <c r="E15" s="397"/>
      <c r="F15" s="398">
        <v>1168.6153795113069</v>
      </c>
    </row>
    <row r="16" spans="1:8" ht="23.25">
      <c r="A16" s="301">
        <v>5</v>
      </c>
      <c r="B16" s="397" t="s">
        <v>10</v>
      </c>
      <c r="C16" s="397"/>
      <c r="D16" s="397"/>
      <c r="E16" s="397"/>
      <c r="F16" s="398">
        <v>1065.1191432814703</v>
      </c>
    </row>
    <row r="17" spans="1:6" ht="23.25">
      <c r="A17" s="301">
        <v>6</v>
      </c>
      <c r="B17" s="397" t="s">
        <v>210</v>
      </c>
      <c r="C17" s="397"/>
      <c r="D17" s="397"/>
      <c r="E17" s="397"/>
      <c r="F17" s="398">
        <v>1060.5812233315355</v>
      </c>
    </row>
    <row r="18" spans="1:6" ht="23.25">
      <c r="A18" s="301">
        <v>7</v>
      </c>
      <c r="B18" s="397" t="s">
        <v>289</v>
      </c>
      <c r="C18" s="397"/>
      <c r="D18" s="397"/>
      <c r="E18" s="397"/>
      <c r="F18" s="398">
        <v>1025.8717789766711</v>
      </c>
    </row>
    <row r="19" spans="1:6" ht="23.25">
      <c r="A19" s="301">
        <v>8</v>
      </c>
      <c r="B19" s="397" t="s">
        <v>149</v>
      </c>
      <c r="C19" s="397"/>
      <c r="D19" s="397"/>
      <c r="E19" s="397"/>
      <c r="F19" s="398">
        <v>946.69037822236749</v>
      </c>
    </row>
    <row r="20" spans="1:6" ht="23.25">
      <c r="A20" s="301">
        <v>9</v>
      </c>
      <c r="B20" s="397" t="s">
        <v>113</v>
      </c>
      <c r="C20" s="397"/>
      <c r="D20" s="397"/>
      <c r="E20" s="397"/>
      <c r="F20" s="398">
        <v>892.91438237131194</v>
      </c>
    </row>
    <row r="21" spans="1:6" ht="23.25">
      <c r="A21" s="301">
        <v>10</v>
      </c>
      <c r="B21" s="397" t="s">
        <v>198</v>
      </c>
      <c r="C21" s="397"/>
      <c r="D21" s="397"/>
      <c r="E21" s="397"/>
      <c r="F21" s="398">
        <v>885.38597590063796</v>
      </c>
    </row>
    <row r="22" spans="1:6" ht="23.25">
      <c r="A22" s="301">
        <v>11</v>
      </c>
      <c r="B22" s="397" t="s">
        <v>148</v>
      </c>
      <c r="C22" s="397"/>
      <c r="D22" s="397"/>
      <c r="E22" s="397"/>
      <c r="F22" s="398">
        <v>822.30994600017721</v>
      </c>
    </row>
    <row r="23" spans="1:6" ht="23.25">
      <c r="A23" s="301">
        <v>12</v>
      </c>
      <c r="B23" s="397" t="s">
        <v>196</v>
      </c>
      <c r="C23" s="397"/>
      <c r="D23" s="397"/>
      <c r="E23" s="397"/>
      <c r="F23" s="398">
        <v>817.63775439251594</v>
      </c>
    </row>
    <row r="24" spans="1:6" ht="23.25">
      <c r="A24" s="301">
        <v>13</v>
      </c>
      <c r="B24" s="397" t="s">
        <v>197</v>
      </c>
      <c r="C24" s="397"/>
      <c r="D24" s="397"/>
      <c r="E24" s="397"/>
      <c r="F24" s="398">
        <v>315.82411800369925</v>
      </c>
    </row>
  </sheetData>
  <sortState ref="B12:F24">
    <sortCondition descending="1" ref="F12:F24"/>
  </sortState>
  <mergeCells count="1">
    <mergeCell ref="A5:F5"/>
  </mergeCells>
  <phoneticPr fontId="0" type="noConversion"/>
  <printOptions horizontalCentered="1"/>
  <pageMargins left="0.35433070866141736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P254"/>
  <sheetViews>
    <sheetView topLeftCell="A226" zoomScale="90" zoomScaleNormal="90" workbookViewId="0">
      <selection activeCell="A239" sqref="A239:E251"/>
    </sheetView>
  </sheetViews>
  <sheetFormatPr baseColWidth="10" defaultRowHeight="12.75"/>
  <cols>
    <col min="1" max="1" width="4" customWidth="1"/>
    <col min="2" max="2" width="18" bestFit="1" customWidth="1"/>
    <col min="3" max="3" width="11" bestFit="1" customWidth="1"/>
    <col min="4" max="4" width="5.42578125" bestFit="1" customWidth="1"/>
    <col min="5" max="5" width="7.140625" bestFit="1" customWidth="1"/>
    <col min="6" max="6" width="6" bestFit="1" customWidth="1"/>
    <col min="7" max="7" width="6" customWidth="1"/>
    <col min="8" max="8" width="5" bestFit="1" customWidth="1"/>
    <col min="9" max="9" width="4.85546875" bestFit="1" customWidth="1"/>
    <col min="10" max="10" width="4.5703125" bestFit="1" customWidth="1"/>
    <col min="11" max="11" width="6" bestFit="1" customWidth="1"/>
    <col min="12" max="14" width="5" bestFit="1" customWidth="1"/>
    <col min="15" max="15" width="12" bestFit="1" customWidth="1"/>
  </cols>
  <sheetData>
    <row r="1" spans="1:16" ht="21" thickBot="1">
      <c r="A1" s="387" t="s">
        <v>205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6" ht="18">
      <c r="A2" s="377" t="s">
        <v>10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9"/>
    </row>
    <row r="3" spans="1:16">
      <c r="A3" s="16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70"/>
    </row>
    <row r="4" spans="1:16">
      <c r="A4" s="169"/>
      <c r="B4" s="6"/>
      <c r="C4" s="6"/>
      <c r="D4" s="6"/>
      <c r="E4" s="6"/>
      <c r="F4" s="380" t="s">
        <v>0</v>
      </c>
      <c r="G4" s="380"/>
      <c r="H4" s="380"/>
      <c r="I4" s="380"/>
      <c r="J4" s="381" t="s">
        <v>92</v>
      </c>
      <c r="K4" s="381"/>
      <c r="L4" s="381"/>
      <c r="M4" s="381"/>
      <c r="N4" s="6"/>
      <c r="O4" s="6"/>
      <c r="P4" s="170"/>
    </row>
    <row r="5" spans="1:16">
      <c r="A5" s="3" t="s">
        <v>14</v>
      </c>
      <c r="B5" s="1" t="s">
        <v>44</v>
      </c>
      <c r="C5" s="1" t="s">
        <v>45</v>
      </c>
      <c r="D5" s="1" t="s">
        <v>47</v>
      </c>
      <c r="E5" s="1" t="s">
        <v>48</v>
      </c>
      <c r="F5" s="1">
        <v>1</v>
      </c>
      <c r="G5" s="1">
        <v>2</v>
      </c>
      <c r="H5" s="1">
        <v>3</v>
      </c>
      <c r="I5" s="1" t="s">
        <v>49</v>
      </c>
      <c r="J5" s="1">
        <v>1</v>
      </c>
      <c r="K5" s="1">
        <v>2</v>
      </c>
      <c r="L5" s="1">
        <v>3</v>
      </c>
      <c r="M5" s="1" t="s">
        <v>28</v>
      </c>
      <c r="N5" s="1" t="s">
        <v>50</v>
      </c>
      <c r="O5" s="1" t="s">
        <v>51</v>
      </c>
      <c r="P5" s="171"/>
    </row>
    <row r="6" spans="1:16">
      <c r="A6" s="3"/>
      <c r="B6" s="1" t="str">
        <f>IF(FORMATION!$A2="","",VLOOKUP(FORMATION!$A2,'GESTION '!$B$2:$T$83,5))</f>
        <v xml:space="preserve">BUYSSCHAERT </v>
      </c>
      <c r="C6" s="1" t="str">
        <f>IF(FORMATION!$A2="","",VLOOKUP(FORMATION!$A2,'GESTION '!$B$2:$T$83,6))</f>
        <v>Tristan</v>
      </c>
      <c r="D6" s="1" t="str">
        <f>IF(FORMATION!$A2="","",VLOOKUP(FORMATION!$A2,'GESTION '!$B$2:$T$83,8))</f>
        <v>2003</v>
      </c>
      <c r="E6" s="1">
        <f>IF(FORMATION!$A2="","",VLOOKUP(FORMATION!$A2,'GESTION '!$B$2:$T$83,9))</f>
        <v>51.4</v>
      </c>
      <c r="F6" s="1">
        <f>IF(FORMATION!$A2="","",VLOOKUP(FORMATION!$A2,'GESTION '!$B$2:$T$83,10))</f>
        <v>52</v>
      </c>
      <c r="G6" s="1">
        <f>IF(FORMATION!$A2="","",VLOOKUP(FORMATION!$A2,'GESTION '!$B$2:$T$83,11))</f>
        <v>55</v>
      </c>
      <c r="H6" s="1">
        <f>IF(FORMATION!$A2="","",VLOOKUP(FORMATION!$A2,'GESTION '!$B$2:$T$83,12))</f>
        <v>57</v>
      </c>
      <c r="I6" s="1">
        <f>IF(FORMATION!$A2="","",VLOOKUP(FORMATION!$A2,'GESTION '!$B$2:$T$83,13))</f>
        <v>57</v>
      </c>
      <c r="J6" s="1">
        <f>IF(FORMATION!$A2="","",VLOOKUP(FORMATION!$A2,'GESTION '!$B$2:$T$83,14))</f>
        <v>65</v>
      </c>
      <c r="K6" s="1">
        <f>IF(FORMATION!$A2="","",VLOOKUP(FORMATION!$A2,'GESTION '!$B$2:$T$83,15))</f>
        <v>70</v>
      </c>
      <c r="L6" s="1">
        <f>IF(FORMATION!$A2="","",VLOOKUP(FORMATION!$A2,'GESTION '!$B$2:$T$83,16))</f>
        <v>73</v>
      </c>
      <c r="M6" s="1">
        <f>IF(FORMATION!$A2="","",VLOOKUP(FORMATION!$A2,'GESTION '!$B$2:$T$83,17))</f>
        <v>73</v>
      </c>
      <c r="N6" s="1">
        <f>IF(FORMATION!$A2="","",VLOOKUP(FORMATION!$A2,'GESTION '!$B$2:$T$83,18))</f>
        <v>130</v>
      </c>
      <c r="O6" s="1">
        <f>IF(FORMATION!$A2="","",VLOOKUP(FORMATION!$A2,'GESTION '!$B$2:$T$83,19))</f>
        <v>217.54811893626095</v>
      </c>
      <c r="P6" s="171"/>
    </row>
    <row r="7" spans="1:16">
      <c r="A7" s="3"/>
      <c r="B7" s="1" t="str">
        <f>IF(FORMATION!$A3="","",VLOOKUP(FORMATION!$A3,'GESTION '!$B$2:$T$83,5))</f>
        <v xml:space="preserve">KEMPENAIRE </v>
      </c>
      <c r="C7" s="1" t="str">
        <f>IF(FORMATION!$A3="","",VLOOKUP(FORMATION!$A3,'GESTION '!$B$2:$T$83,6))</f>
        <v>Cédric</v>
      </c>
      <c r="D7" s="1" t="str">
        <f>IF(FORMATION!$A3="","",VLOOKUP(FORMATION!$A3,'GESTION '!$B$2:$T$83,8))</f>
        <v>2001</v>
      </c>
      <c r="E7" s="1">
        <f>IF(FORMATION!$A3="","",VLOOKUP(FORMATION!$A3,'GESTION '!$B$2:$T$83,9))</f>
        <v>71.8</v>
      </c>
      <c r="F7" s="1">
        <f>IF(FORMATION!$A3="","",VLOOKUP(FORMATION!$A3,'GESTION '!$B$2:$T$83,10))</f>
        <v>72</v>
      </c>
      <c r="G7" s="1">
        <f>IF(FORMATION!$A3="","",VLOOKUP(FORMATION!$A3,'GESTION '!$B$2:$T$83,11))</f>
        <v>76</v>
      </c>
      <c r="H7" s="1">
        <f>IF(FORMATION!$A3="","",VLOOKUP(FORMATION!$A3,'GESTION '!$B$2:$T$83,12))</f>
        <v>-80</v>
      </c>
      <c r="I7" s="1">
        <f>IF(FORMATION!$A3="","",VLOOKUP(FORMATION!$A3,'GESTION '!$B$2:$T$83,13))</f>
        <v>76</v>
      </c>
      <c r="J7" s="1">
        <f>IF(FORMATION!$A3="","",VLOOKUP(FORMATION!$A3,'GESTION '!$B$2:$T$83,14))</f>
        <v>98</v>
      </c>
      <c r="K7" s="1">
        <f>IF(FORMATION!$A3="","",VLOOKUP(FORMATION!$A3,'GESTION '!$B$2:$T$83,15))</f>
        <v>103</v>
      </c>
      <c r="L7" s="1">
        <f>IF(FORMATION!$A3="","",VLOOKUP(FORMATION!$A3,'GESTION '!$B$2:$T$83,16))</f>
        <v>108</v>
      </c>
      <c r="M7" s="1">
        <f>IF(FORMATION!$A3="","",VLOOKUP(FORMATION!$A3,'GESTION '!$B$2:$T$83,17))</f>
        <v>108</v>
      </c>
      <c r="N7" s="1">
        <f>IF(FORMATION!$A3="","",VLOOKUP(FORMATION!$A3,'GESTION '!$B$2:$T$83,18))</f>
        <v>184</v>
      </c>
      <c r="O7" s="1">
        <f>IF(FORMATION!$A3="","",VLOOKUP(FORMATION!$A3,'GESTION '!$B$2:$T$83,19))</f>
        <v>241.43996926774676</v>
      </c>
      <c r="P7" s="171"/>
    </row>
    <row r="8" spans="1:16">
      <c r="A8" s="3"/>
      <c r="B8" s="1" t="str">
        <f>IF(FORMATION!$A4="","",VLOOKUP(FORMATION!$A4,'GESTION '!$B$2:$T$83,5))</f>
        <v xml:space="preserve">BUYSSCHAERT </v>
      </c>
      <c r="C8" s="1" t="str">
        <f>IF(FORMATION!$A4="","",VLOOKUP(FORMATION!$A4,'GESTION '!$B$2:$T$83,6))</f>
        <v>Eliott</v>
      </c>
      <c r="D8" s="1" t="str">
        <f>IF(FORMATION!$A4="","",VLOOKUP(FORMATION!$A4,'GESTION '!$B$2:$T$83,8))</f>
        <v>2000</v>
      </c>
      <c r="E8" s="1">
        <f>IF(FORMATION!$A4="","",VLOOKUP(FORMATION!$A4,'GESTION '!$B$2:$T$83,9))</f>
        <v>65.8</v>
      </c>
      <c r="F8" s="1">
        <f>IF(FORMATION!$A4="","",VLOOKUP(FORMATION!$A4,'GESTION '!$B$2:$T$83,10))</f>
        <v>82</v>
      </c>
      <c r="G8" s="1">
        <f>IF(FORMATION!$A4="","",VLOOKUP(FORMATION!$A4,'GESTION '!$B$2:$T$83,11))</f>
        <v>86</v>
      </c>
      <c r="H8" s="1">
        <f>IF(FORMATION!$A4="","",VLOOKUP(FORMATION!$A4,'GESTION '!$B$2:$T$83,12))</f>
        <v>90</v>
      </c>
      <c r="I8" s="1">
        <f>IF(FORMATION!$A4="","",VLOOKUP(FORMATION!$A4,'GESTION '!$B$2:$T$83,13))</f>
        <v>90</v>
      </c>
      <c r="J8" s="1">
        <f>IF(FORMATION!$A4="","",VLOOKUP(FORMATION!$A4,'GESTION '!$B$2:$T$83,14))</f>
        <v>100</v>
      </c>
      <c r="K8" s="1">
        <f>IF(FORMATION!$A4="","",VLOOKUP(FORMATION!$A4,'GESTION '!$B$2:$T$83,15))</f>
        <v>105</v>
      </c>
      <c r="L8" s="1">
        <f>IF(FORMATION!$A4="","",VLOOKUP(FORMATION!$A4,'GESTION '!$B$2:$T$83,16))</f>
        <v>-110</v>
      </c>
      <c r="M8" s="1">
        <f>IF(FORMATION!$A4="","",VLOOKUP(FORMATION!$A4,'GESTION '!$B$2:$T$83,17))</f>
        <v>105</v>
      </c>
      <c r="N8" s="1">
        <f>IF(FORMATION!$A4="","",VLOOKUP(FORMATION!$A4,'GESTION '!$B$2:$T$83,18))</f>
        <v>195</v>
      </c>
      <c r="O8" s="1">
        <f>IF(FORMATION!$A4="","",VLOOKUP(FORMATION!$A4,'GESTION '!$B$2:$T$83,19))</f>
        <v>270.62762147600989</v>
      </c>
      <c r="P8" s="171"/>
    </row>
    <row r="9" spans="1:16">
      <c r="A9" s="3"/>
      <c r="B9" s="1" t="str">
        <f>IF(FORMATION!$A5="","",VLOOKUP(FORMATION!$A5,'GESTION '!$B$2:$T$83,5))</f>
        <v xml:space="preserve">FONTENELLE </v>
      </c>
      <c r="C9" s="1" t="str">
        <f>IF(FORMATION!$A5="","",VLOOKUP(FORMATION!$A5,'GESTION '!$B$2:$T$83,6))</f>
        <v>Ludovic</v>
      </c>
      <c r="D9" s="1" t="str">
        <f>IF(FORMATION!$A5="","",VLOOKUP(FORMATION!$A5,'GESTION '!$B$2:$T$83,8))</f>
        <v>1979</v>
      </c>
      <c r="E9" s="1">
        <f>IF(FORMATION!$A5="","",VLOOKUP(FORMATION!$A5,'GESTION '!$B$2:$T$83,9))</f>
        <v>71.900000000000006</v>
      </c>
      <c r="F9" s="1">
        <f>IF(FORMATION!$A5="","",VLOOKUP(FORMATION!$A5,'GESTION '!$B$2:$T$83,10))</f>
        <v>95</v>
      </c>
      <c r="G9" s="1">
        <f>IF(FORMATION!$A5="","",VLOOKUP(FORMATION!$A5,'GESTION '!$B$2:$T$83,11))</f>
        <v>100</v>
      </c>
      <c r="H9" s="1">
        <f>IF(FORMATION!$A5="","",VLOOKUP(FORMATION!$A5,'GESTION '!$B$2:$T$83,12))</f>
        <v>102</v>
      </c>
      <c r="I9" s="1">
        <f>IF(FORMATION!$A5="","",VLOOKUP(FORMATION!$A5,'GESTION '!$B$2:$T$83,13))</f>
        <v>102</v>
      </c>
      <c r="J9" s="1">
        <f>IF(FORMATION!$A5="","",VLOOKUP(FORMATION!$A5,'GESTION '!$B$2:$T$83,14))</f>
        <v>110</v>
      </c>
      <c r="K9" s="1">
        <f>IF(FORMATION!$A5="","",VLOOKUP(FORMATION!$A5,'GESTION '!$B$2:$T$83,15))</f>
        <v>-113</v>
      </c>
      <c r="L9" s="1">
        <f>IF(FORMATION!$A5="","",VLOOKUP(FORMATION!$A5,'GESTION '!$B$2:$T$83,16))</f>
        <v>-113</v>
      </c>
      <c r="M9" s="1">
        <f>IF(FORMATION!$A5="","",VLOOKUP(FORMATION!$A5,'GESTION '!$B$2:$T$83,17))</f>
        <v>110</v>
      </c>
      <c r="N9" s="1">
        <f>IF(FORMATION!$A5="","",VLOOKUP(FORMATION!$A5,'GESTION '!$B$2:$T$83,18))</f>
        <v>212</v>
      </c>
      <c r="O9" s="1">
        <f>IF(FORMATION!$A5="","",VLOOKUP(FORMATION!$A5,'GESTION '!$B$2:$T$83,19))</f>
        <v>277.94405789388412</v>
      </c>
      <c r="P9" s="171"/>
    </row>
    <row r="10" spans="1:16">
      <c r="A10" s="3"/>
      <c r="B10" s="1" t="str">
        <f>IF(FORMATION!$A6="","",VLOOKUP(FORMATION!$A6,'GESTION '!$B$2:$T$83,5))</f>
        <v xml:space="preserve">REYNDERS </v>
      </c>
      <c r="C10" s="1" t="str">
        <f>IF(FORMATION!$A6="","",VLOOKUP(FORMATION!$A6,'GESTION '!$B$2:$T$83,6))</f>
        <v>Kévin</v>
      </c>
      <c r="D10" s="1" t="str">
        <f>IF(FORMATION!$A6="","",VLOOKUP(FORMATION!$A6,'GESTION '!$B$2:$T$83,8))</f>
        <v>1991</v>
      </c>
      <c r="E10" s="1">
        <f>IF(FORMATION!$A6="","",VLOOKUP(FORMATION!$A6,'GESTION '!$B$2:$T$83,9))</f>
        <v>109.1</v>
      </c>
      <c r="F10" s="1">
        <f>IF(FORMATION!$A6="","",VLOOKUP(FORMATION!$A6,'GESTION '!$B$2:$T$83,10))</f>
        <v>101</v>
      </c>
      <c r="G10" s="1">
        <f>IF(FORMATION!$A6="","",VLOOKUP(FORMATION!$A6,'GESTION '!$B$2:$T$83,11))</f>
        <v>106</v>
      </c>
      <c r="H10" s="1">
        <f>IF(FORMATION!$A6="","",VLOOKUP(FORMATION!$A6,'GESTION '!$B$2:$T$83,12))</f>
        <v>110</v>
      </c>
      <c r="I10" s="1">
        <f>IF(FORMATION!$A6="","",VLOOKUP(FORMATION!$A6,'GESTION '!$B$2:$T$83,13))</f>
        <v>110</v>
      </c>
      <c r="J10" s="1">
        <f>IF(FORMATION!$A6="","",VLOOKUP(FORMATION!$A6,'GESTION '!$B$2:$T$83,14))</f>
        <v>135</v>
      </c>
      <c r="K10" s="1">
        <f>IF(FORMATION!$A6="","",VLOOKUP(FORMATION!$A6,'GESTION '!$B$2:$T$83,15))</f>
        <v>140</v>
      </c>
      <c r="L10" s="1">
        <f>IF(FORMATION!$A6="","",VLOOKUP(FORMATION!$A6,'GESTION '!$B$2:$T$83,16))</f>
        <v>145</v>
      </c>
      <c r="M10" s="1">
        <f>IF(FORMATION!$A6="","",VLOOKUP(FORMATION!$A6,'GESTION '!$B$2:$T$83,17))</f>
        <v>145</v>
      </c>
      <c r="N10" s="1">
        <f>IF(FORMATION!$A6="","",VLOOKUP(FORMATION!$A6,'GESTION '!$B$2:$T$83,18))</f>
        <v>255</v>
      </c>
      <c r="O10" s="1">
        <f>IF(FORMATION!$A6="","",VLOOKUP(FORMATION!$A6,'GESTION '!$B$2:$T$83,19))</f>
        <v>275.10749464382974</v>
      </c>
      <c r="P10" s="171"/>
    </row>
    <row r="11" spans="1:16">
      <c r="A11" s="16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70"/>
    </row>
    <row r="12" spans="1:16" ht="15.75">
      <c r="A12" s="169"/>
      <c r="B12" s="6"/>
      <c r="C12" s="6"/>
      <c r="D12" s="6"/>
      <c r="E12" s="6"/>
      <c r="F12" s="6"/>
      <c r="G12" s="6"/>
      <c r="H12" s="6"/>
      <c r="I12" s="382" t="s">
        <v>93</v>
      </c>
      <c r="J12" s="382"/>
      <c r="K12" s="382"/>
      <c r="L12" s="382"/>
      <c r="M12" s="382"/>
      <c r="N12" s="388">
        <f>IF(O10="",SUM(O6:O9),SUM(O6:O10)-MIN(O6:O10))</f>
        <v>1065.1191432814703</v>
      </c>
      <c r="O12" s="389"/>
      <c r="P12" s="170"/>
    </row>
    <row r="13" spans="1:16" ht="13.5" thickBot="1">
      <c r="A13" s="17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73"/>
    </row>
    <row r="14" spans="1:16" ht="13.5" thickBot="1"/>
    <row r="15" spans="1:16" ht="18">
      <c r="A15" s="377" t="s">
        <v>289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9"/>
    </row>
    <row r="16" spans="1:16">
      <c r="A16" s="16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70"/>
    </row>
    <row r="17" spans="1:16">
      <c r="A17" s="169"/>
      <c r="B17" s="6"/>
      <c r="C17" s="6"/>
      <c r="D17" s="6"/>
      <c r="E17" s="6"/>
      <c r="F17" s="380" t="s">
        <v>0</v>
      </c>
      <c r="G17" s="380"/>
      <c r="H17" s="380"/>
      <c r="I17" s="380"/>
      <c r="J17" s="381" t="s">
        <v>92</v>
      </c>
      <c r="K17" s="381"/>
      <c r="L17" s="381"/>
      <c r="M17" s="381"/>
      <c r="N17" s="6"/>
      <c r="O17" s="6"/>
      <c r="P17" s="170"/>
    </row>
    <row r="18" spans="1:16">
      <c r="A18" s="3" t="s">
        <v>14</v>
      </c>
      <c r="B18" s="1" t="s">
        <v>44</v>
      </c>
      <c r="C18" s="1" t="s">
        <v>45</v>
      </c>
      <c r="D18" s="1" t="s">
        <v>47</v>
      </c>
      <c r="E18" s="1" t="s">
        <v>48</v>
      </c>
      <c r="F18" s="1">
        <v>1</v>
      </c>
      <c r="G18" s="1">
        <v>2</v>
      </c>
      <c r="H18" s="1">
        <v>3</v>
      </c>
      <c r="I18" s="1" t="s">
        <v>49</v>
      </c>
      <c r="J18" s="1">
        <v>1</v>
      </c>
      <c r="K18" s="1">
        <v>2</v>
      </c>
      <c r="L18" s="1">
        <v>3</v>
      </c>
      <c r="M18" s="1" t="s">
        <v>28</v>
      </c>
      <c r="N18" s="1" t="s">
        <v>50</v>
      </c>
      <c r="O18" s="1" t="s">
        <v>51</v>
      </c>
      <c r="P18" s="171"/>
    </row>
    <row r="19" spans="1:16">
      <c r="A19" s="3"/>
      <c r="B19" s="1" t="str">
        <f>IF(FORMATION!$A15="","",VLOOKUP(FORMATION!$A15,'GESTION '!$B$2:$T$83,5))</f>
        <v xml:space="preserve">TALAOURAR </v>
      </c>
      <c r="C19" s="1" t="str">
        <f>IF(FORMATION!$A15="","",VLOOKUP(FORMATION!$A15,'GESTION '!$B$2:$T$83,6))</f>
        <v>Yanis</v>
      </c>
      <c r="D19" s="1" t="str">
        <f>IF(FORMATION!$A15="","",VLOOKUP(FORMATION!$A15,'GESTION '!$B$2:$T$83,8))</f>
        <v>2001</v>
      </c>
      <c r="E19" s="1">
        <f>IF(FORMATION!$A15="","",VLOOKUP(FORMATION!$A15,'GESTION '!$B$2:$T$83,9))</f>
        <v>63.6</v>
      </c>
      <c r="F19" s="1">
        <f>IF(FORMATION!$A15="","",VLOOKUP(FORMATION!$A15,'GESTION '!$B$2:$T$83,10))</f>
        <v>-70</v>
      </c>
      <c r="G19" s="1">
        <f>IF(FORMATION!$A15="","",VLOOKUP(FORMATION!$A15,'GESTION '!$B$2:$T$83,11))</f>
        <v>70</v>
      </c>
      <c r="H19" s="1">
        <f>IF(FORMATION!$A15="","",VLOOKUP(FORMATION!$A15,'GESTION '!$B$2:$T$83,12))</f>
        <v>-74</v>
      </c>
      <c r="I19" s="1">
        <f>IF(FORMATION!$A15="","",VLOOKUP(FORMATION!$A15,'GESTION '!$B$2:$T$83,13))</f>
        <v>70</v>
      </c>
      <c r="J19" s="1">
        <f>IF(FORMATION!$A15="","",VLOOKUP(FORMATION!$A15,'GESTION '!$B$2:$T$83,14))</f>
        <v>85</v>
      </c>
      <c r="K19" s="1">
        <f>IF(FORMATION!$A15="","",VLOOKUP(FORMATION!$A15,'GESTION '!$B$2:$T$83,15))</f>
        <v>-90</v>
      </c>
      <c r="L19" s="1">
        <f>IF(FORMATION!$A15="","",VLOOKUP(FORMATION!$A15,'GESTION '!$B$2:$T$83,16))</f>
        <v>-90</v>
      </c>
      <c r="M19" s="1">
        <f>IF(FORMATION!$A15="","",VLOOKUP(FORMATION!$A15,'GESTION '!$B$2:$T$83,17))</f>
        <v>85</v>
      </c>
      <c r="N19" s="1">
        <f>IF(FORMATION!$A15="","",VLOOKUP(FORMATION!$A15,'GESTION '!$B$2:$T$83,18))</f>
        <v>155</v>
      </c>
      <c r="O19" s="1">
        <f>IF(FORMATION!$A15="","",VLOOKUP(FORMATION!$A15,'GESTION '!$B$2:$T$83,19))</f>
        <v>220.17834382749049</v>
      </c>
      <c r="P19" s="171"/>
    </row>
    <row r="20" spans="1:16">
      <c r="A20" s="3"/>
      <c r="B20" s="1" t="str">
        <f>IF(FORMATION!$A16="","",VLOOKUP(FORMATION!$A16,'GESTION '!$B$2:$T$83,5))</f>
        <v xml:space="preserve">LECLERC </v>
      </c>
      <c r="C20" s="1" t="str">
        <f>IF(FORMATION!$A16="","",VLOOKUP(FORMATION!$A16,'GESTION '!$B$2:$T$83,6))</f>
        <v>Lucas</v>
      </c>
      <c r="D20" s="1" t="str">
        <f>IF(FORMATION!$A16="","",VLOOKUP(FORMATION!$A16,'GESTION '!$B$2:$T$83,8))</f>
        <v>2003</v>
      </c>
      <c r="E20" s="1">
        <f>IF(FORMATION!$A16="","",VLOOKUP(FORMATION!$A16,'GESTION '!$B$2:$T$83,9))</f>
        <v>55.9</v>
      </c>
      <c r="F20" s="1">
        <f>IF(FORMATION!$A16="","",VLOOKUP(FORMATION!$A16,'GESTION '!$B$2:$T$83,10))</f>
        <v>70</v>
      </c>
      <c r="G20" s="1">
        <f>IF(FORMATION!$A16="","",VLOOKUP(FORMATION!$A16,'GESTION '!$B$2:$T$83,11))</f>
        <v>74</v>
      </c>
      <c r="H20" s="1">
        <f>IF(FORMATION!$A16="","",VLOOKUP(FORMATION!$A16,'GESTION '!$B$2:$T$83,12))</f>
        <v>-76</v>
      </c>
      <c r="I20" s="1">
        <f>IF(FORMATION!$A16="","",VLOOKUP(FORMATION!$A16,'GESTION '!$B$2:$T$83,13))</f>
        <v>74</v>
      </c>
      <c r="J20" s="1">
        <f>IF(FORMATION!$A16="","",VLOOKUP(FORMATION!$A16,'GESTION '!$B$2:$T$83,14))</f>
        <v>80</v>
      </c>
      <c r="K20" s="1">
        <f>IF(FORMATION!$A16="","",VLOOKUP(FORMATION!$A16,'GESTION '!$B$2:$T$83,15))</f>
        <v>-85</v>
      </c>
      <c r="L20" s="1">
        <f>IF(FORMATION!$A16="","",VLOOKUP(FORMATION!$A16,'GESTION '!$B$2:$T$83,16))</f>
        <v>85</v>
      </c>
      <c r="M20" s="1">
        <f>IF(FORMATION!$A16="","",VLOOKUP(FORMATION!$A16,'GESTION '!$B$2:$T$83,17))</f>
        <v>85</v>
      </c>
      <c r="N20" s="1">
        <f>IF(FORMATION!$A16="","",VLOOKUP(FORMATION!$A16,'GESTION '!$B$2:$T$83,18))</f>
        <v>159</v>
      </c>
      <c r="O20" s="1">
        <f>IF(FORMATION!$A16="","",VLOOKUP(FORMATION!$A16,'GESTION '!$B$2:$T$83,19))</f>
        <v>248.50843373776482</v>
      </c>
      <c r="P20" s="171"/>
    </row>
    <row r="21" spans="1:16">
      <c r="A21" s="3"/>
      <c r="B21" s="1" t="str">
        <f>IF(FORMATION!$A17="","",VLOOKUP(FORMATION!$A17,'GESTION '!$B$2:$T$83,5))</f>
        <v xml:space="preserve">SEGARD </v>
      </c>
      <c r="C21" s="1" t="str">
        <f>IF(FORMATION!$A17="","",VLOOKUP(FORMATION!$A17,'GESTION '!$B$2:$T$83,6))</f>
        <v>Lilian</v>
      </c>
      <c r="D21" s="1" t="str">
        <f>IF(FORMATION!$A17="","",VLOOKUP(FORMATION!$A17,'GESTION '!$B$2:$T$83,8))</f>
        <v>1998</v>
      </c>
      <c r="E21" s="1">
        <f>IF(FORMATION!$A17="","",VLOOKUP(FORMATION!$A17,'GESTION '!$B$2:$T$83,9))</f>
        <v>59.8</v>
      </c>
      <c r="F21" s="1">
        <f>IF(FORMATION!$A17="","",VLOOKUP(FORMATION!$A17,'GESTION '!$B$2:$T$83,10))</f>
        <v>-80</v>
      </c>
      <c r="G21" s="1">
        <f>IF(FORMATION!$A17="","",VLOOKUP(FORMATION!$A17,'GESTION '!$B$2:$T$83,11))</f>
        <v>-80</v>
      </c>
      <c r="H21" s="1">
        <f>IF(FORMATION!$A17="","",VLOOKUP(FORMATION!$A17,'GESTION '!$B$2:$T$83,12))</f>
        <v>80</v>
      </c>
      <c r="I21" s="1">
        <f>IF(FORMATION!$A17="","",VLOOKUP(FORMATION!$A17,'GESTION '!$B$2:$T$83,13))</f>
        <v>80</v>
      </c>
      <c r="J21" s="1">
        <f>IF(FORMATION!$A17="","",VLOOKUP(FORMATION!$A17,'GESTION '!$B$2:$T$83,14))</f>
        <v>100</v>
      </c>
      <c r="K21" s="1">
        <f>IF(FORMATION!$A17="","",VLOOKUP(FORMATION!$A17,'GESTION '!$B$2:$T$83,15))</f>
        <v>-105</v>
      </c>
      <c r="L21" s="1">
        <f>IF(FORMATION!$A17="","",VLOOKUP(FORMATION!$A17,'GESTION '!$B$2:$T$83,16))</f>
        <v>105</v>
      </c>
      <c r="M21" s="1">
        <f>IF(FORMATION!$A17="","",VLOOKUP(FORMATION!$A17,'GESTION '!$B$2:$T$83,17))</f>
        <v>105</v>
      </c>
      <c r="N21" s="1">
        <f>IF(FORMATION!$A17="","",VLOOKUP(FORMATION!$A17,'GESTION '!$B$2:$T$83,18))</f>
        <v>185</v>
      </c>
      <c r="O21" s="1">
        <f>IF(FORMATION!$A17="","",VLOOKUP(FORMATION!$A17,'GESTION '!$B$2:$T$83,19))</f>
        <v>274.66585621013235</v>
      </c>
      <c r="P21" s="171"/>
    </row>
    <row r="22" spans="1:16">
      <c r="A22" s="3"/>
      <c r="B22" s="1" t="str">
        <f>IF(FORMATION!$A18="","",VLOOKUP(FORMATION!$A18,'GESTION '!$B$2:$T$83,5))</f>
        <v xml:space="preserve">JEROME </v>
      </c>
      <c r="C22" s="1" t="str">
        <f>IF(FORMATION!$A18="","",VLOOKUP(FORMATION!$A18,'GESTION '!$B$2:$T$83,6))</f>
        <v>Kévin</v>
      </c>
      <c r="D22" s="1" t="str">
        <f>IF(FORMATION!$A18="","",VLOOKUP(FORMATION!$A18,'GESTION '!$B$2:$T$83,8))</f>
        <v>1992</v>
      </c>
      <c r="E22" s="1">
        <f>IF(FORMATION!$A18="","",VLOOKUP(FORMATION!$A18,'GESTION '!$B$2:$T$83,9))</f>
        <v>77.400000000000006</v>
      </c>
      <c r="F22" s="1">
        <f>IF(FORMATION!$A18="","",VLOOKUP(FORMATION!$A18,'GESTION '!$B$2:$T$83,10))</f>
        <v>95</v>
      </c>
      <c r="G22" s="1">
        <f>IF(FORMATION!$A18="","",VLOOKUP(FORMATION!$A18,'GESTION '!$B$2:$T$83,11))</f>
        <v>-100</v>
      </c>
      <c r="H22" s="1">
        <f>IF(FORMATION!$A18="","",VLOOKUP(FORMATION!$A18,'GESTION '!$B$2:$T$83,12))</f>
        <v>100</v>
      </c>
      <c r="I22" s="1">
        <f>IF(FORMATION!$A18="","",VLOOKUP(FORMATION!$A18,'GESTION '!$B$2:$T$83,13))</f>
        <v>100</v>
      </c>
      <c r="J22" s="1">
        <f>IF(FORMATION!$A18="","",VLOOKUP(FORMATION!$A18,'GESTION '!$B$2:$T$83,14))</f>
        <v>125</v>
      </c>
      <c r="K22" s="1">
        <f>IF(FORMATION!$A18="","",VLOOKUP(FORMATION!$A18,'GESTION '!$B$2:$T$83,15))</f>
        <v>-130</v>
      </c>
      <c r="L22" s="1">
        <f>IF(FORMATION!$A18="","",VLOOKUP(FORMATION!$A18,'GESTION '!$B$2:$T$83,16))</f>
        <v>-130</v>
      </c>
      <c r="M22" s="1">
        <f>IF(FORMATION!$A18="","",VLOOKUP(FORMATION!$A18,'GESTION '!$B$2:$T$83,17))</f>
        <v>125</v>
      </c>
      <c r="N22" s="1">
        <f>IF(FORMATION!$A18="","",VLOOKUP(FORMATION!$A18,'GESTION '!$B$2:$T$83,18))</f>
        <v>225</v>
      </c>
      <c r="O22" s="1">
        <f>IF(FORMATION!$A18="","",VLOOKUP(FORMATION!$A18,'GESTION '!$B$2:$T$83,19))</f>
        <v>282.51914520128349</v>
      </c>
      <c r="P22" s="171"/>
    </row>
    <row r="23" spans="1:16">
      <c r="A23" s="3"/>
      <c r="B23" s="1" t="str">
        <f>IF(FORMATION!$A19="","",VLOOKUP(FORMATION!$A19,'GESTION '!$B$2:$T$83,5))</f>
        <v xml:space="preserve">LEBON </v>
      </c>
      <c r="C23" s="1" t="str">
        <f>IF(FORMATION!$A19="","",VLOOKUP(FORMATION!$A19,'GESTION '!$B$2:$T$83,6))</f>
        <v>Vanessa</v>
      </c>
      <c r="D23" s="1" t="str">
        <f>IF(FORMATION!$A19="","",VLOOKUP(FORMATION!$A19,'GESTION '!$B$2:$T$83,8))</f>
        <v>1997</v>
      </c>
      <c r="E23" s="1">
        <f>IF(FORMATION!$A19="","",VLOOKUP(FORMATION!$A19,'GESTION '!$B$2:$T$83,9))</f>
        <v>46.6</v>
      </c>
      <c r="F23" s="1">
        <f>IF(FORMATION!$A19="","",VLOOKUP(FORMATION!$A19,'GESTION '!$B$2:$T$83,10))</f>
        <v>-43</v>
      </c>
      <c r="G23" s="1">
        <f>IF(FORMATION!$A19="","",VLOOKUP(FORMATION!$A19,'GESTION '!$B$2:$T$83,11))</f>
        <v>43</v>
      </c>
      <c r="H23" s="1">
        <f>IF(FORMATION!$A19="","",VLOOKUP(FORMATION!$A19,'GESTION '!$B$2:$T$83,12))</f>
        <v>-46</v>
      </c>
      <c r="I23" s="1">
        <f>IF(FORMATION!$A19="","",VLOOKUP(FORMATION!$A19,'GESTION '!$B$2:$T$83,13))</f>
        <v>43</v>
      </c>
      <c r="J23" s="1">
        <f>IF(FORMATION!$A19="","",VLOOKUP(FORMATION!$A19,'GESTION '!$B$2:$T$83,14))</f>
        <v>56</v>
      </c>
      <c r="K23" s="1">
        <f>IF(FORMATION!$A19="","",VLOOKUP(FORMATION!$A19,'GESTION '!$B$2:$T$83,15))</f>
        <v>60</v>
      </c>
      <c r="L23" s="1">
        <f>IF(FORMATION!$A19="","",VLOOKUP(FORMATION!$A19,'GESTION '!$B$2:$T$83,16))</f>
        <v>-62</v>
      </c>
      <c r="M23" s="1">
        <f>IF(FORMATION!$A19="","",VLOOKUP(FORMATION!$A19,'GESTION '!$B$2:$T$83,17))</f>
        <v>60</v>
      </c>
      <c r="N23" s="1">
        <f>IF(FORMATION!$A19="","",VLOOKUP(FORMATION!$A19,'GESTION '!$B$2:$T$83,18))</f>
        <v>103</v>
      </c>
      <c r="O23" s="1">
        <f>IF(FORMATION!$A19="","",VLOOKUP(FORMATION!$A19,'GESTION '!$B$2:$T$83,19))</f>
        <v>173.34341963157746</v>
      </c>
      <c r="P23" s="171"/>
    </row>
    <row r="24" spans="1:16">
      <c r="A24" s="16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70"/>
    </row>
    <row r="25" spans="1:16" ht="15.75">
      <c r="A25" s="169"/>
      <c r="B25" s="6"/>
      <c r="C25" s="6"/>
      <c r="D25" s="6"/>
      <c r="E25" s="6"/>
      <c r="F25" s="6"/>
      <c r="G25" s="6"/>
      <c r="H25" s="6"/>
      <c r="I25" s="382" t="s">
        <v>93</v>
      </c>
      <c r="J25" s="382"/>
      <c r="K25" s="382"/>
      <c r="L25" s="382"/>
      <c r="M25" s="382"/>
      <c r="N25" s="386">
        <f>IF(O23="",SUM(O19:O22),SUM(O19:O23)-MIN(O19:O23))</f>
        <v>1025.8717789766711</v>
      </c>
      <c r="O25" s="384"/>
      <c r="P25" s="170"/>
    </row>
    <row r="26" spans="1:16" ht="13.5" thickBot="1">
      <c r="A26" s="17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73"/>
    </row>
    <row r="27" spans="1:16" ht="13.5" thickBot="1"/>
    <row r="28" spans="1:16" ht="18">
      <c r="A28" s="377" t="s">
        <v>4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9"/>
    </row>
    <row r="29" spans="1:16">
      <c r="A29" s="16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70"/>
    </row>
    <row r="30" spans="1:16">
      <c r="A30" s="169"/>
      <c r="B30" s="6"/>
      <c r="C30" s="6"/>
      <c r="D30" s="6"/>
      <c r="E30" s="6"/>
      <c r="F30" s="380" t="s">
        <v>0</v>
      </c>
      <c r="G30" s="380"/>
      <c r="H30" s="380"/>
      <c r="I30" s="380"/>
      <c r="J30" s="381" t="s">
        <v>92</v>
      </c>
      <c r="K30" s="381"/>
      <c r="L30" s="381"/>
      <c r="M30" s="381"/>
      <c r="N30" s="6"/>
      <c r="O30" s="6"/>
      <c r="P30" s="170"/>
    </row>
    <row r="31" spans="1:16">
      <c r="A31" s="3" t="s">
        <v>14</v>
      </c>
      <c r="B31" s="1" t="s">
        <v>44</v>
      </c>
      <c r="C31" s="1" t="s">
        <v>45</v>
      </c>
      <c r="D31" s="1" t="s">
        <v>47</v>
      </c>
      <c r="E31" s="1" t="s">
        <v>48</v>
      </c>
      <c r="F31" s="1">
        <v>1</v>
      </c>
      <c r="G31" s="1">
        <v>2</v>
      </c>
      <c r="H31" s="1">
        <v>3</v>
      </c>
      <c r="I31" s="1" t="s">
        <v>49</v>
      </c>
      <c r="J31" s="1">
        <v>1</v>
      </c>
      <c r="K31" s="1">
        <v>2</v>
      </c>
      <c r="L31" s="1">
        <v>3</v>
      </c>
      <c r="M31" s="1" t="s">
        <v>28</v>
      </c>
      <c r="N31" s="1" t="s">
        <v>50</v>
      </c>
      <c r="O31" s="1" t="s">
        <v>51</v>
      </c>
      <c r="P31" s="171"/>
    </row>
    <row r="32" spans="1:16">
      <c r="A32" s="3"/>
      <c r="B32" s="1" t="str">
        <f>IF(FORMATION!$A28="","",VLOOKUP(FORMATION!$A28,'GESTION '!$B$2:$T$83,5))</f>
        <v>DJAVATKHANOV</v>
      </c>
      <c r="C32" s="1" t="str">
        <f>IF(FORMATION!$A28="","",VLOOKUP(FORMATION!$A28,'GESTION '!$B$2:$T$83,6))</f>
        <v>Ymran</v>
      </c>
      <c r="D32" s="1">
        <f>IF(FORMATION!$A28="","",VLOOKUP(FORMATION!$A28,'GESTION '!$B$2:$T$83,8))</f>
        <v>1994</v>
      </c>
      <c r="E32" s="1">
        <f>IF(FORMATION!$A28="","",VLOOKUP(FORMATION!$A28,'GESTION '!$B$2:$T$83,9))</f>
        <v>82.1</v>
      </c>
      <c r="F32" s="1">
        <f>IF(FORMATION!$A28="","",VLOOKUP(FORMATION!$A28,'GESTION '!$B$2:$T$83,10))</f>
        <v>87</v>
      </c>
      <c r="G32" s="1">
        <f>IF(FORMATION!$A28="","",VLOOKUP(FORMATION!$A28,'GESTION '!$B$2:$T$83,11))</f>
        <v>91</v>
      </c>
      <c r="H32" s="1">
        <f>IF(FORMATION!$A28="","",VLOOKUP(FORMATION!$A28,'GESTION '!$B$2:$T$83,12))</f>
        <v>-95</v>
      </c>
      <c r="I32" s="1">
        <f>IF(FORMATION!$A28="","",VLOOKUP(FORMATION!$A28,'GESTION '!$B$2:$T$83,13))</f>
        <v>91</v>
      </c>
      <c r="J32" s="1">
        <f>IF(FORMATION!$A28="","",VLOOKUP(FORMATION!$A28,'GESTION '!$B$2:$T$83,14))</f>
        <v>109</v>
      </c>
      <c r="K32" s="1">
        <f>IF(FORMATION!$A28="","",VLOOKUP(FORMATION!$A28,'GESTION '!$B$2:$T$83,15))</f>
        <v>114</v>
      </c>
      <c r="L32" s="1">
        <f>IF(FORMATION!$A28="","",VLOOKUP(FORMATION!$A28,'GESTION '!$B$2:$T$83,16))</f>
        <v>-118</v>
      </c>
      <c r="M32" s="1">
        <f>IF(FORMATION!$A28="","",VLOOKUP(FORMATION!$A28,'GESTION '!$B$2:$T$83,17))</f>
        <v>114</v>
      </c>
      <c r="N32" s="1">
        <f>IF(FORMATION!$A28="","",VLOOKUP(FORMATION!$A28,'GESTION '!$B$2:$T$83,18))</f>
        <v>205</v>
      </c>
      <c r="O32" s="1">
        <f>IF(FORMATION!$A28="","",VLOOKUP(FORMATION!$A28,'GESTION '!$B$2:$T$83,19))</f>
        <v>249.33909724539558</v>
      </c>
      <c r="P32" s="171"/>
    </row>
    <row r="33" spans="1:16">
      <c r="A33" s="3"/>
      <c r="B33" s="1" t="str">
        <f>IF(FORMATION!$A29="","",VLOOKUP(FORMATION!$A29,'GESTION '!$B$2:$T$83,5))</f>
        <v xml:space="preserve">LOUETTE </v>
      </c>
      <c r="C33" s="1" t="str">
        <f>IF(FORMATION!$A29="","",VLOOKUP(FORMATION!$A29,'GESTION '!$B$2:$T$83,6))</f>
        <v>Alexis</v>
      </c>
      <c r="D33" s="1" t="str">
        <f>IF(FORMATION!$A29="","",VLOOKUP(FORMATION!$A29,'GESTION '!$B$2:$T$83,8))</f>
        <v>1993</v>
      </c>
      <c r="E33" s="1">
        <f>IF(FORMATION!$A29="","",VLOOKUP(FORMATION!$A29,'GESTION '!$B$2:$T$83,9))</f>
        <v>82.1</v>
      </c>
      <c r="F33" s="1">
        <f>IF(FORMATION!$A29="","",VLOOKUP(FORMATION!$A29,'GESTION '!$B$2:$T$83,10))</f>
        <v>100</v>
      </c>
      <c r="G33" s="1">
        <f>IF(FORMATION!$A29="","",VLOOKUP(FORMATION!$A29,'GESTION '!$B$2:$T$83,11))</f>
        <v>-104</v>
      </c>
      <c r="H33" s="1">
        <f>IF(FORMATION!$A29="","",VLOOKUP(FORMATION!$A29,'GESTION '!$B$2:$T$83,12))</f>
        <v>-104</v>
      </c>
      <c r="I33" s="1">
        <f>IF(FORMATION!$A29="","",VLOOKUP(FORMATION!$A29,'GESTION '!$B$2:$T$83,13))</f>
        <v>100</v>
      </c>
      <c r="J33" s="1">
        <f>IF(FORMATION!$A29="","",VLOOKUP(FORMATION!$A29,'GESTION '!$B$2:$T$83,14))</f>
        <v>120</v>
      </c>
      <c r="K33" s="1">
        <f>IF(FORMATION!$A29="","",VLOOKUP(FORMATION!$A29,'GESTION '!$B$2:$T$83,15))</f>
        <v>-126</v>
      </c>
      <c r="L33" s="1">
        <f>IF(FORMATION!$A29="","",VLOOKUP(FORMATION!$A29,'GESTION '!$B$2:$T$83,16))</f>
        <v>-126</v>
      </c>
      <c r="M33" s="1">
        <f>IF(FORMATION!$A29="","",VLOOKUP(FORMATION!$A29,'GESTION '!$B$2:$T$83,17))</f>
        <v>120</v>
      </c>
      <c r="N33" s="1">
        <f>IF(FORMATION!$A29="","",VLOOKUP(FORMATION!$A29,'GESTION '!$B$2:$T$83,18))</f>
        <v>220</v>
      </c>
      <c r="O33" s="1">
        <f>IF(FORMATION!$A29="","",VLOOKUP(FORMATION!$A29,'GESTION '!$B$2:$T$83,19))</f>
        <v>267.58342143408305</v>
      </c>
      <c r="P33" s="171"/>
    </row>
    <row r="34" spans="1:16">
      <c r="A34" s="3"/>
      <c r="B34" s="1" t="str">
        <f>IF(FORMATION!$A30="","",VLOOKUP(FORMATION!$A30,'GESTION '!$B$2:$T$83,5))</f>
        <v>VIVEGNIS</v>
      </c>
      <c r="C34" s="1" t="str">
        <f>IF(FORMATION!$A30="","",VLOOKUP(FORMATION!$A30,'GESTION '!$B$2:$T$83,6))</f>
        <v>David</v>
      </c>
      <c r="D34" s="1" t="str">
        <f>IF(FORMATION!$A30="","",VLOOKUP(FORMATION!$A30,'GESTION '!$B$2:$T$83,8))</f>
        <v>1990</v>
      </c>
      <c r="E34" s="1">
        <f>IF(FORMATION!$A30="","",VLOOKUP(FORMATION!$A30,'GESTION '!$B$2:$T$83,9))</f>
        <v>87.3</v>
      </c>
      <c r="F34" s="1">
        <f>IF(FORMATION!$A30="","",VLOOKUP(FORMATION!$A30,'GESTION '!$B$2:$T$83,10))</f>
        <v>90</v>
      </c>
      <c r="G34" s="1">
        <f>IF(FORMATION!$A30="","",VLOOKUP(FORMATION!$A30,'GESTION '!$B$2:$T$83,11))</f>
        <v>95</v>
      </c>
      <c r="H34" s="1">
        <f>IF(FORMATION!$A30="","",VLOOKUP(FORMATION!$A30,'GESTION '!$B$2:$T$83,12))</f>
        <v>-100</v>
      </c>
      <c r="I34" s="1">
        <f>IF(FORMATION!$A30="","",VLOOKUP(FORMATION!$A30,'GESTION '!$B$2:$T$83,13))</f>
        <v>95</v>
      </c>
      <c r="J34" s="1">
        <f>IF(FORMATION!$A30="","",VLOOKUP(FORMATION!$A30,'GESTION '!$B$2:$T$83,14))</f>
        <v>115</v>
      </c>
      <c r="K34" s="1">
        <f>IF(FORMATION!$A30="","",VLOOKUP(FORMATION!$A30,'GESTION '!$B$2:$T$83,15))</f>
        <v>121</v>
      </c>
      <c r="L34" s="1">
        <f>IF(FORMATION!$A30="","",VLOOKUP(FORMATION!$A30,'GESTION '!$B$2:$T$83,16))</f>
        <v>126</v>
      </c>
      <c r="M34" s="1">
        <f>IF(FORMATION!$A30="","",VLOOKUP(FORMATION!$A30,'GESTION '!$B$2:$T$83,17))</f>
        <v>126</v>
      </c>
      <c r="N34" s="1">
        <f>IF(FORMATION!$A30="","",VLOOKUP(FORMATION!$A30,'GESTION '!$B$2:$T$83,18))</f>
        <v>221</v>
      </c>
      <c r="O34" s="1">
        <f>IF(FORMATION!$A30="","",VLOOKUP(FORMATION!$A30,'GESTION '!$B$2:$T$83,19))</f>
        <v>260.69342664660161</v>
      </c>
      <c r="P34" s="171"/>
    </row>
    <row r="35" spans="1:16">
      <c r="A35" s="3"/>
      <c r="B35" s="1" t="str">
        <f>IF(FORMATION!$A31="","",VLOOKUP(FORMATION!$A31,'GESTION '!$B$2:$T$83,5))</f>
        <v xml:space="preserve">GOEGEBUER </v>
      </c>
      <c r="C35" s="1" t="str">
        <f>IF(FORMATION!$A31="","",VLOOKUP(FORMATION!$A31,'GESTION '!$B$2:$T$83,6))</f>
        <v>Tom</v>
      </c>
      <c r="D35" s="1" t="str">
        <f>IF(FORMATION!$A31="","",VLOOKUP(FORMATION!$A31,'GESTION '!$B$2:$T$83,8))</f>
        <v>1975</v>
      </c>
      <c r="E35" s="1">
        <f>IF(FORMATION!$A31="","",VLOOKUP(FORMATION!$A31,'GESTION '!$B$2:$T$83,9))</f>
        <v>63.6</v>
      </c>
      <c r="F35" s="1">
        <f>IF(FORMATION!$A31="","",VLOOKUP(FORMATION!$A31,'GESTION '!$B$2:$T$83,10))</f>
        <v>102</v>
      </c>
      <c r="G35" s="1">
        <f>IF(FORMATION!$A31="","",VLOOKUP(FORMATION!$A31,'GESTION '!$B$2:$T$83,11))</f>
        <v>106</v>
      </c>
      <c r="H35" s="1">
        <f>IF(FORMATION!$A31="","",VLOOKUP(FORMATION!$A31,'GESTION '!$B$2:$T$83,12))</f>
        <v>109</v>
      </c>
      <c r="I35" s="1">
        <f>IF(FORMATION!$A31="","",VLOOKUP(FORMATION!$A31,'GESTION '!$B$2:$T$83,13))</f>
        <v>109</v>
      </c>
      <c r="J35" s="1">
        <f>IF(FORMATION!$A31="","",VLOOKUP(FORMATION!$A31,'GESTION '!$B$2:$T$83,14))</f>
        <v>122</v>
      </c>
      <c r="K35" s="1">
        <f>IF(FORMATION!$A31="","",VLOOKUP(FORMATION!$A31,'GESTION '!$B$2:$T$83,15))</f>
        <v>126</v>
      </c>
      <c r="L35" s="1">
        <f>IF(FORMATION!$A31="","",VLOOKUP(FORMATION!$A31,'GESTION '!$B$2:$T$83,16))</f>
        <v>-129</v>
      </c>
      <c r="M35" s="1">
        <f>IF(FORMATION!$A31="","",VLOOKUP(FORMATION!$A31,'GESTION '!$B$2:$T$83,17))</f>
        <v>126</v>
      </c>
      <c r="N35" s="1">
        <f>IF(FORMATION!$A31="","",VLOOKUP(FORMATION!$A31,'GESTION '!$B$2:$T$83,18))</f>
        <v>235</v>
      </c>
      <c r="O35" s="1">
        <f>IF(FORMATION!$A31="","",VLOOKUP(FORMATION!$A31,'GESTION '!$B$2:$T$83,19))</f>
        <v>333.81877935135657</v>
      </c>
      <c r="P35" s="171"/>
    </row>
    <row r="36" spans="1:16">
      <c r="A36" s="3"/>
      <c r="B36" s="1" t="str">
        <f>IF(FORMATION!$A32="","",VLOOKUP(FORMATION!$A32,'GESTION '!$B$2:$T$83,5))</f>
        <v xml:space="preserve">VAN THIENEN </v>
      </c>
      <c r="C36" s="1" t="str">
        <f>IF(FORMATION!$A32="","",VLOOKUP(FORMATION!$A32,'GESTION '!$B$2:$T$83,6))</f>
        <v>Tom</v>
      </c>
      <c r="D36" s="1" t="str">
        <f>IF(FORMATION!$A32="","",VLOOKUP(FORMATION!$A32,'GESTION '!$B$2:$T$83,8))</f>
        <v>1988</v>
      </c>
      <c r="E36" s="1">
        <f>IF(FORMATION!$A32="","",VLOOKUP(FORMATION!$A32,'GESTION '!$B$2:$T$83,9))</f>
        <v>118.3</v>
      </c>
      <c r="F36" s="1">
        <f>IF(FORMATION!$A32="","",VLOOKUP(FORMATION!$A32,'GESTION '!$B$2:$T$83,10))</f>
        <v>122</v>
      </c>
      <c r="G36" s="1">
        <f>IF(FORMATION!$A32="","",VLOOKUP(FORMATION!$A32,'GESTION '!$B$2:$T$83,11))</f>
        <v>128</v>
      </c>
      <c r="H36" s="1">
        <f>IF(FORMATION!$A32="","",VLOOKUP(FORMATION!$A32,'GESTION '!$B$2:$T$83,12))</f>
        <v>-132</v>
      </c>
      <c r="I36" s="1">
        <f>IF(FORMATION!$A32="","",VLOOKUP(FORMATION!$A32,'GESTION '!$B$2:$T$83,13))</f>
        <v>128</v>
      </c>
      <c r="J36" s="1">
        <f>IF(FORMATION!$A32="","",VLOOKUP(FORMATION!$A32,'GESTION '!$B$2:$T$83,14))</f>
        <v>157</v>
      </c>
      <c r="K36" s="1">
        <f>IF(FORMATION!$A32="","",VLOOKUP(FORMATION!$A32,'GESTION '!$B$2:$T$83,15))</f>
        <v>163</v>
      </c>
      <c r="L36" s="1">
        <f>IF(FORMATION!$A32="","",VLOOKUP(FORMATION!$A32,'GESTION '!$B$2:$T$83,16))</f>
        <v>-167</v>
      </c>
      <c r="M36" s="1">
        <f>IF(FORMATION!$A32="","",VLOOKUP(FORMATION!$A32,'GESTION '!$B$2:$T$83,17))</f>
        <v>163</v>
      </c>
      <c r="N36" s="1">
        <f>IF(FORMATION!$A32="","",VLOOKUP(FORMATION!$A32,'GESTION '!$B$2:$T$83,18))</f>
        <v>291</v>
      </c>
      <c r="O36" s="1">
        <f>IF(FORMATION!$A32="","",VLOOKUP(FORMATION!$A32,'GESTION '!$B$2:$T$83,19))</f>
        <v>306.51975207926557</v>
      </c>
      <c r="P36" s="171"/>
    </row>
    <row r="37" spans="1:16">
      <c r="A37" s="16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70"/>
    </row>
    <row r="38" spans="1:16" ht="15.75">
      <c r="A38" s="169"/>
      <c r="B38" s="6"/>
      <c r="C38" s="6"/>
      <c r="D38" s="6"/>
      <c r="E38" s="6"/>
      <c r="F38" s="6"/>
      <c r="G38" s="6"/>
      <c r="H38" s="6"/>
      <c r="I38" s="382" t="s">
        <v>93</v>
      </c>
      <c r="J38" s="382"/>
      <c r="K38" s="382"/>
      <c r="L38" s="382"/>
      <c r="M38" s="382"/>
      <c r="N38" s="383">
        <f>IF(O36="",SUM(O32:O35),SUM(O32:O36)-MIN(O32:O36))</f>
        <v>1168.6153795113069</v>
      </c>
      <c r="O38" s="384"/>
      <c r="P38" s="170"/>
    </row>
    <row r="39" spans="1:16" ht="13.5" thickBot="1">
      <c r="A39" s="17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73"/>
    </row>
    <row r="40" spans="1:16" ht="13.5" thickBot="1"/>
    <row r="41" spans="1:16" ht="18">
      <c r="A41" s="377" t="s">
        <v>290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9"/>
    </row>
    <row r="42" spans="1:16">
      <c r="A42" s="16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70"/>
    </row>
    <row r="43" spans="1:16">
      <c r="A43" s="169"/>
      <c r="B43" s="6"/>
      <c r="C43" s="6"/>
      <c r="D43" s="6"/>
      <c r="E43" s="6"/>
      <c r="F43" s="380" t="s">
        <v>0</v>
      </c>
      <c r="G43" s="380"/>
      <c r="H43" s="380"/>
      <c r="I43" s="380"/>
      <c r="J43" s="381" t="s">
        <v>92</v>
      </c>
      <c r="K43" s="381"/>
      <c r="L43" s="381"/>
      <c r="M43" s="381"/>
      <c r="N43" s="6"/>
      <c r="O43" s="6"/>
      <c r="P43" s="170"/>
    </row>
    <row r="44" spans="1:16">
      <c r="A44" s="3" t="s">
        <v>14</v>
      </c>
      <c r="B44" s="1" t="s">
        <v>44</v>
      </c>
      <c r="C44" s="1" t="s">
        <v>45</v>
      </c>
      <c r="D44" s="1" t="s">
        <v>47</v>
      </c>
      <c r="E44" s="1" t="s">
        <v>48</v>
      </c>
      <c r="F44" s="1">
        <v>1</v>
      </c>
      <c r="G44" s="1">
        <v>2</v>
      </c>
      <c r="H44" s="1">
        <v>3</v>
      </c>
      <c r="I44" s="1" t="s">
        <v>49</v>
      </c>
      <c r="J44" s="1">
        <v>1</v>
      </c>
      <c r="K44" s="1">
        <v>2</v>
      </c>
      <c r="L44" s="1">
        <v>3</v>
      </c>
      <c r="M44" s="1" t="s">
        <v>28</v>
      </c>
      <c r="N44" s="1" t="s">
        <v>50</v>
      </c>
      <c r="O44" s="1" t="s">
        <v>51</v>
      </c>
      <c r="P44" s="171"/>
    </row>
    <row r="45" spans="1:16">
      <c r="A45" s="3"/>
      <c r="B45" s="1" t="str">
        <f>IF(FORMATION!$A41="","",VLOOKUP(FORMATION!$A41,'GESTION '!$B$2:$T$83,5))</f>
        <v xml:space="preserve">RUSS </v>
      </c>
      <c r="C45" s="1" t="str">
        <f>IF(FORMATION!$A41="","",VLOOKUP(FORMATION!$A41,'GESTION '!$B$2:$T$83,6))</f>
        <v>Christopher</v>
      </c>
      <c r="D45" s="1" t="str">
        <f>IF(FORMATION!$A41="","",VLOOKUP(FORMATION!$A41,'GESTION '!$B$2:$T$83,8))</f>
        <v>1996</v>
      </c>
      <c r="E45" s="1">
        <f>IF(FORMATION!$A41="","",VLOOKUP(FORMATION!$A41,'GESTION '!$B$2:$T$83,9))</f>
        <v>79.3</v>
      </c>
      <c r="F45" s="1">
        <f>IF(FORMATION!$A41="","",VLOOKUP(FORMATION!$A41,'GESTION '!$B$2:$T$83,10))</f>
        <v>110</v>
      </c>
      <c r="G45" s="1">
        <f>IF(FORMATION!$A41="","",VLOOKUP(FORMATION!$A41,'GESTION '!$B$2:$T$83,11))</f>
        <v>-115</v>
      </c>
      <c r="H45" s="1">
        <f>IF(FORMATION!$A41="","",VLOOKUP(FORMATION!$A41,'GESTION '!$B$2:$T$83,12))</f>
        <v>-115</v>
      </c>
      <c r="I45" s="1">
        <f>IF(FORMATION!$A41="","",VLOOKUP(FORMATION!$A41,'GESTION '!$B$2:$T$83,13))</f>
        <v>110</v>
      </c>
      <c r="J45" s="1">
        <f>IF(FORMATION!$A41="","",VLOOKUP(FORMATION!$A41,'GESTION '!$B$2:$T$83,14))</f>
        <v>130</v>
      </c>
      <c r="K45" s="1">
        <f>IF(FORMATION!$A41="","",VLOOKUP(FORMATION!$A41,'GESTION '!$B$2:$T$83,15))</f>
        <v>-135</v>
      </c>
      <c r="L45" s="1">
        <f>IF(FORMATION!$A41="","",VLOOKUP(FORMATION!$A41,'GESTION '!$B$2:$T$83,16))</f>
        <v>-135</v>
      </c>
      <c r="M45" s="1">
        <f>IF(FORMATION!$A41="","",VLOOKUP(FORMATION!$A41,'GESTION '!$B$2:$T$83,17))</f>
        <v>130</v>
      </c>
      <c r="N45" s="1">
        <f>IF(FORMATION!$A41="","",VLOOKUP(FORMATION!$A41,'GESTION '!$B$2:$T$83,18))</f>
        <v>240</v>
      </c>
      <c r="O45" s="1">
        <f>IF(FORMATION!$A41="","",VLOOKUP(FORMATION!$A41,'GESTION '!$B$2:$T$83,19))</f>
        <v>297.345670466976</v>
      </c>
      <c r="P45" s="171"/>
    </row>
    <row r="46" spans="1:16">
      <c r="A46" s="3"/>
      <c r="B46" s="1" t="str">
        <f>IF(FORMATION!$A42="","",VLOOKUP(FORMATION!$A42,'GESTION '!$B$2:$T$83,5))</f>
        <v xml:space="preserve">HAGUE </v>
      </c>
      <c r="C46" s="1" t="str">
        <f>IF(FORMATION!$A42="","",VLOOKUP(FORMATION!$A42,'GESTION '!$B$2:$T$83,6))</f>
        <v>Matt</v>
      </c>
      <c r="D46" s="1" t="str">
        <f>IF(FORMATION!$A42="","",VLOOKUP(FORMATION!$A42,'GESTION '!$B$2:$T$83,8))</f>
        <v>1995</v>
      </c>
      <c r="E46" s="1">
        <f>IF(FORMATION!$A42="","",VLOOKUP(FORMATION!$A42,'GESTION '!$B$2:$T$83,9))</f>
        <v>95.6</v>
      </c>
      <c r="F46" s="1">
        <f>IF(FORMATION!$A42="","",VLOOKUP(FORMATION!$A42,'GESTION '!$B$2:$T$83,10))</f>
        <v>110</v>
      </c>
      <c r="G46" s="1">
        <f>IF(FORMATION!$A42="","",VLOOKUP(FORMATION!$A42,'GESTION '!$B$2:$T$83,11))</f>
        <v>115</v>
      </c>
      <c r="H46" s="1">
        <f>IF(FORMATION!$A42="","",VLOOKUP(FORMATION!$A42,'GESTION '!$B$2:$T$83,12))</f>
        <v>-120</v>
      </c>
      <c r="I46" s="1">
        <f>IF(FORMATION!$A42="","",VLOOKUP(FORMATION!$A42,'GESTION '!$B$2:$T$83,13))</f>
        <v>115</v>
      </c>
      <c r="J46" s="1">
        <f>IF(FORMATION!$A42="","",VLOOKUP(FORMATION!$A42,'GESTION '!$B$2:$T$83,14))</f>
        <v>135</v>
      </c>
      <c r="K46" s="1">
        <f>IF(FORMATION!$A42="","",VLOOKUP(FORMATION!$A42,'GESTION '!$B$2:$T$83,15))</f>
        <v>140</v>
      </c>
      <c r="L46" s="1">
        <f>IF(FORMATION!$A42="","",VLOOKUP(FORMATION!$A42,'GESTION '!$B$2:$T$83,16))</f>
        <v>-145</v>
      </c>
      <c r="M46" s="1">
        <f>IF(FORMATION!$A42="","",VLOOKUP(FORMATION!$A42,'GESTION '!$B$2:$T$83,17))</f>
        <v>140</v>
      </c>
      <c r="N46" s="1">
        <f>IF(FORMATION!$A42="","",VLOOKUP(FORMATION!$A42,'GESTION '!$B$2:$T$83,18))</f>
        <v>255</v>
      </c>
      <c r="O46" s="1">
        <f>IF(FORMATION!$A42="","",VLOOKUP(FORMATION!$A42,'GESTION '!$B$2:$T$83,19))</f>
        <v>288.85651066473901</v>
      </c>
      <c r="P46" s="171"/>
    </row>
    <row r="47" spans="1:16">
      <c r="A47" s="3"/>
      <c r="B47" s="1" t="str">
        <f>IF(FORMATION!$A43="","",VLOOKUP(FORMATION!$A43,'GESTION '!$B$2:$T$83,5))</f>
        <v xml:space="preserve">STONE </v>
      </c>
      <c r="C47" s="1" t="str">
        <f>IF(FORMATION!$A43="","",VLOOKUP(FORMATION!$A43,'GESTION '!$B$2:$T$83,6))</f>
        <v>Charlie</v>
      </c>
      <c r="D47" s="1" t="str">
        <f>IF(FORMATION!$A43="","",VLOOKUP(FORMATION!$A43,'GESTION '!$B$2:$T$83,8))</f>
        <v>1986</v>
      </c>
      <c r="E47" s="1">
        <f>IF(FORMATION!$A43="","",VLOOKUP(FORMATION!$A43,'GESTION '!$B$2:$T$83,9))</f>
        <v>102.8</v>
      </c>
      <c r="F47" s="1">
        <f>IF(FORMATION!$A43="","",VLOOKUP(FORMATION!$A43,'GESTION '!$B$2:$T$83,10))</f>
        <v>130</v>
      </c>
      <c r="G47" s="1">
        <f>IF(FORMATION!$A43="","",VLOOKUP(FORMATION!$A43,'GESTION '!$B$2:$T$83,11))</f>
        <v>-135</v>
      </c>
      <c r="H47" s="1">
        <f>IF(FORMATION!$A43="","",VLOOKUP(FORMATION!$A43,'GESTION '!$B$2:$T$83,12))</f>
        <v>-137</v>
      </c>
      <c r="I47" s="1">
        <f>IF(FORMATION!$A43="","",VLOOKUP(FORMATION!$A43,'GESTION '!$B$2:$T$83,13))</f>
        <v>130</v>
      </c>
      <c r="J47" s="1">
        <f>IF(FORMATION!$A43="","",VLOOKUP(FORMATION!$A43,'GESTION '!$B$2:$T$83,14))</f>
        <v>156</v>
      </c>
      <c r="K47" s="1">
        <f>IF(FORMATION!$A43="","",VLOOKUP(FORMATION!$A43,'GESTION '!$B$2:$T$83,15))</f>
        <v>161</v>
      </c>
      <c r="L47" s="1">
        <f>IF(FORMATION!$A43="","",VLOOKUP(FORMATION!$A43,'GESTION '!$B$2:$T$83,16))</f>
        <v>-165</v>
      </c>
      <c r="M47" s="1">
        <f>IF(FORMATION!$A43="","",VLOOKUP(FORMATION!$A43,'GESTION '!$B$2:$T$83,17))</f>
        <v>161</v>
      </c>
      <c r="N47" s="1">
        <f>IF(FORMATION!$A43="","",VLOOKUP(FORMATION!$A43,'GESTION '!$B$2:$T$83,18))</f>
        <v>291</v>
      </c>
      <c r="O47" s="1">
        <f>IF(FORMATION!$A43="","",VLOOKUP(FORMATION!$A43,'GESTION '!$B$2:$T$83,19))</f>
        <v>320.43882738818928</v>
      </c>
      <c r="P47" s="171"/>
    </row>
    <row r="48" spans="1:16">
      <c r="A48" s="1"/>
      <c r="B48" s="1" t="str">
        <f>IF(FORMATION!$A44="","",VLOOKUP(FORMATION!$A44,'GESTION '!$B$2:$T$83,5))</f>
        <v xml:space="preserve">KELSEY </v>
      </c>
      <c r="C48" s="1" t="str">
        <f>IF(FORMATION!$A44="","",VLOOKUP(FORMATION!$A44,'GESTION '!$B$2:$T$83,6))</f>
        <v>Ben</v>
      </c>
      <c r="D48" s="1" t="str">
        <f>IF(FORMATION!$A44="","",VLOOKUP(FORMATION!$A44,'GESTION '!$B$2:$T$83,8))</f>
        <v>1984</v>
      </c>
      <c r="E48" s="1">
        <f>IF(FORMATION!$A44="","",VLOOKUP(FORMATION!$A44,'GESTION '!$B$2:$T$83,9))</f>
        <v>121.2</v>
      </c>
      <c r="F48" s="1">
        <f>IF(FORMATION!$A44="","",VLOOKUP(FORMATION!$A44,'GESTION '!$B$2:$T$83,10))</f>
        <v>-145</v>
      </c>
      <c r="G48" s="1">
        <f>IF(FORMATION!$A44="","",VLOOKUP(FORMATION!$A44,'GESTION '!$B$2:$T$83,11))</f>
        <v>145</v>
      </c>
      <c r="H48" s="1">
        <f>IF(FORMATION!$A44="","",VLOOKUP(FORMATION!$A44,'GESTION '!$B$2:$T$83,12))</f>
        <v>-150</v>
      </c>
      <c r="I48" s="1">
        <f>IF(FORMATION!$A44="","",VLOOKUP(FORMATION!$A44,'GESTION '!$B$2:$T$83,13))</f>
        <v>145</v>
      </c>
      <c r="J48" s="1">
        <f>IF(FORMATION!$A44="","",VLOOKUP(FORMATION!$A44,'GESTION '!$B$2:$T$83,14))</f>
        <v>180</v>
      </c>
      <c r="K48" s="1">
        <f>IF(FORMATION!$A44="","",VLOOKUP(FORMATION!$A44,'GESTION '!$B$2:$T$83,15))</f>
        <v>-190</v>
      </c>
      <c r="L48" s="1">
        <f>IF(FORMATION!$A44="","",VLOOKUP(FORMATION!$A44,'GESTION '!$B$2:$T$83,16))</f>
        <v>-190</v>
      </c>
      <c r="M48" s="1">
        <f>IF(FORMATION!$A44="","",VLOOKUP(FORMATION!$A44,'GESTION '!$B$2:$T$83,17))</f>
        <v>180</v>
      </c>
      <c r="N48" s="1">
        <f>IF(FORMATION!$A44="","",VLOOKUP(FORMATION!$A44,'GESTION '!$B$2:$T$83,18))</f>
        <v>325</v>
      </c>
      <c r="O48" s="1">
        <f>IF(FORMATION!$A44="","",VLOOKUP(FORMATION!$A44,'GESTION '!$B$2:$T$83,19))</f>
        <v>340.18906709899181</v>
      </c>
      <c r="P48" s="1"/>
    </row>
    <row r="49" spans="1:16">
      <c r="A49" s="1"/>
      <c r="B49" s="1" t="str">
        <f>IF(FORMATION!$A45="","",VLOOKUP(FORMATION!$A45,'GESTION '!$B$2:$T$83,5))</f>
        <v xml:space="preserve">CASHMORE </v>
      </c>
      <c r="C49" s="1" t="str">
        <f>IF(FORMATION!$A45="","",VLOOKUP(FORMATION!$A45,'GESTION '!$B$2:$T$83,6))</f>
        <v>Natalie</v>
      </c>
      <c r="D49" s="1" t="str">
        <f>IF(FORMATION!$A45="","",VLOOKUP(FORMATION!$A45,'GESTION '!$B$2:$T$83,8))</f>
        <v>1990</v>
      </c>
      <c r="E49" s="1">
        <f>IF(FORMATION!$A45="","",VLOOKUP(FORMATION!$A45,'GESTION '!$B$2:$T$83,9))</f>
        <v>49.7</v>
      </c>
      <c r="F49" s="1">
        <f>IF(FORMATION!$A45="","",VLOOKUP(FORMATION!$A45,'GESTION '!$B$2:$T$83,10))</f>
        <v>55</v>
      </c>
      <c r="G49" s="1">
        <f>IF(FORMATION!$A45="","",VLOOKUP(FORMATION!$A45,'GESTION '!$B$2:$T$83,11))</f>
        <v>59</v>
      </c>
      <c r="H49" s="1">
        <f>IF(FORMATION!$A45="","",VLOOKUP(FORMATION!$A45,'GESTION '!$B$2:$T$83,12))</f>
        <v>-62</v>
      </c>
      <c r="I49" s="1">
        <f>IF(FORMATION!$A45="","",VLOOKUP(FORMATION!$A45,'GESTION '!$B$2:$T$83,13))</f>
        <v>59</v>
      </c>
      <c r="J49" s="1">
        <f>IF(FORMATION!$A45="","",VLOOKUP(FORMATION!$A45,'GESTION '!$B$2:$T$83,14))</f>
        <v>68</v>
      </c>
      <c r="K49" s="1">
        <f>IF(FORMATION!$A45="","",VLOOKUP(FORMATION!$A45,'GESTION '!$B$2:$T$83,15))</f>
        <v>-71</v>
      </c>
      <c r="L49" s="1">
        <f>IF(FORMATION!$A45="","",VLOOKUP(FORMATION!$A45,'GESTION '!$B$2:$T$83,16))</f>
        <v>-71</v>
      </c>
      <c r="M49" s="1">
        <f>IF(FORMATION!$A45="","",VLOOKUP(FORMATION!$A45,'GESTION '!$B$2:$T$83,17))</f>
        <v>68</v>
      </c>
      <c r="N49" s="1">
        <f>IF(FORMATION!$A45="","",VLOOKUP(FORMATION!$A45,'GESTION '!$B$2:$T$83,18))</f>
        <v>127</v>
      </c>
      <c r="O49" s="1">
        <f>IF(FORMATION!$A45="","",VLOOKUP(FORMATION!$A45,'GESTION '!$B$2:$T$83,19))</f>
        <v>202.01379945600027</v>
      </c>
      <c r="P49" s="1"/>
    </row>
    <row r="50" spans="1:16">
      <c r="A50" s="1"/>
      <c r="B50" s="1" t="str">
        <f>IF(FORMATION!$A46="","",VLOOKUP(FORMATION!$A46,'GESTION '!$B$2:$T$51,5))</f>
        <v/>
      </c>
      <c r="C50" s="1" t="str">
        <f>IF(FORMATION!$A46="","",VLOOKUP(FORMATION!$A46,'GESTION '!$B$2:$T$51,6))</f>
        <v/>
      </c>
      <c r="D50" s="1" t="str">
        <f>IF(FORMATION!$A46="","",VLOOKUP(FORMATION!$A46,'GESTION '!$B$2:$T$51,8))</f>
        <v/>
      </c>
      <c r="E50" s="1" t="str">
        <f>IF(FORMATION!$A46="","",VLOOKUP(FORMATION!$A46,'GESTION '!$B$2:$T$51,9))</f>
        <v/>
      </c>
      <c r="F50" s="1" t="str">
        <f>IF(FORMATION!$A46="","",VLOOKUP(FORMATION!$A46,'GESTION '!$B$2:$T$51,10))</f>
        <v/>
      </c>
      <c r="G50" s="1" t="str">
        <f>IF(FORMATION!$A46="","",VLOOKUP(FORMATION!$A46,'GESTION '!$B$2:$T$51,11))</f>
        <v/>
      </c>
      <c r="H50" s="1" t="str">
        <f>IF(FORMATION!$A46="","",VLOOKUP(FORMATION!$A46,'GESTION '!$B$2:$T$51,12))</f>
        <v/>
      </c>
      <c r="I50" s="4" t="str">
        <f>IF(FORMATION!$A46="","",VLOOKUP(FORMATION!$A46,'GESTION '!$B$2:$T$51,13))</f>
        <v/>
      </c>
      <c r="J50" s="4" t="str">
        <f>IF(FORMATION!$A46="","",VLOOKUP(FORMATION!$A46,'GESTION '!$B$2:$T$51,14))</f>
        <v/>
      </c>
      <c r="K50" s="4" t="str">
        <f>IF(FORMATION!$A46="","",VLOOKUP(FORMATION!$A46,'GESTION '!$B$2:$T$51,15))</f>
        <v/>
      </c>
      <c r="L50" s="4" t="str">
        <f>IF(FORMATION!$A46="","",VLOOKUP(FORMATION!$A46,'GESTION '!$B$2:$T$51,16))</f>
        <v/>
      </c>
      <c r="M50" s="4" t="str">
        <f>IF(FORMATION!$A46="","",VLOOKUP(FORMATION!$A46,'GESTION '!$B$2:$T$51,17))</f>
        <v/>
      </c>
      <c r="N50" s="1" t="str">
        <f>IF(FORMATION!$A46="","",VLOOKUP(FORMATION!$A46,'GESTION '!$B$2:$T$51,18))</f>
        <v/>
      </c>
      <c r="O50" s="1" t="str">
        <f>IF(FORMATION!$A46="","",VLOOKUP(FORMATION!$A46,'GESTION '!$B$2:$T$51,19))</f>
        <v/>
      </c>
      <c r="P50" s="1"/>
    </row>
    <row r="51" spans="1:16" ht="15.75">
      <c r="A51" s="169"/>
      <c r="B51" s="6"/>
      <c r="C51" s="6"/>
      <c r="D51" s="6"/>
      <c r="E51" s="6"/>
      <c r="F51" s="6"/>
      <c r="G51" s="6"/>
      <c r="H51" s="6"/>
      <c r="I51" s="382" t="s">
        <v>93</v>
      </c>
      <c r="J51" s="382"/>
      <c r="K51" s="382"/>
      <c r="L51" s="382"/>
      <c r="M51" s="382"/>
      <c r="N51" s="383">
        <f>IF(O49="",SUM(O45:O48),SUM(O45:O49)-MIN(O45:O49))</f>
        <v>1246.830075618896</v>
      </c>
      <c r="O51" s="384"/>
      <c r="P51" s="170"/>
    </row>
    <row r="52" spans="1:16" ht="13.5" thickBot="1">
      <c r="A52" s="17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73"/>
    </row>
    <row r="53" spans="1:16" ht="13.5" thickBot="1"/>
    <row r="54" spans="1:16" ht="18">
      <c r="A54" s="377" t="s">
        <v>291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9"/>
    </row>
    <row r="55" spans="1:16">
      <c r="A55" s="16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70"/>
    </row>
    <row r="56" spans="1:16">
      <c r="A56" s="169"/>
      <c r="B56" s="6"/>
      <c r="C56" s="6"/>
      <c r="D56" s="6"/>
      <c r="E56" s="6"/>
      <c r="F56" s="380" t="s">
        <v>0</v>
      </c>
      <c r="G56" s="380"/>
      <c r="H56" s="380"/>
      <c r="I56" s="380"/>
      <c r="J56" s="381" t="s">
        <v>92</v>
      </c>
      <c r="K56" s="381"/>
      <c r="L56" s="381"/>
      <c r="M56" s="381"/>
      <c r="N56" s="6"/>
      <c r="O56" s="6"/>
      <c r="P56" s="170"/>
    </row>
    <row r="57" spans="1:16">
      <c r="A57" s="3" t="s">
        <v>14</v>
      </c>
      <c r="B57" s="1" t="s">
        <v>44</v>
      </c>
      <c r="C57" s="1" t="s">
        <v>45</v>
      </c>
      <c r="D57" s="1" t="s">
        <v>47</v>
      </c>
      <c r="E57" s="1" t="s">
        <v>48</v>
      </c>
      <c r="F57" s="1">
        <v>1</v>
      </c>
      <c r="G57" s="1">
        <v>2</v>
      </c>
      <c r="H57" s="1">
        <v>3</v>
      </c>
      <c r="I57" s="1" t="s">
        <v>49</v>
      </c>
      <c r="J57" s="1">
        <v>1</v>
      </c>
      <c r="K57" s="1">
        <v>2</v>
      </c>
      <c r="L57" s="1">
        <v>3</v>
      </c>
      <c r="M57" s="1" t="s">
        <v>28</v>
      </c>
      <c r="N57" s="1" t="s">
        <v>50</v>
      </c>
      <c r="O57" s="1" t="s">
        <v>51</v>
      </c>
      <c r="P57" s="171"/>
    </row>
    <row r="58" spans="1:16">
      <c r="A58" s="3"/>
      <c r="B58" s="1" t="str">
        <f>IF(FORMATION!$A54="","",VLOOKUP(FORMATION!$A54,'GESTION '!$B$2:$T$83,5))</f>
        <v xml:space="preserve">JEROME </v>
      </c>
      <c r="C58" s="1" t="str">
        <f>IF(FORMATION!$A54="","",VLOOKUP(FORMATION!$A54,'GESTION '!$B$2:$T$83,6))</f>
        <v>Alexis</v>
      </c>
      <c r="D58" s="1" t="str">
        <f>IF(FORMATION!$A54="","",VLOOKUP(FORMATION!$A54,'GESTION '!$B$2:$T$83,8))</f>
        <v>1989</v>
      </c>
      <c r="E58" s="1">
        <f>IF(FORMATION!$A54="","",VLOOKUP(FORMATION!$A54,'GESTION '!$B$2:$T$83,9))</f>
        <v>64.599999999999994</v>
      </c>
      <c r="F58" s="1">
        <f>IF(FORMATION!$A54="","",VLOOKUP(FORMATION!$A54,'GESTION '!$B$2:$T$83,10))</f>
        <v>100</v>
      </c>
      <c r="G58" s="1">
        <f>IF(FORMATION!$A54="","",VLOOKUP(FORMATION!$A54,'GESTION '!$B$2:$T$83,11))</f>
        <v>105</v>
      </c>
      <c r="H58" s="1">
        <f>IF(FORMATION!$A54="","",VLOOKUP(FORMATION!$A54,'GESTION '!$B$2:$T$83,12))</f>
        <v>-109</v>
      </c>
      <c r="I58" s="1">
        <f>IF(FORMATION!$A54="","",VLOOKUP(FORMATION!$A54,'GESTION '!$B$2:$T$83,13))</f>
        <v>105</v>
      </c>
      <c r="J58" s="1">
        <f>IF(FORMATION!$A54="","",VLOOKUP(FORMATION!$A54,'GESTION '!$B$2:$T$83,14))</f>
        <v>125</v>
      </c>
      <c r="K58" s="1">
        <f>IF(FORMATION!$A54="","",VLOOKUP(FORMATION!$A54,'GESTION '!$B$2:$T$83,15))</f>
        <v>-128</v>
      </c>
      <c r="L58" s="1">
        <f>IF(FORMATION!$A54="","",VLOOKUP(FORMATION!$A54,'GESTION '!$B$2:$T$83,16))</f>
        <v>-130</v>
      </c>
      <c r="M58" s="1">
        <f>IF(FORMATION!$A54="","",VLOOKUP(FORMATION!$A54,'GESTION '!$B$2:$T$83,17))</f>
        <v>125</v>
      </c>
      <c r="N58" s="1">
        <f>IF(FORMATION!$A54="","",VLOOKUP(FORMATION!$A54,'GESTION '!$B$2:$T$83,18))</f>
        <v>230</v>
      </c>
      <c r="O58" s="1">
        <f>IF(FORMATION!$A54="","",VLOOKUP(FORMATION!$A54,'GESTION '!$B$2:$T$83,19))</f>
        <v>323.21515355734397</v>
      </c>
      <c r="P58" s="171"/>
    </row>
    <row r="59" spans="1:16">
      <c r="A59" s="3"/>
      <c r="B59" s="1" t="str">
        <f>IF(FORMATION!$A55="","",VLOOKUP(FORMATION!$A55,'GESTION '!$B$2:$T$83,5))</f>
        <v xml:space="preserve">LAPOSTOLLE </v>
      </c>
      <c r="C59" s="1" t="str">
        <f>IF(FORMATION!$A55="","",VLOOKUP(FORMATION!$A55,'GESTION '!$B$2:$T$83,6))</f>
        <v>David</v>
      </c>
      <c r="D59" s="1" t="str">
        <f>IF(FORMATION!$A55="","",VLOOKUP(FORMATION!$A55,'GESTION '!$B$2:$T$83,8))</f>
        <v>1992</v>
      </c>
      <c r="E59" s="1">
        <f>IF(FORMATION!$A55="","",VLOOKUP(FORMATION!$A55,'GESTION '!$B$2:$T$83,9))</f>
        <v>103.1</v>
      </c>
      <c r="F59" s="1">
        <f>IF(FORMATION!$A55="","",VLOOKUP(FORMATION!$A55,'GESTION '!$B$2:$T$83,10))</f>
        <v>118</v>
      </c>
      <c r="G59" s="1">
        <f>IF(FORMATION!$A55="","",VLOOKUP(FORMATION!$A55,'GESTION '!$B$2:$T$83,11))</f>
        <v>-123</v>
      </c>
      <c r="H59" s="1">
        <f>IF(FORMATION!$A55="","",VLOOKUP(FORMATION!$A55,'GESTION '!$B$2:$T$83,12))</f>
        <v>-123</v>
      </c>
      <c r="I59" s="1">
        <f>IF(FORMATION!$A55="","",VLOOKUP(FORMATION!$A55,'GESTION '!$B$2:$T$83,13))</f>
        <v>118</v>
      </c>
      <c r="J59" s="1">
        <f>IF(FORMATION!$A55="","",VLOOKUP(FORMATION!$A55,'GESTION '!$B$2:$T$83,14))</f>
        <v>145</v>
      </c>
      <c r="K59" s="1">
        <f>IF(FORMATION!$A55="","",VLOOKUP(FORMATION!$A55,'GESTION '!$B$2:$T$83,15))</f>
        <v>-150</v>
      </c>
      <c r="L59" s="1">
        <f>IF(FORMATION!$A55="","",VLOOKUP(FORMATION!$A55,'GESTION '!$B$2:$T$83,16))</f>
        <v>-150</v>
      </c>
      <c r="M59" s="1">
        <f>IF(FORMATION!$A55="","",VLOOKUP(FORMATION!$A55,'GESTION '!$B$2:$T$83,17))</f>
        <v>145</v>
      </c>
      <c r="N59" s="1">
        <f>IF(FORMATION!$A55="","",VLOOKUP(FORMATION!$A55,'GESTION '!$B$2:$T$83,18))</f>
        <v>263</v>
      </c>
      <c r="O59" s="1">
        <f>IF(FORMATION!$A55="","",VLOOKUP(FORMATION!$A55,'GESTION '!$B$2:$T$83,19))</f>
        <v>289.29948492655836</v>
      </c>
      <c r="P59" s="171"/>
    </row>
    <row r="60" spans="1:16">
      <c r="A60" s="3"/>
      <c r="B60" s="1" t="str">
        <f>IF(FORMATION!$A56="","",VLOOKUP(FORMATION!$A56,'GESTION '!$B$2:$T$83,5))</f>
        <v xml:space="preserve">BUYSSCHAERT </v>
      </c>
      <c r="C60" s="1" t="str">
        <f>IF(FORMATION!$A56="","",VLOOKUP(FORMATION!$A56,'GESTION '!$B$2:$T$83,6))</f>
        <v>Nathan</v>
      </c>
      <c r="D60" s="1" t="str">
        <f>IF(FORMATION!$A56="","",VLOOKUP(FORMATION!$A56,'GESTION '!$B$2:$T$83,8))</f>
        <v>1994</v>
      </c>
      <c r="E60" s="1">
        <f>IF(FORMATION!$A56="","",VLOOKUP(FORMATION!$A56,'GESTION '!$B$2:$T$83,9))</f>
        <v>76.5</v>
      </c>
      <c r="F60" s="1">
        <f>IF(FORMATION!$A56="","",VLOOKUP(FORMATION!$A56,'GESTION '!$B$2:$T$83,10))</f>
        <v>125</v>
      </c>
      <c r="G60" s="1">
        <f>IF(FORMATION!$A56="","",VLOOKUP(FORMATION!$A56,'GESTION '!$B$2:$T$83,11))</f>
        <v>130</v>
      </c>
      <c r="H60" s="1">
        <f>IF(FORMATION!$A56="","",VLOOKUP(FORMATION!$A56,'GESTION '!$B$2:$T$83,12))</f>
        <v>-133</v>
      </c>
      <c r="I60" s="1">
        <f>IF(FORMATION!$A56="","",VLOOKUP(FORMATION!$A56,'GESTION '!$B$2:$T$83,13))</f>
        <v>130</v>
      </c>
      <c r="J60" s="1">
        <f>IF(FORMATION!$A56="","",VLOOKUP(FORMATION!$A56,'GESTION '!$B$2:$T$83,14))</f>
        <v>155</v>
      </c>
      <c r="K60" s="1">
        <f>IF(FORMATION!$A56="","",VLOOKUP(FORMATION!$A56,'GESTION '!$B$2:$T$83,15))</f>
        <v>-160</v>
      </c>
      <c r="L60" s="1">
        <f>IF(FORMATION!$A56="","",VLOOKUP(FORMATION!$A56,'GESTION '!$B$2:$T$83,16))</f>
        <v>-160</v>
      </c>
      <c r="M60" s="1">
        <f>IF(FORMATION!$A56="","",VLOOKUP(FORMATION!$A56,'GESTION '!$B$2:$T$83,17))</f>
        <v>155</v>
      </c>
      <c r="N60" s="1">
        <f>IF(FORMATION!$A56="","",VLOOKUP(FORMATION!$A56,'GESTION '!$B$2:$T$83,18))</f>
        <v>285</v>
      </c>
      <c r="O60" s="1">
        <f>IF(FORMATION!$A56="","",VLOOKUP(FORMATION!$A56,'GESTION '!$B$2:$T$83,19))</f>
        <v>360.22818883641617</v>
      </c>
      <c r="P60" s="171"/>
    </row>
    <row r="61" spans="1:16">
      <c r="A61" s="3"/>
      <c r="B61" s="1" t="str">
        <f>IF(FORMATION!$A57="","",VLOOKUP(FORMATION!$A57,'GESTION '!$B$2:$T$83,5))</f>
        <v xml:space="preserve">FONTENELLE </v>
      </c>
      <c r="C61" s="1" t="str">
        <f>IF(FORMATION!$A57="","",VLOOKUP(FORMATION!$A57,'GESTION '!$B$2:$T$83,6))</f>
        <v>Vincent</v>
      </c>
      <c r="D61" s="1" t="str">
        <f>IF(FORMATION!$A57="","",VLOOKUP(FORMATION!$A57,'GESTION '!$B$2:$T$83,8))</f>
        <v>1980</v>
      </c>
      <c r="E61" s="1">
        <f>IF(FORMATION!$A57="","",VLOOKUP(FORMATION!$A57,'GESTION '!$B$2:$T$83,9))</f>
        <v>92.2</v>
      </c>
      <c r="F61" s="1">
        <f>IF(FORMATION!$A57="","",VLOOKUP(FORMATION!$A57,'GESTION '!$B$2:$T$83,10))</f>
        <v>130</v>
      </c>
      <c r="G61" s="1">
        <f>IF(FORMATION!$A57="","",VLOOKUP(FORMATION!$A57,'GESTION '!$B$2:$T$83,11))</f>
        <v>-134</v>
      </c>
      <c r="H61" s="1">
        <f>IF(FORMATION!$A57="","",VLOOKUP(FORMATION!$A57,'GESTION '!$B$2:$T$83,12))</f>
        <v>134</v>
      </c>
      <c r="I61" s="1">
        <f>IF(FORMATION!$A57="","",VLOOKUP(FORMATION!$A57,'GESTION '!$B$2:$T$83,13))</f>
        <v>134</v>
      </c>
      <c r="J61" s="1">
        <f>IF(FORMATION!$A57="","",VLOOKUP(FORMATION!$A57,'GESTION '!$B$2:$T$83,14))</f>
        <v>165</v>
      </c>
      <c r="K61" s="1">
        <f>IF(FORMATION!$A57="","",VLOOKUP(FORMATION!$A57,'GESTION '!$B$2:$T$83,15))</f>
        <v>-175</v>
      </c>
      <c r="L61" s="1">
        <f>IF(FORMATION!$A57="","",VLOOKUP(FORMATION!$A57,'GESTION '!$B$2:$T$83,16))</f>
        <v>-176</v>
      </c>
      <c r="M61" s="1">
        <f>IF(FORMATION!$A57="","",VLOOKUP(FORMATION!$A57,'GESTION '!$B$2:$T$83,17))</f>
        <v>165</v>
      </c>
      <c r="N61" s="1">
        <f>IF(FORMATION!$A57="","",VLOOKUP(FORMATION!$A57,'GESTION '!$B$2:$T$83,18))</f>
        <v>299</v>
      </c>
      <c r="O61" s="1">
        <f>IF(FORMATION!$A57="","",VLOOKUP(FORMATION!$A57,'GESTION '!$B$2:$T$83,19))</f>
        <v>343.97960040091192</v>
      </c>
      <c r="P61" s="171"/>
    </row>
    <row r="62" spans="1:16">
      <c r="A62" s="3"/>
      <c r="B62" s="1" t="str">
        <f>IF(FORMATION!$A58="","",VLOOKUP(FORMATION!$A58,'GESTION '!$B$2:$T$83,5))</f>
        <v/>
      </c>
      <c r="C62" s="1" t="str">
        <f>IF(FORMATION!$A58="","",VLOOKUP(FORMATION!$A58,'GESTION '!$B$2:$T$83,6))</f>
        <v/>
      </c>
      <c r="D62" s="1" t="str">
        <f>IF(FORMATION!$A58="","",VLOOKUP(FORMATION!$A58,'GESTION '!$B$2:$T$83,8))</f>
        <v/>
      </c>
      <c r="E62" s="1" t="str">
        <f>IF(FORMATION!$A58="","",VLOOKUP(FORMATION!$A58,'GESTION '!$B$2:$T$83,9))</f>
        <v/>
      </c>
      <c r="F62" s="1" t="str">
        <f>IF(FORMATION!$A58="","",VLOOKUP(FORMATION!$A58,'GESTION '!$B$2:$T$83,10))</f>
        <v/>
      </c>
      <c r="G62" s="1" t="str">
        <f>IF(FORMATION!$A58="","",VLOOKUP(FORMATION!$A58,'GESTION '!$B$2:$T$83,11))</f>
        <v/>
      </c>
      <c r="H62" s="1" t="str">
        <f>IF(FORMATION!$A58="","",VLOOKUP(FORMATION!$A58,'GESTION '!$B$2:$T$83,12))</f>
        <v/>
      </c>
      <c r="I62" s="1" t="str">
        <f>IF(FORMATION!$A58="","",VLOOKUP(FORMATION!$A58,'GESTION '!$B$2:$T$83,13))</f>
        <v/>
      </c>
      <c r="J62" s="1" t="str">
        <f>IF(FORMATION!$A58="","",VLOOKUP(FORMATION!$A58,'GESTION '!$B$2:$T$83,14))</f>
        <v/>
      </c>
      <c r="K62" s="1" t="str">
        <f>IF(FORMATION!$A58="","",VLOOKUP(FORMATION!$A58,'GESTION '!$B$2:$T$83,15))</f>
        <v/>
      </c>
      <c r="L62" s="1" t="str">
        <f>IF(FORMATION!$A58="","",VLOOKUP(FORMATION!$A58,'GESTION '!$B$2:$T$83,16))</f>
        <v/>
      </c>
      <c r="M62" s="1" t="str">
        <f>IF(FORMATION!$A58="","",VLOOKUP(FORMATION!$A58,'GESTION '!$B$2:$T$83,17))</f>
        <v/>
      </c>
      <c r="N62" s="1" t="str">
        <f>IF(FORMATION!$A58="","",VLOOKUP(FORMATION!$A58,'GESTION '!$B$2:$T$83,18))</f>
        <v/>
      </c>
      <c r="O62" s="1" t="str">
        <f>IF(FORMATION!$A58="","",VLOOKUP(FORMATION!$A58,'GESTION '!$B$2:$T$83,19))</f>
        <v/>
      </c>
      <c r="P62" s="171"/>
    </row>
    <row r="63" spans="1:16">
      <c r="A63" s="16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70"/>
    </row>
    <row r="64" spans="1:16" ht="15.75">
      <c r="A64" s="169"/>
      <c r="B64" s="6"/>
      <c r="C64" s="6"/>
      <c r="D64" s="6"/>
      <c r="E64" s="6"/>
      <c r="F64" s="6"/>
      <c r="G64" s="6"/>
      <c r="H64" s="6"/>
      <c r="I64" s="382" t="s">
        <v>93</v>
      </c>
      <c r="J64" s="382"/>
      <c r="K64" s="382"/>
      <c r="L64" s="382"/>
      <c r="M64" s="382"/>
      <c r="N64" s="383">
        <f>IF(O62="",SUM(O58:O61),SUM(O58:O62)-MIN(O58:O62))</f>
        <v>1316.7224277212304</v>
      </c>
      <c r="O64" s="384"/>
      <c r="P64" s="170"/>
    </row>
    <row r="65" spans="1:16" ht="13.5" thickBot="1">
      <c r="A65" s="17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73"/>
    </row>
    <row r="66" spans="1:16" ht="13.5" thickBot="1"/>
    <row r="67" spans="1:16" ht="18">
      <c r="A67" s="377" t="s">
        <v>113</v>
      </c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9"/>
    </row>
    <row r="68" spans="1:16">
      <c r="A68" s="16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70"/>
    </row>
    <row r="69" spans="1:16">
      <c r="A69" s="169"/>
      <c r="B69" s="6"/>
      <c r="C69" s="6"/>
      <c r="D69" s="6"/>
      <c r="E69" s="6"/>
      <c r="F69" s="380" t="s">
        <v>0</v>
      </c>
      <c r="G69" s="380"/>
      <c r="H69" s="380"/>
      <c r="I69" s="380"/>
      <c r="J69" s="381" t="s">
        <v>92</v>
      </c>
      <c r="K69" s="381"/>
      <c r="L69" s="381"/>
      <c r="M69" s="381"/>
      <c r="N69" s="6"/>
      <c r="O69" s="6"/>
      <c r="P69" s="170"/>
    </row>
    <row r="70" spans="1:16">
      <c r="A70" s="3" t="s">
        <v>14</v>
      </c>
      <c r="B70" s="1" t="s">
        <v>44</v>
      </c>
      <c r="C70" s="1" t="s">
        <v>45</v>
      </c>
      <c r="D70" s="1" t="s">
        <v>47</v>
      </c>
      <c r="E70" s="1" t="s">
        <v>48</v>
      </c>
      <c r="F70" s="1">
        <v>1</v>
      </c>
      <c r="G70" s="1">
        <v>2</v>
      </c>
      <c r="H70" s="1">
        <v>3</v>
      </c>
      <c r="I70" s="1" t="s">
        <v>49</v>
      </c>
      <c r="J70" s="1">
        <v>1</v>
      </c>
      <c r="K70" s="1">
        <v>2</v>
      </c>
      <c r="L70" s="1">
        <v>3</v>
      </c>
      <c r="M70" s="1" t="s">
        <v>28</v>
      </c>
      <c r="N70" s="1" t="s">
        <v>50</v>
      </c>
      <c r="O70" s="1" t="s">
        <v>51</v>
      </c>
      <c r="P70" s="171"/>
    </row>
    <row r="71" spans="1:16">
      <c r="A71" s="3"/>
      <c r="B71" s="1" t="str">
        <f>IF(FORMATION!$A67="","",VLOOKUP(FORMATION!$A67,'GESTION '!$B$2:$T$83,5))</f>
        <v xml:space="preserve">KARAKATSANIS </v>
      </c>
      <c r="C71" s="1" t="str">
        <f>IF(FORMATION!$A67="","",VLOOKUP(FORMATION!$A67,'GESTION '!$B$2:$T$83,6))</f>
        <v>Alexios</v>
      </c>
      <c r="D71" s="1" t="str">
        <f>IF(FORMATION!$A67="","",VLOOKUP(FORMATION!$A67,'GESTION '!$B$2:$T$83,8))</f>
        <v>1999</v>
      </c>
      <c r="E71" s="1">
        <f>IF(FORMATION!$A67="","",VLOOKUP(FORMATION!$A67,'GESTION '!$B$2:$T$83,9))</f>
        <v>81.900000000000006</v>
      </c>
      <c r="F71" s="1">
        <f>IF(FORMATION!$A67="","",VLOOKUP(FORMATION!$A67,'GESTION '!$B$2:$T$83,10))</f>
        <v>88</v>
      </c>
      <c r="G71" s="1">
        <f>IF(FORMATION!$A67="","",VLOOKUP(FORMATION!$A67,'GESTION '!$B$2:$T$83,11))</f>
        <v>-91</v>
      </c>
      <c r="H71" s="1">
        <f>IF(FORMATION!$A67="","",VLOOKUP(FORMATION!$A67,'GESTION '!$B$2:$T$83,12))</f>
        <v>-92</v>
      </c>
      <c r="I71" s="1">
        <f>IF(FORMATION!$A67="","",VLOOKUP(FORMATION!$A67,'GESTION '!$B$2:$T$83,13))</f>
        <v>88</v>
      </c>
      <c r="J71" s="1">
        <f>IF(FORMATION!$A67="","",VLOOKUP(FORMATION!$A67,'GESTION '!$B$2:$T$83,14))</f>
        <v>115</v>
      </c>
      <c r="K71" s="1">
        <f>IF(FORMATION!$A67="","",VLOOKUP(FORMATION!$A67,'GESTION '!$B$2:$T$83,15))</f>
        <v>121</v>
      </c>
      <c r="L71" s="1">
        <f>IF(FORMATION!$A67="","",VLOOKUP(FORMATION!$A67,'GESTION '!$B$2:$T$83,16))</f>
        <v>-123</v>
      </c>
      <c r="M71" s="1">
        <f>IF(FORMATION!$A67="","",VLOOKUP(FORMATION!$A67,'GESTION '!$B$2:$T$83,17))</f>
        <v>121</v>
      </c>
      <c r="N71" s="1">
        <f>IF(FORMATION!$A67="","",VLOOKUP(FORMATION!$A67,'GESTION '!$B$2:$T$83,18))</f>
        <v>209</v>
      </c>
      <c r="O71" s="1">
        <f>IF(FORMATION!$A67="","",VLOOKUP(FORMATION!$A67,'GESTION '!$B$2:$T$83,19))</f>
        <v>254.52726209649376</v>
      </c>
      <c r="P71" s="171"/>
    </row>
    <row r="72" spans="1:16">
      <c r="A72" s="3"/>
      <c r="B72" s="1" t="str">
        <f>IF(FORMATION!$A68="","",VLOOKUP(FORMATION!$A68,'GESTION '!$B$2:$T$83,5))</f>
        <v xml:space="preserve">KREBS </v>
      </c>
      <c r="C72" s="1" t="str">
        <f>IF(FORMATION!$A68="","",VLOOKUP(FORMATION!$A68,'GESTION '!$B$2:$T$83,6))</f>
        <v>Dorian</v>
      </c>
      <c r="D72" s="1" t="str">
        <f>IF(FORMATION!$A68="","",VLOOKUP(FORMATION!$A68,'GESTION '!$B$2:$T$83,8))</f>
        <v>1991</v>
      </c>
      <c r="E72" s="1">
        <f>IF(FORMATION!$A68="","",VLOOKUP(FORMATION!$A68,'GESTION '!$B$2:$T$83,9))</f>
        <v>80.900000000000006</v>
      </c>
      <c r="F72" s="1">
        <f>IF(FORMATION!$A68="","",VLOOKUP(FORMATION!$A68,'GESTION '!$B$2:$T$83,10))</f>
        <v>85</v>
      </c>
      <c r="G72" s="1">
        <f>IF(FORMATION!$A68="","",VLOOKUP(FORMATION!$A68,'GESTION '!$B$2:$T$83,11))</f>
        <v>90</v>
      </c>
      <c r="H72" s="1">
        <f>IF(FORMATION!$A68="","",VLOOKUP(FORMATION!$A68,'GESTION '!$B$2:$T$83,12))</f>
        <v>-93</v>
      </c>
      <c r="I72" s="1">
        <f>IF(FORMATION!$A68="","",VLOOKUP(FORMATION!$A68,'GESTION '!$B$2:$T$83,13))</f>
        <v>90</v>
      </c>
      <c r="J72" s="1">
        <f>IF(FORMATION!$A68="","",VLOOKUP(FORMATION!$A68,'GESTION '!$B$2:$T$83,14))</f>
        <v>100</v>
      </c>
      <c r="K72" s="1">
        <f>IF(FORMATION!$A68="","",VLOOKUP(FORMATION!$A68,'GESTION '!$B$2:$T$83,15))</f>
        <v>107</v>
      </c>
      <c r="L72" s="1">
        <f>IF(FORMATION!$A68="","",VLOOKUP(FORMATION!$A68,'GESTION '!$B$2:$T$83,16))</f>
        <v>110</v>
      </c>
      <c r="M72" s="1">
        <f>IF(FORMATION!$A68="","",VLOOKUP(FORMATION!$A68,'GESTION '!$B$2:$T$83,17))</f>
        <v>110</v>
      </c>
      <c r="N72" s="1">
        <f>IF(FORMATION!$A68="","",VLOOKUP(FORMATION!$A68,'GESTION '!$B$2:$T$83,18))</f>
        <v>200</v>
      </c>
      <c r="O72" s="1">
        <f>IF(FORMATION!$A68="","",VLOOKUP(FORMATION!$A68,'GESTION '!$B$2:$T$83,19))</f>
        <v>245.1449588067108</v>
      </c>
      <c r="P72" s="171"/>
    </row>
    <row r="73" spans="1:16">
      <c r="A73" s="3"/>
      <c r="B73" s="1" t="str">
        <f>IF(FORMATION!$A69="","",VLOOKUP(FORMATION!$A69,'GESTION '!$B$2:$T$83,5))</f>
        <v xml:space="preserve">DOS SANTOS </v>
      </c>
      <c r="C73" s="1" t="str">
        <f>IF(FORMATION!$A69="","",VLOOKUP(FORMATION!$A69,'GESTION '!$B$2:$T$83,6))</f>
        <v>Philippe</v>
      </c>
      <c r="D73" s="1" t="str">
        <f>IF(FORMATION!$A69="","",VLOOKUP(FORMATION!$A69,'GESTION '!$B$2:$T$83,8))</f>
        <v>1982</v>
      </c>
      <c r="E73" s="1">
        <f>IF(FORMATION!$A69="","",VLOOKUP(FORMATION!$A69,'GESTION '!$B$2:$T$83,9))</f>
        <v>77.7</v>
      </c>
      <c r="F73" s="1">
        <f>IF(FORMATION!$A69="","",VLOOKUP(FORMATION!$A69,'GESTION '!$B$2:$T$83,10))</f>
        <v>92</v>
      </c>
      <c r="G73" s="1">
        <f>IF(FORMATION!$A69="","",VLOOKUP(FORMATION!$A69,'GESTION '!$B$2:$T$83,11))</f>
        <v>-97</v>
      </c>
      <c r="H73" s="1">
        <f>IF(FORMATION!$A69="","",VLOOKUP(FORMATION!$A69,'GESTION '!$B$2:$T$83,12))</f>
        <v>97</v>
      </c>
      <c r="I73" s="1">
        <f>IF(FORMATION!$A69="","",VLOOKUP(FORMATION!$A69,'GESTION '!$B$2:$T$83,13))</f>
        <v>97</v>
      </c>
      <c r="J73" s="1">
        <f>IF(FORMATION!$A69="","",VLOOKUP(FORMATION!$A69,'GESTION '!$B$2:$T$83,14))</f>
        <v>120</v>
      </c>
      <c r="K73" s="1">
        <f>IF(FORMATION!$A69="","",VLOOKUP(FORMATION!$A69,'GESTION '!$B$2:$T$83,15))</f>
        <v>-125</v>
      </c>
      <c r="L73" s="1">
        <f>IF(FORMATION!$A69="","",VLOOKUP(FORMATION!$A69,'GESTION '!$B$2:$T$83,16))</f>
        <v>-125</v>
      </c>
      <c r="M73" s="1">
        <f>IF(FORMATION!$A69="","",VLOOKUP(FORMATION!$A69,'GESTION '!$B$2:$T$83,17))</f>
        <v>120</v>
      </c>
      <c r="N73" s="1">
        <f>IF(FORMATION!$A69="","",VLOOKUP(FORMATION!$A69,'GESTION '!$B$2:$T$83,18))</f>
        <v>217</v>
      </c>
      <c r="O73" s="1">
        <f>IF(FORMATION!$A69="","",VLOOKUP(FORMATION!$A69,'GESTION '!$B$2:$T$83,19))</f>
        <v>271.88528429947553</v>
      </c>
      <c r="P73" s="171"/>
    </row>
    <row r="74" spans="1:16">
      <c r="A74" s="3"/>
      <c r="B74" s="1" t="str">
        <f>IF(FORMATION!$A70="","",VLOOKUP(FORMATION!$A70,'GESTION '!$B$2:$T$83,5))</f>
        <v xml:space="preserve">DEMARET </v>
      </c>
      <c r="C74" s="1" t="str">
        <f>IF(FORMATION!$A70="","",VLOOKUP(FORMATION!$A70,'GESTION '!$B$2:$T$83,6))</f>
        <v>Jessica</v>
      </c>
      <c r="D74" s="1" t="str">
        <f>IF(FORMATION!$A70="","",VLOOKUP(FORMATION!$A70,'GESTION '!$B$2:$T$83,8))</f>
        <v>1993</v>
      </c>
      <c r="E74" s="1">
        <f>IF(FORMATION!$A70="","",VLOOKUP(FORMATION!$A70,'GESTION '!$B$2:$T$83,9))</f>
        <v>50.46</v>
      </c>
      <c r="F74" s="1">
        <f>IF(FORMATION!$A70="","",VLOOKUP(FORMATION!$A70,'GESTION '!$B$2:$T$83,10))</f>
        <v>32</v>
      </c>
      <c r="G74" s="1">
        <f>IF(FORMATION!$A70="","",VLOOKUP(FORMATION!$A70,'GESTION '!$B$2:$T$83,11))</f>
        <v>35</v>
      </c>
      <c r="H74" s="1">
        <f>IF(FORMATION!$A70="","",VLOOKUP(FORMATION!$A70,'GESTION '!$B$2:$T$83,12))</f>
        <v>-37</v>
      </c>
      <c r="I74" s="1">
        <f>IF(FORMATION!$A70="","",VLOOKUP(FORMATION!$A70,'GESTION '!$B$2:$T$83,13))</f>
        <v>35</v>
      </c>
      <c r="J74" s="1">
        <f>IF(FORMATION!$A70="","",VLOOKUP(FORMATION!$A70,'GESTION '!$B$2:$T$83,14))</f>
        <v>37</v>
      </c>
      <c r="K74" s="1">
        <f>IF(FORMATION!$A70="","",VLOOKUP(FORMATION!$A70,'GESTION '!$B$2:$T$83,15))</f>
        <v>-41</v>
      </c>
      <c r="L74" s="1">
        <f>IF(FORMATION!$A70="","",VLOOKUP(FORMATION!$A70,'GESTION '!$B$2:$T$83,16))</f>
        <v>41</v>
      </c>
      <c r="M74" s="1">
        <f>IF(FORMATION!$A70="","",VLOOKUP(FORMATION!$A70,'GESTION '!$B$2:$T$83,17))</f>
        <v>41</v>
      </c>
      <c r="N74" s="1">
        <f>IF(FORMATION!$A70="","",VLOOKUP(FORMATION!$A70,'GESTION '!$B$2:$T$83,18))</f>
        <v>76</v>
      </c>
      <c r="O74" s="1">
        <f>IF(FORMATION!$A70="","",VLOOKUP(FORMATION!$A70,'GESTION '!$B$2:$T$83,19))</f>
        <v>119.35040520565721</v>
      </c>
      <c r="P74" s="171"/>
    </row>
    <row r="75" spans="1:16">
      <c r="A75" s="3"/>
      <c r="B75" s="1" t="str">
        <f>IF(FORMATION!$A71="","",VLOOKUP(FORMATION!$A71,'GESTION '!$B$2:$T$83,5))</f>
        <v xml:space="preserve">TASOULI </v>
      </c>
      <c r="C75" s="1" t="str">
        <f>IF(FORMATION!$A71="","",VLOOKUP(FORMATION!$A71,'GESTION '!$B$2:$T$83,6))</f>
        <v>Aikaterina</v>
      </c>
      <c r="D75" s="1" t="str">
        <f>IF(FORMATION!$A71="","",VLOOKUP(FORMATION!$A71,'GESTION '!$B$2:$T$83,8))</f>
        <v>1998</v>
      </c>
      <c r="E75" s="1">
        <f>IF(FORMATION!$A71="","",VLOOKUP(FORMATION!$A71,'GESTION '!$B$2:$T$83,9))</f>
        <v>67</v>
      </c>
      <c r="F75" s="1">
        <f>IF(FORMATION!$A71="","",VLOOKUP(FORMATION!$A71,'GESTION '!$B$2:$T$83,10))</f>
        <v>40</v>
      </c>
      <c r="G75" s="1">
        <f>IF(FORMATION!$A71="","",VLOOKUP(FORMATION!$A71,'GESTION '!$B$2:$T$83,11))</f>
        <v>-43</v>
      </c>
      <c r="H75" s="1">
        <f>IF(FORMATION!$A71="","",VLOOKUP(FORMATION!$A71,'GESTION '!$B$2:$T$83,12))</f>
        <v>43</v>
      </c>
      <c r="I75" s="1">
        <f>IF(FORMATION!$A71="","",VLOOKUP(FORMATION!$A71,'GESTION '!$B$2:$T$83,13))</f>
        <v>43</v>
      </c>
      <c r="J75" s="1">
        <f>IF(FORMATION!$A71="","",VLOOKUP(FORMATION!$A71,'GESTION '!$B$2:$T$83,14))</f>
        <v>47</v>
      </c>
      <c r="K75" s="1">
        <f>IF(FORMATION!$A71="","",VLOOKUP(FORMATION!$A71,'GESTION '!$B$2:$T$83,15))</f>
        <v>52</v>
      </c>
      <c r="L75" s="1">
        <f>IF(FORMATION!$A71="","",VLOOKUP(FORMATION!$A71,'GESTION '!$B$2:$T$83,16))</f>
        <v>-55</v>
      </c>
      <c r="M75" s="1">
        <f>IF(FORMATION!$A71="","",VLOOKUP(FORMATION!$A71,'GESTION '!$B$2:$T$83,17))</f>
        <v>52</v>
      </c>
      <c r="N75" s="1">
        <f>IF(FORMATION!$A71="","",VLOOKUP(FORMATION!$A71,'GESTION '!$B$2:$T$83,18))</f>
        <v>95</v>
      </c>
      <c r="O75" s="1">
        <f>IF(FORMATION!$A71="","",VLOOKUP(FORMATION!$A71,'GESTION '!$B$2:$T$83,19))</f>
        <v>121.35687716863184</v>
      </c>
      <c r="P75" s="171"/>
    </row>
    <row r="76" spans="1:16">
      <c r="A76" s="16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70"/>
    </row>
    <row r="77" spans="1:16" ht="15.75">
      <c r="A77" s="169"/>
      <c r="B77" s="6"/>
      <c r="C77" s="6"/>
      <c r="D77" s="6"/>
      <c r="E77" s="6"/>
      <c r="F77" s="6"/>
      <c r="G77" s="6"/>
      <c r="H77" s="6"/>
      <c r="I77" s="382" t="s">
        <v>93</v>
      </c>
      <c r="J77" s="382"/>
      <c r="K77" s="382"/>
      <c r="L77" s="382"/>
      <c r="M77" s="382"/>
      <c r="N77" s="383">
        <f>IF(O75="",SUM(O71:O74),SUM(O71:O75)-MIN(O71:O75))</f>
        <v>892.91438237131194</v>
      </c>
      <c r="O77" s="384"/>
      <c r="P77" s="170"/>
    </row>
    <row r="78" spans="1:16" ht="13.5" thickBot="1">
      <c r="A78" s="17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73"/>
    </row>
    <row r="79" spans="1:16" ht="13.5" thickBot="1"/>
    <row r="80" spans="1:16" ht="18">
      <c r="A80" s="377" t="s">
        <v>148</v>
      </c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9"/>
    </row>
    <row r="81" spans="1:16">
      <c r="A81" s="169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70"/>
    </row>
    <row r="82" spans="1:16">
      <c r="A82" s="169"/>
      <c r="B82" s="6"/>
      <c r="C82" s="6"/>
      <c r="D82" s="6"/>
      <c r="E82" s="6"/>
      <c r="F82" s="380" t="s">
        <v>0</v>
      </c>
      <c r="G82" s="380"/>
      <c r="H82" s="380"/>
      <c r="I82" s="380"/>
      <c r="J82" s="381" t="s">
        <v>92</v>
      </c>
      <c r="K82" s="381"/>
      <c r="L82" s="381"/>
      <c r="M82" s="381"/>
      <c r="N82" s="6"/>
      <c r="O82" s="6"/>
      <c r="P82" s="170"/>
    </row>
    <row r="83" spans="1:16">
      <c r="A83" s="3" t="s">
        <v>14</v>
      </c>
      <c r="B83" s="1" t="s">
        <v>44</v>
      </c>
      <c r="C83" s="1" t="s">
        <v>45</v>
      </c>
      <c r="D83" s="1" t="s">
        <v>47</v>
      </c>
      <c r="E83" s="1" t="s">
        <v>48</v>
      </c>
      <c r="F83" s="1">
        <v>1</v>
      </c>
      <c r="G83" s="1">
        <v>2</v>
      </c>
      <c r="H83" s="1">
        <v>3</v>
      </c>
      <c r="I83" s="1" t="s">
        <v>49</v>
      </c>
      <c r="J83" s="1">
        <v>1</v>
      </c>
      <c r="K83" s="1">
        <v>2</v>
      </c>
      <c r="L83" s="1">
        <v>3</v>
      </c>
      <c r="M83" s="1" t="s">
        <v>28</v>
      </c>
      <c r="N83" s="1" t="s">
        <v>50</v>
      </c>
      <c r="O83" s="1" t="s">
        <v>51</v>
      </c>
      <c r="P83" s="171"/>
    </row>
    <row r="84" spans="1:16">
      <c r="A84" s="3"/>
      <c r="B84" s="1" t="str">
        <f>IF(FORMATION!$A80="","",VLOOKUP(FORMATION!$A80,'GESTION '!$B$2:$T$83,5))</f>
        <v xml:space="preserve">LAI </v>
      </c>
      <c r="C84" s="1" t="str">
        <f>IF(FORMATION!$A80="","",VLOOKUP(FORMATION!$A80,'GESTION '!$B$2:$T$83,6))</f>
        <v>Fabio</v>
      </c>
      <c r="D84" s="1" t="str">
        <f>IF(FORMATION!$A80="","",VLOOKUP(FORMATION!$A80,'GESTION '!$B$2:$T$83,8))</f>
        <v>1990</v>
      </c>
      <c r="E84" s="1">
        <f>IF(FORMATION!$A80="","",VLOOKUP(FORMATION!$A80,'GESTION '!$B$2:$T$83,9))</f>
        <v>93.1</v>
      </c>
      <c r="F84" s="1">
        <f>IF(FORMATION!$A80="","",VLOOKUP(FORMATION!$A80,'GESTION '!$B$2:$T$83,10))</f>
        <v>86</v>
      </c>
      <c r="G84" s="1">
        <f>IF(FORMATION!$A80="","",VLOOKUP(FORMATION!$A80,'GESTION '!$B$2:$T$83,11))</f>
        <v>-92</v>
      </c>
      <c r="H84" s="1">
        <f>IF(FORMATION!$A80="","",VLOOKUP(FORMATION!$A80,'GESTION '!$B$2:$T$83,12))</f>
        <v>-92</v>
      </c>
      <c r="I84" s="1">
        <f>IF(FORMATION!$A80="","",VLOOKUP(FORMATION!$A80,'GESTION '!$B$2:$T$83,13))</f>
        <v>86</v>
      </c>
      <c r="J84" s="1">
        <f>IF(FORMATION!$A80="","",VLOOKUP(FORMATION!$A80,'GESTION '!$B$2:$T$83,14))</f>
        <v>107</v>
      </c>
      <c r="K84" s="1">
        <f>IF(FORMATION!$A80="","",VLOOKUP(FORMATION!$A80,'GESTION '!$B$2:$T$83,15))</f>
        <v>-112</v>
      </c>
      <c r="L84" s="1">
        <f>IF(FORMATION!$A80="","",VLOOKUP(FORMATION!$A80,'GESTION '!$B$2:$T$83,16))</f>
        <v>112</v>
      </c>
      <c r="M84" s="1">
        <f>IF(FORMATION!$A80="","",VLOOKUP(FORMATION!$A80,'GESTION '!$B$2:$T$83,17))</f>
        <v>112</v>
      </c>
      <c r="N84" s="1">
        <f>IF(FORMATION!$A80="","",VLOOKUP(FORMATION!$A80,'GESTION '!$B$2:$T$83,18))</f>
        <v>198</v>
      </c>
      <c r="O84" s="1">
        <f>IF(FORMATION!$A80="","",VLOOKUP(FORMATION!$A80,'GESTION '!$B$2:$T$83,19))</f>
        <v>226.82222810451304</v>
      </c>
      <c r="P84" s="171"/>
    </row>
    <row r="85" spans="1:16">
      <c r="A85" s="3"/>
      <c r="B85" s="1" t="str">
        <f>IF(FORMATION!$A81="","",VLOOKUP(FORMATION!$A81,'GESTION '!$B$2:$T$83,5))</f>
        <v xml:space="preserve">ALPER </v>
      </c>
      <c r="C85" s="1" t="str">
        <f>IF(FORMATION!$A81="","",VLOOKUP(FORMATION!$A81,'GESTION '!$B$2:$T$83,6))</f>
        <v>Deniz</v>
      </c>
      <c r="D85" s="1" t="str">
        <f>IF(FORMATION!$A81="","",VLOOKUP(FORMATION!$A81,'GESTION '!$B$2:$T$83,8))</f>
        <v>1990</v>
      </c>
      <c r="E85" s="1">
        <f>IF(FORMATION!$A81="","",VLOOKUP(FORMATION!$A81,'GESTION '!$B$2:$T$83,9))</f>
        <v>78.599999999999994</v>
      </c>
      <c r="F85" s="1">
        <f>IF(FORMATION!$A81="","",VLOOKUP(FORMATION!$A81,'GESTION '!$B$2:$T$83,10))</f>
        <v>-102</v>
      </c>
      <c r="G85" s="1">
        <f>IF(FORMATION!$A81="","",VLOOKUP(FORMATION!$A81,'GESTION '!$B$2:$T$83,11))</f>
        <v>-105</v>
      </c>
      <c r="H85" s="1">
        <f>IF(FORMATION!$A81="","",VLOOKUP(FORMATION!$A81,'GESTION '!$B$2:$T$83,12))</f>
        <v>-105</v>
      </c>
      <c r="I85" s="1">
        <f>IF(FORMATION!$A81="","",VLOOKUP(FORMATION!$A81,'GESTION '!$B$2:$T$83,13))</f>
        <v>0</v>
      </c>
      <c r="J85" s="1">
        <f>IF(FORMATION!$A81="","",VLOOKUP(FORMATION!$A81,'GESTION '!$B$2:$T$83,14))</f>
        <v>-131</v>
      </c>
      <c r="K85" s="1">
        <f>IF(FORMATION!$A81="","",VLOOKUP(FORMATION!$A81,'GESTION '!$B$2:$T$83,15))</f>
        <v>-135</v>
      </c>
      <c r="L85" s="1">
        <f>IF(FORMATION!$A81="","",VLOOKUP(FORMATION!$A81,'GESTION '!$B$2:$T$83,16))</f>
        <v>0</v>
      </c>
      <c r="M85" s="1">
        <f>IF(FORMATION!$A81="","",VLOOKUP(FORMATION!$A81,'GESTION '!$B$2:$T$83,17))</f>
        <v>0</v>
      </c>
      <c r="N85" s="1">
        <f>IF(FORMATION!$A81="","",VLOOKUP(FORMATION!$A81,'GESTION '!$B$2:$T$83,18))</f>
        <v>0</v>
      </c>
      <c r="O85" s="1">
        <f>IF(FORMATION!$A81="","",VLOOKUP(FORMATION!$A81,'GESTION '!$B$2:$T$83,19))</f>
        <v>0</v>
      </c>
      <c r="P85" s="171"/>
    </row>
    <row r="86" spans="1:16">
      <c r="A86" s="3"/>
      <c r="B86" s="1" t="str">
        <f>IF(FORMATION!$A82="","",VLOOKUP(FORMATION!$A82,'GESTION '!$B$2:$T$83,5))</f>
        <v xml:space="preserve">VERKROOST </v>
      </c>
      <c r="C86" s="1" t="str">
        <f>IF(FORMATION!$A82="","",VLOOKUP(FORMATION!$A82,'GESTION '!$B$2:$T$83,6))</f>
        <v>Ike</v>
      </c>
      <c r="D86" s="1" t="str">
        <f>IF(FORMATION!$A82="","",VLOOKUP(FORMATION!$A82,'GESTION '!$B$2:$T$83,8))</f>
        <v>1992</v>
      </c>
      <c r="E86" s="1">
        <f>IF(FORMATION!$A82="","",VLOOKUP(FORMATION!$A82,'GESTION '!$B$2:$T$83,9))</f>
        <v>91.1</v>
      </c>
      <c r="F86" s="1">
        <f>IF(FORMATION!$A82="","",VLOOKUP(FORMATION!$A82,'GESTION '!$B$2:$T$83,10))</f>
        <v>105</v>
      </c>
      <c r="G86" s="1">
        <f>IF(FORMATION!$A82="","",VLOOKUP(FORMATION!$A82,'GESTION '!$B$2:$T$83,11))</f>
        <v>-110</v>
      </c>
      <c r="H86" s="1">
        <f>IF(FORMATION!$A82="","",VLOOKUP(FORMATION!$A82,'GESTION '!$B$2:$T$83,12))</f>
        <v>110</v>
      </c>
      <c r="I86" s="1">
        <f>IF(FORMATION!$A82="","",VLOOKUP(FORMATION!$A82,'GESTION '!$B$2:$T$83,13))</f>
        <v>110</v>
      </c>
      <c r="J86" s="1">
        <f>IF(FORMATION!$A82="","",VLOOKUP(FORMATION!$A82,'GESTION '!$B$2:$T$83,14))</f>
        <v>128</v>
      </c>
      <c r="K86" s="1">
        <f>IF(FORMATION!$A82="","",VLOOKUP(FORMATION!$A82,'GESTION '!$B$2:$T$83,15))</f>
        <v>135</v>
      </c>
      <c r="L86" s="1">
        <f>IF(FORMATION!$A82="","",VLOOKUP(FORMATION!$A82,'GESTION '!$B$2:$T$83,16))</f>
        <v>140</v>
      </c>
      <c r="M86" s="1">
        <f>IF(FORMATION!$A82="","",VLOOKUP(FORMATION!$A82,'GESTION '!$B$2:$T$83,17))</f>
        <v>140</v>
      </c>
      <c r="N86" s="1">
        <f>IF(FORMATION!$A82="","",VLOOKUP(FORMATION!$A82,'GESTION '!$B$2:$T$83,18))</f>
        <v>250</v>
      </c>
      <c r="O86" s="1">
        <f>IF(FORMATION!$A82="","",VLOOKUP(FORMATION!$A82,'GESTION '!$B$2:$T$83,19))</f>
        <v>289.14476029689877</v>
      </c>
      <c r="P86" s="171"/>
    </row>
    <row r="87" spans="1:16">
      <c r="A87" s="3"/>
      <c r="B87" s="1" t="str">
        <f>IF(FORMATION!$A83="","",VLOOKUP(FORMATION!$A83,'GESTION '!$B$2:$T$83,5))</f>
        <v xml:space="preserve">KAZARYAN </v>
      </c>
      <c r="C87" s="1" t="str">
        <f>IF(FORMATION!$A83="","",VLOOKUP(FORMATION!$A83,'GESTION '!$B$2:$T$83,6))</f>
        <v>Derenik</v>
      </c>
      <c r="D87" s="1" t="str">
        <f>IF(FORMATION!$A83="","",VLOOKUP(FORMATION!$A83,'GESTION '!$B$2:$T$83,8))</f>
        <v>1997</v>
      </c>
      <c r="E87" s="1">
        <f>IF(FORMATION!$A83="","",VLOOKUP(FORMATION!$A83,'GESTION '!$B$2:$T$83,9))</f>
        <v>91.2</v>
      </c>
      <c r="F87" s="1">
        <f>IF(FORMATION!$A83="","",VLOOKUP(FORMATION!$A83,'GESTION '!$B$2:$T$83,10))</f>
        <v>110</v>
      </c>
      <c r="G87" s="1">
        <f>IF(FORMATION!$A83="","",VLOOKUP(FORMATION!$A83,'GESTION '!$B$2:$T$83,11))</f>
        <v>-116</v>
      </c>
      <c r="H87" s="1">
        <f>IF(FORMATION!$A83="","",VLOOKUP(FORMATION!$A83,'GESTION '!$B$2:$T$83,12))</f>
        <v>-118</v>
      </c>
      <c r="I87" s="1">
        <f>IF(FORMATION!$A83="","",VLOOKUP(FORMATION!$A83,'GESTION '!$B$2:$T$83,13))</f>
        <v>110</v>
      </c>
      <c r="J87" s="1">
        <f>IF(FORMATION!$A83="","",VLOOKUP(FORMATION!$A83,'GESTION '!$B$2:$T$83,14))</f>
        <v>155</v>
      </c>
      <c r="K87" s="1">
        <f>IF(FORMATION!$A83="","",VLOOKUP(FORMATION!$A83,'GESTION '!$B$2:$T$83,15))</f>
        <v>-162</v>
      </c>
      <c r="L87" s="1">
        <f>IF(FORMATION!$A83="","",VLOOKUP(FORMATION!$A83,'GESTION '!$B$2:$T$83,16))</f>
        <v>-162</v>
      </c>
      <c r="M87" s="1">
        <f>IF(FORMATION!$A83="","",VLOOKUP(FORMATION!$A83,'GESTION '!$B$2:$T$83,17))</f>
        <v>155</v>
      </c>
      <c r="N87" s="1">
        <f>IF(FORMATION!$A83="","",VLOOKUP(FORMATION!$A83,'GESTION '!$B$2:$T$83,18))</f>
        <v>265</v>
      </c>
      <c r="O87" s="1">
        <f>IF(FORMATION!$A83="","",VLOOKUP(FORMATION!$A83,'GESTION '!$B$2:$T$83,19))</f>
        <v>306.34295759876545</v>
      </c>
      <c r="P87" s="171"/>
    </row>
    <row r="88" spans="1:16">
      <c r="A88" s="3"/>
      <c r="B88" s="1" t="str">
        <f>IF(FORMATION!$A84="","",VLOOKUP(FORMATION!$A84,'GESTION '!$B$2:$T$83,5))</f>
        <v/>
      </c>
      <c r="C88" s="1" t="str">
        <f>IF(FORMATION!$A84="","",VLOOKUP(FORMATION!$A84,'GESTION '!$B$2:$T$83,6))</f>
        <v/>
      </c>
      <c r="D88" s="1" t="str">
        <f>IF(FORMATION!$A84="","",VLOOKUP(FORMATION!$A84,'GESTION '!$B$2:$T$83,8))</f>
        <v/>
      </c>
      <c r="E88" s="1" t="str">
        <f>IF(FORMATION!$A84="","",VLOOKUP(FORMATION!$A84,'GESTION '!$B$2:$T$83,9))</f>
        <v/>
      </c>
      <c r="F88" s="1" t="str">
        <f>IF(FORMATION!$A84="","",VLOOKUP(FORMATION!$A84,'GESTION '!$B$2:$T$83,10))</f>
        <v/>
      </c>
      <c r="G88" s="1" t="str">
        <f>IF(FORMATION!$A84="","",VLOOKUP(FORMATION!$A84,'GESTION '!$B$2:$T$83,11))</f>
        <v/>
      </c>
      <c r="H88" s="1" t="str">
        <f>IF(FORMATION!$A84="","",VLOOKUP(FORMATION!$A84,'GESTION '!$B$2:$T$83,12))</f>
        <v/>
      </c>
      <c r="I88" s="1" t="str">
        <f>IF(FORMATION!$A84="","",VLOOKUP(FORMATION!$A84,'GESTION '!$B$2:$T$83,13))</f>
        <v/>
      </c>
      <c r="J88" s="1" t="str">
        <f>IF(FORMATION!$A84="","",VLOOKUP(FORMATION!$A84,'GESTION '!$B$2:$T$83,14))</f>
        <v/>
      </c>
      <c r="K88" s="1" t="str">
        <f>IF(FORMATION!$A84="","",VLOOKUP(FORMATION!$A84,'GESTION '!$B$2:$T$83,15))</f>
        <v/>
      </c>
      <c r="L88" s="1" t="str">
        <f>IF(FORMATION!$A84="","",VLOOKUP(FORMATION!$A84,'GESTION '!$B$2:$T$83,16))</f>
        <v/>
      </c>
      <c r="M88" s="1" t="str">
        <f>IF(FORMATION!$A84="","",VLOOKUP(FORMATION!$A84,'GESTION '!$B$2:$T$83,17))</f>
        <v/>
      </c>
      <c r="N88" s="1" t="str">
        <f>IF(FORMATION!$A84="","",VLOOKUP(FORMATION!$A84,'GESTION '!$B$2:$T$83,18))</f>
        <v/>
      </c>
      <c r="O88" s="1" t="str">
        <f>IF(FORMATION!$A84="","",VLOOKUP(FORMATION!$A84,'GESTION '!$B$2:$T$83,19))</f>
        <v/>
      </c>
      <c r="P88" s="171"/>
    </row>
    <row r="89" spans="1:16">
      <c r="A89" s="169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170"/>
    </row>
    <row r="90" spans="1:16" ht="15.75">
      <c r="A90" s="169"/>
      <c r="B90" s="6"/>
      <c r="C90" s="6"/>
      <c r="D90" s="6"/>
      <c r="E90" s="6"/>
      <c r="F90" s="6"/>
      <c r="G90" s="6"/>
      <c r="H90" s="6"/>
      <c r="I90" s="382" t="s">
        <v>93</v>
      </c>
      <c r="J90" s="382"/>
      <c r="K90" s="382"/>
      <c r="L90" s="382"/>
      <c r="M90" s="382"/>
      <c r="N90" s="383">
        <f>IF(O88="",SUM(O84:O87),SUM(O84:O88)-MIN(O84:O88))</f>
        <v>822.30994600017721</v>
      </c>
      <c r="O90" s="384"/>
      <c r="P90" s="170"/>
    </row>
    <row r="91" spans="1:16" ht="13.5" thickBot="1">
      <c r="A91" s="172"/>
      <c r="B91" s="7"/>
      <c r="C91" s="7"/>
      <c r="D91" s="7"/>
      <c r="E91" s="7"/>
      <c r="F91" s="7"/>
      <c r="G91" s="7"/>
      <c r="H91" s="7"/>
      <c r="I91" s="7"/>
      <c r="J91" s="178"/>
      <c r="K91" s="7"/>
      <c r="L91" s="7"/>
      <c r="M91" s="7"/>
      <c r="N91" s="7"/>
      <c r="O91" s="7"/>
      <c r="P91" s="173"/>
    </row>
    <row r="92" spans="1:16" ht="13.5" thickBot="1"/>
    <row r="93" spans="1:16" ht="18">
      <c r="A93" s="377" t="s">
        <v>149</v>
      </c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9"/>
    </row>
    <row r="94" spans="1:16">
      <c r="A94" s="169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70"/>
    </row>
    <row r="95" spans="1:16">
      <c r="A95" s="169"/>
      <c r="B95" s="6"/>
      <c r="C95" s="6"/>
      <c r="D95" s="6"/>
      <c r="E95" s="6"/>
      <c r="F95" s="380" t="s">
        <v>0</v>
      </c>
      <c r="G95" s="380"/>
      <c r="H95" s="380"/>
      <c r="I95" s="380"/>
      <c r="J95" s="381" t="s">
        <v>92</v>
      </c>
      <c r="K95" s="381"/>
      <c r="L95" s="381"/>
      <c r="M95" s="381"/>
      <c r="N95" s="6"/>
      <c r="O95" s="6"/>
      <c r="P95" s="170"/>
    </row>
    <row r="96" spans="1:16">
      <c r="A96" s="3" t="s">
        <v>14</v>
      </c>
      <c r="B96" s="1" t="s">
        <v>44</v>
      </c>
      <c r="C96" s="1" t="s">
        <v>45</v>
      </c>
      <c r="D96" s="1" t="s">
        <v>47</v>
      </c>
      <c r="E96" s="1" t="s">
        <v>48</v>
      </c>
      <c r="F96" s="1">
        <v>1</v>
      </c>
      <c r="G96" s="1">
        <v>2</v>
      </c>
      <c r="H96" s="1">
        <v>3</v>
      </c>
      <c r="I96" s="1" t="s">
        <v>49</v>
      </c>
      <c r="J96" s="1">
        <v>1</v>
      </c>
      <c r="K96" s="1">
        <v>2</v>
      </c>
      <c r="L96" s="1">
        <v>3</v>
      </c>
      <c r="M96" s="1" t="s">
        <v>28</v>
      </c>
      <c r="N96" s="1" t="s">
        <v>50</v>
      </c>
      <c r="O96" s="1" t="s">
        <v>51</v>
      </c>
      <c r="P96" s="171"/>
    </row>
    <row r="97" spans="1:16">
      <c r="A97" s="3"/>
      <c r="B97" s="1" t="str">
        <f>IF(FORMATION!$A93="","",VLOOKUP(FORMATION!$A93,'GESTION '!$B$2:$T$83,5))</f>
        <v xml:space="preserve">HOFMANN </v>
      </c>
      <c r="C97" s="1" t="str">
        <f>IF(FORMATION!$A93="","",VLOOKUP(FORMATION!$A93,'GESTION '!$B$2:$T$83,6))</f>
        <v>Ronny</v>
      </c>
      <c r="D97" s="1" t="str">
        <f>IF(FORMATION!$A93="","",VLOOKUP(FORMATION!$A93,'GESTION '!$B$2:$T$83,8))</f>
        <v>1992</v>
      </c>
      <c r="E97" s="1">
        <f>IF(FORMATION!$A93="","",VLOOKUP(FORMATION!$A93,'GESTION '!$B$2:$T$83,9))</f>
        <v>89.6</v>
      </c>
      <c r="F97" s="1">
        <f>IF(FORMATION!$A93="","",VLOOKUP(FORMATION!$A93,'GESTION '!$B$2:$T$83,10))</f>
        <v>-78</v>
      </c>
      <c r="G97" s="1">
        <f>IF(FORMATION!$A93="","",VLOOKUP(FORMATION!$A93,'GESTION '!$B$2:$T$83,11))</f>
        <v>-78</v>
      </c>
      <c r="H97" s="1">
        <f>IF(FORMATION!$A93="","",VLOOKUP(FORMATION!$A93,'GESTION '!$B$2:$T$83,12))</f>
        <v>78</v>
      </c>
      <c r="I97" s="1">
        <f>IF(FORMATION!$A93="","",VLOOKUP(FORMATION!$A93,'GESTION '!$B$2:$T$83,13))</f>
        <v>78</v>
      </c>
      <c r="J97" s="1">
        <f>IF(FORMATION!$A93="","",VLOOKUP(FORMATION!$A93,'GESTION '!$B$2:$T$83,14))</f>
        <v>105</v>
      </c>
      <c r="K97" s="1">
        <f>IF(FORMATION!$A93="","",VLOOKUP(FORMATION!$A93,'GESTION '!$B$2:$T$83,15))</f>
        <v>-110</v>
      </c>
      <c r="L97" s="1">
        <f>IF(FORMATION!$A93="","",VLOOKUP(FORMATION!$A93,'GESTION '!$B$2:$T$83,16))</f>
        <v>-110</v>
      </c>
      <c r="M97" s="1">
        <f>IF(FORMATION!$A93="","",VLOOKUP(FORMATION!$A93,'GESTION '!$B$2:$T$83,17))</f>
        <v>105</v>
      </c>
      <c r="N97" s="1">
        <f>IF(FORMATION!$A93="","",VLOOKUP(FORMATION!$A93,'GESTION '!$B$2:$T$83,18))</f>
        <v>183</v>
      </c>
      <c r="O97" s="1">
        <f>IF(FORMATION!$A93="","",VLOOKUP(FORMATION!$A93,'GESTION '!$B$2:$T$83,19))</f>
        <v>213.25449914504739</v>
      </c>
      <c r="P97" s="171"/>
    </row>
    <row r="98" spans="1:16">
      <c r="A98" s="3"/>
      <c r="B98" s="1" t="str">
        <f>IF(FORMATION!$A94="","",VLOOKUP(FORMATION!$A94,'GESTION '!$B$2:$T$83,5))</f>
        <v>RITZMANN</v>
      </c>
      <c r="C98" s="1" t="str">
        <f>IF(FORMATION!$A94="","",VLOOKUP(FORMATION!$A94,'GESTION '!$B$2:$T$83,6))</f>
        <v>Constantin</v>
      </c>
      <c r="D98" s="1" t="str">
        <f>IF(FORMATION!$A94="","",VLOOKUP(FORMATION!$A94,'GESTION '!$B$2:$T$83,8))</f>
        <v>1999</v>
      </c>
      <c r="E98" s="1">
        <f>IF(FORMATION!$A94="","",VLOOKUP(FORMATION!$A94,'GESTION '!$B$2:$T$83,9))</f>
        <v>85</v>
      </c>
      <c r="F98" s="1">
        <f>IF(FORMATION!$A94="","",VLOOKUP(FORMATION!$A94,'GESTION '!$B$2:$T$83,10))</f>
        <v>80</v>
      </c>
      <c r="G98" s="1">
        <f>IF(FORMATION!$A94="","",VLOOKUP(FORMATION!$A94,'GESTION '!$B$2:$T$83,11))</f>
        <v>84</v>
      </c>
      <c r="H98" s="1">
        <f>IF(FORMATION!$A94="","",VLOOKUP(FORMATION!$A94,'GESTION '!$B$2:$T$83,12))</f>
        <v>-87</v>
      </c>
      <c r="I98" s="1">
        <f>IF(FORMATION!$A94="","",VLOOKUP(FORMATION!$A94,'GESTION '!$B$2:$T$83,13))</f>
        <v>84</v>
      </c>
      <c r="J98" s="1">
        <f>IF(FORMATION!$A94="","",VLOOKUP(FORMATION!$A94,'GESTION '!$B$2:$T$83,14))</f>
        <v>108</v>
      </c>
      <c r="K98" s="1">
        <f>IF(FORMATION!$A94="","",VLOOKUP(FORMATION!$A94,'GESTION '!$B$2:$T$83,15))</f>
        <v>112</v>
      </c>
      <c r="L98" s="1">
        <f>IF(FORMATION!$A94="","",VLOOKUP(FORMATION!$A94,'GESTION '!$B$2:$T$83,16))</f>
        <v>-115</v>
      </c>
      <c r="M98" s="1">
        <f>IF(FORMATION!$A94="","",VLOOKUP(FORMATION!$A94,'GESTION '!$B$2:$T$83,17))</f>
        <v>112</v>
      </c>
      <c r="N98" s="1">
        <f>IF(FORMATION!$A94="","",VLOOKUP(FORMATION!$A94,'GESTION '!$B$2:$T$83,18))</f>
        <v>196</v>
      </c>
      <c r="O98" s="1">
        <f>IF(FORMATION!$A94="","",VLOOKUP(FORMATION!$A94,'GESTION '!$B$2:$T$83,19))</f>
        <v>234.22684338663998</v>
      </c>
      <c r="P98" s="171"/>
    </row>
    <row r="99" spans="1:16">
      <c r="A99" s="3"/>
      <c r="B99" s="1" t="str">
        <f>IF(FORMATION!$A95="","",VLOOKUP(FORMATION!$A95,'GESTION '!$B$2:$T$83,5))</f>
        <v>HOFFMANN</v>
      </c>
      <c r="C99" s="1" t="str">
        <f>IF(FORMATION!$A95="","",VLOOKUP(FORMATION!$A95,'GESTION '!$B$2:$T$83,6))</f>
        <v>Lukas</v>
      </c>
      <c r="D99" s="1">
        <f>IF(FORMATION!$A95="","",VLOOKUP(FORMATION!$A95,'GESTION '!$B$2:$T$83,8))</f>
        <v>1999</v>
      </c>
      <c r="E99" s="1">
        <f>IF(FORMATION!$A95="","",VLOOKUP(FORMATION!$A95,'GESTION '!$B$2:$T$83,9))</f>
        <v>87.3</v>
      </c>
      <c r="F99" s="1">
        <f>IF(FORMATION!$A95="","",VLOOKUP(FORMATION!$A95,'GESTION '!$B$2:$T$83,10))</f>
        <v>88</v>
      </c>
      <c r="G99" s="1">
        <f>IF(FORMATION!$A95="","",VLOOKUP(FORMATION!$A95,'GESTION '!$B$2:$T$83,11))</f>
        <v>92</v>
      </c>
      <c r="H99" s="1">
        <f>IF(FORMATION!$A95="","",VLOOKUP(FORMATION!$A95,'GESTION '!$B$2:$T$83,12))</f>
        <v>96</v>
      </c>
      <c r="I99" s="1">
        <f>IF(FORMATION!$A95="","",VLOOKUP(FORMATION!$A95,'GESTION '!$B$2:$T$83,13))</f>
        <v>96</v>
      </c>
      <c r="J99" s="1">
        <f>IF(FORMATION!$A95="","",VLOOKUP(FORMATION!$A95,'GESTION '!$B$2:$T$83,14))</f>
        <v>-110</v>
      </c>
      <c r="K99" s="1">
        <f>IF(FORMATION!$A95="","",VLOOKUP(FORMATION!$A95,'GESTION '!$B$2:$T$83,15))</f>
        <v>110</v>
      </c>
      <c r="L99" s="1">
        <f>IF(FORMATION!$A95="","",VLOOKUP(FORMATION!$A95,'GESTION '!$B$2:$T$83,16))</f>
        <v>115</v>
      </c>
      <c r="M99" s="1">
        <f>IF(FORMATION!$A95="","",VLOOKUP(FORMATION!$A95,'GESTION '!$B$2:$T$83,17))</f>
        <v>115</v>
      </c>
      <c r="N99" s="1">
        <f>IF(FORMATION!$A95="","",VLOOKUP(FORMATION!$A95,'GESTION '!$B$2:$T$83,18))</f>
        <v>211</v>
      </c>
      <c r="O99" s="1">
        <f>IF(FORMATION!$A95="","",VLOOKUP(FORMATION!$A95,'GESTION '!$B$2:$T$83,19))</f>
        <v>248.89734399290924</v>
      </c>
      <c r="P99" s="171"/>
    </row>
    <row r="100" spans="1:16">
      <c r="A100" s="3"/>
      <c r="B100" s="1" t="str">
        <f>IF(FORMATION!$A96="","",VLOOKUP(FORMATION!$A96,'GESTION '!$B$2:$T$83,5))</f>
        <v xml:space="preserve">DITTMAR </v>
      </c>
      <c r="C100" s="1" t="str">
        <f>IF(FORMATION!$A96="","",VLOOKUP(FORMATION!$A96,'GESTION '!$B$2:$T$83,6))</f>
        <v>Robert</v>
      </c>
      <c r="D100" s="1" t="str">
        <f>IF(FORMATION!$A96="","",VLOOKUP(FORMATION!$A96,'GESTION '!$B$2:$T$83,8))</f>
        <v>1988</v>
      </c>
      <c r="E100" s="1">
        <f>IF(FORMATION!$A96="","",VLOOKUP(FORMATION!$A96,'GESTION '!$B$2:$T$83,9))</f>
        <v>113.7</v>
      </c>
      <c r="F100" s="1">
        <f>IF(FORMATION!$A96="","",VLOOKUP(FORMATION!$A96,'GESTION '!$B$2:$T$83,10))</f>
        <v>93</v>
      </c>
      <c r="G100" s="1">
        <f>IF(FORMATION!$A96="","",VLOOKUP(FORMATION!$A96,'GESTION '!$B$2:$T$83,11))</f>
        <v>97</v>
      </c>
      <c r="H100" s="1">
        <f>IF(FORMATION!$A96="","",VLOOKUP(FORMATION!$A96,'GESTION '!$B$2:$T$83,12))</f>
        <v>100</v>
      </c>
      <c r="I100" s="1">
        <f>IF(FORMATION!$A96="","",VLOOKUP(FORMATION!$A96,'GESTION '!$B$2:$T$83,13))</f>
        <v>100</v>
      </c>
      <c r="J100" s="1">
        <f>IF(FORMATION!$A96="","",VLOOKUP(FORMATION!$A96,'GESTION '!$B$2:$T$83,14))</f>
        <v>128</v>
      </c>
      <c r="K100" s="1">
        <f>IF(FORMATION!$A96="","",VLOOKUP(FORMATION!$A96,'GESTION '!$B$2:$T$83,15))</f>
        <v>135</v>
      </c>
      <c r="L100" s="1">
        <f>IF(FORMATION!$A96="","",VLOOKUP(FORMATION!$A96,'GESTION '!$B$2:$T$83,16))</f>
        <v>-140</v>
      </c>
      <c r="M100" s="1">
        <f>IF(FORMATION!$A96="","",VLOOKUP(FORMATION!$A96,'GESTION '!$B$2:$T$83,17))</f>
        <v>135</v>
      </c>
      <c r="N100" s="1">
        <f>IF(FORMATION!$A96="","",VLOOKUP(FORMATION!$A96,'GESTION '!$B$2:$T$83,18))</f>
        <v>235</v>
      </c>
      <c r="O100" s="1">
        <f>IF(FORMATION!$A96="","",VLOOKUP(FORMATION!$A96,'GESTION '!$B$2:$T$83,19))</f>
        <v>250.31169169777093</v>
      </c>
      <c r="P100" s="171"/>
    </row>
    <row r="101" spans="1:16">
      <c r="A101" s="3"/>
      <c r="B101" s="1" t="str">
        <f>IF(FORMATION!$A97="","",VLOOKUP(FORMATION!$A97,'GESTION '!$B$2:$T$83,5))</f>
        <v/>
      </c>
      <c r="C101" s="1" t="str">
        <f>IF(FORMATION!$A97="","",VLOOKUP(FORMATION!$A97,'GESTION '!$B$2:$T$83,6))</f>
        <v/>
      </c>
      <c r="D101" s="1" t="str">
        <f>IF(FORMATION!$A97="","",VLOOKUP(FORMATION!$A97,'GESTION '!$B$2:$T$83,8))</f>
        <v/>
      </c>
      <c r="E101" s="1" t="str">
        <f>IF(FORMATION!$A97="","",VLOOKUP(FORMATION!$A97,'GESTION '!$B$2:$T$83,9))</f>
        <v/>
      </c>
      <c r="F101" s="1" t="str">
        <f>IF(FORMATION!$A97="","",VLOOKUP(FORMATION!$A97,'GESTION '!$B$2:$T$83,10))</f>
        <v/>
      </c>
      <c r="G101" s="1" t="str">
        <f>IF(FORMATION!$A97="","",VLOOKUP(FORMATION!$A97,'GESTION '!$B$2:$T$83,11))</f>
        <v/>
      </c>
      <c r="H101" s="1" t="str">
        <f>IF(FORMATION!$A97="","",VLOOKUP(FORMATION!$A97,'GESTION '!$B$2:$T$83,12))</f>
        <v/>
      </c>
      <c r="I101" s="1" t="str">
        <f>IF(FORMATION!$A97="","",VLOOKUP(FORMATION!$A97,'GESTION '!$B$2:$T$83,13))</f>
        <v/>
      </c>
      <c r="J101" s="1" t="str">
        <f>IF(FORMATION!$A97="","",VLOOKUP(FORMATION!$A97,'GESTION '!$B$2:$T$83,14))</f>
        <v/>
      </c>
      <c r="K101" s="1" t="str">
        <f>IF(FORMATION!$A97="","",VLOOKUP(FORMATION!$A97,'GESTION '!$B$2:$T$83,15))</f>
        <v/>
      </c>
      <c r="L101" s="1" t="str">
        <f>IF(FORMATION!$A97="","",VLOOKUP(FORMATION!$A97,'GESTION '!$B$2:$T$83,16))</f>
        <v/>
      </c>
      <c r="M101" s="1" t="str">
        <f>IF(FORMATION!$A97="","",VLOOKUP(FORMATION!$A97,'GESTION '!$B$2:$T$83,17))</f>
        <v/>
      </c>
      <c r="N101" s="1" t="str">
        <f>IF(FORMATION!$A97="","",VLOOKUP(FORMATION!$A97,'GESTION '!$B$2:$T$83,18))</f>
        <v/>
      </c>
      <c r="O101" s="1" t="str">
        <f>IF(FORMATION!$A97="","",VLOOKUP(FORMATION!$A97,'GESTION '!$B$2:$T$83,19))</f>
        <v/>
      </c>
      <c r="P101" s="171"/>
    </row>
    <row r="102" spans="1:16">
      <c r="A102" s="169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70"/>
    </row>
    <row r="103" spans="1:16" ht="15.75">
      <c r="A103" s="169"/>
      <c r="B103" s="6"/>
      <c r="C103" s="6"/>
      <c r="D103" s="6"/>
      <c r="E103" s="6"/>
      <c r="F103" s="6"/>
      <c r="G103" s="6"/>
      <c r="H103" s="6"/>
      <c r="I103" s="382" t="s">
        <v>93</v>
      </c>
      <c r="J103" s="382"/>
      <c r="K103" s="382"/>
      <c r="L103" s="382"/>
      <c r="M103" s="382"/>
      <c r="N103" s="383">
        <f>IF(O101="",SUM(O97:O100),SUM(O97:O101)-MIN(O97:O101))</f>
        <v>946.69037822236749</v>
      </c>
      <c r="O103" s="384"/>
      <c r="P103" s="170"/>
    </row>
    <row r="104" spans="1:16" ht="13.5" thickBot="1">
      <c r="A104" s="17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73"/>
    </row>
    <row r="105" spans="1:16" ht="13.5" thickBot="1"/>
    <row r="106" spans="1:16" ht="18">
      <c r="A106" s="377" t="s">
        <v>150</v>
      </c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9"/>
    </row>
    <row r="107" spans="1:16">
      <c r="A107" s="16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170"/>
    </row>
    <row r="108" spans="1:16">
      <c r="A108" s="169"/>
      <c r="B108" s="6"/>
      <c r="C108" s="6"/>
      <c r="D108" s="6"/>
      <c r="E108" s="6"/>
      <c r="F108" s="380" t="s">
        <v>0</v>
      </c>
      <c r="G108" s="380"/>
      <c r="H108" s="380"/>
      <c r="I108" s="380"/>
      <c r="J108" s="381" t="s">
        <v>92</v>
      </c>
      <c r="K108" s="381"/>
      <c r="L108" s="381"/>
      <c r="M108" s="381"/>
      <c r="N108" s="6"/>
      <c r="O108" s="6"/>
      <c r="P108" s="170"/>
    </row>
    <row r="109" spans="1:16">
      <c r="A109" s="3" t="s">
        <v>14</v>
      </c>
      <c r="B109" s="1" t="s">
        <v>44</v>
      </c>
      <c r="C109" s="1" t="s">
        <v>45</v>
      </c>
      <c r="D109" s="1" t="s">
        <v>47</v>
      </c>
      <c r="E109" s="1" t="s">
        <v>48</v>
      </c>
      <c r="F109" s="1">
        <v>1</v>
      </c>
      <c r="G109" s="1">
        <v>2</v>
      </c>
      <c r="H109" s="1">
        <v>3</v>
      </c>
      <c r="I109" s="1" t="s">
        <v>49</v>
      </c>
      <c r="J109" s="1">
        <v>1</v>
      </c>
      <c r="K109" s="1">
        <v>2</v>
      </c>
      <c r="L109" s="1">
        <v>3</v>
      </c>
      <c r="M109" s="1" t="s">
        <v>28</v>
      </c>
      <c r="N109" s="1" t="s">
        <v>50</v>
      </c>
      <c r="O109" s="1" t="s">
        <v>51</v>
      </c>
      <c r="P109" s="171"/>
    </row>
    <row r="110" spans="1:16">
      <c r="A110" s="3"/>
      <c r="B110" s="1" t="str">
        <f>IF(FORMATION!$A106="","",VLOOKUP(FORMATION!$A106,'GESTION '!$B$2:$T$83,5))</f>
        <v xml:space="preserve">BENSON </v>
      </c>
      <c r="C110" s="1" t="str">
        <f>IF(FORMATION!$A106="","",VLOOKUP(FORMATION!$A106,'GESTION '!$B$2:$T$83,6))</f>
        <v>Eytan</v>
      </c>
      <c r="D110" s="1" t="str">
        <f>IF(FORMATION!$A106="","",VLOOKUP(FORMATION!$A106,'GESTION '!$B$2:$T$83,8))</f>
        <v>1985</v>
      </c>
      <c r="E110" s="1">
        <f>IF(FORMATION!$A106="","",VLOOKUP(FORMATION!$A106,'GESTION '!$B$2:$T$83,9))</f>
        <v>59.6</v>
      </c>
      <c r="F110" s="1">
        <f>IF(FORMATION!$A106="","",VLOOKUP(FORMATION!$A106,'GESTION '!$B$2:$T$83,10))</f>
        <v>68</v>
      </c>
      <c r="G110" s="1">
        <f>IF(FORMATION!$A106="","",VLOOKUP(FORMATION!$A106,'GESTION '!$B$2:$T$83,11))</f>
        <v>-71</v>
      </c>
      <c r="H110" s="1">
        <f>IF(FORMATION!$A106="","",VLOOKUP(FORMATION!$A106,'GESTION '!$B$2:$T$83,12))</f>
        <v>-71</v>
      </c>
      <c r="I110" s="1">
        <f>IF(FORMATION!$A106="","",VLOOKUP(FORMATION!$A106,'GESTION '!$B$2:$T$83,13))</f>
        <v>68</v>
      </c>
      <c r="J110" s="1">
        <f>IF(FORMATION!$A106="","",VLOOKUP(FORMATION!$A106,'GESTION '!$B$2:$T$83,14))</f>
        <v>92</v>
      </c>
      <c r="K110" s="1">
        <f>IF(FORMATION!$A106="","",VLOOKUP(FORMATION!$A106,'GESTION '!$B$2:$T$83,15))</f>
        <v>-99</v>
      </c>
      <c r="L110" s="1">
        <f>IF(FORMATION!$A106="","",VLOOKUP(FORMATION!$A106,'GESTION '!$B$2:$T$83,16))</f>
        <v>-99</v>
      </c>
      <c r="M110" s="1">
        <f>IF(FORMATION!$A106="","",VLOOKUP(FORMATION!$A106,'GESTION '!$B$2:$T$83,17))</f>
        <v>92</v>
      </c>
      <c r="N110" s="1">
        <f>IF(FORMATION!$A106="","",VLOOKUP(FORMATION!$A106,'GESTION '!$B$2:$T$83,18))</f>
        <v>160</v>
      </c>
      <c r="O110" s="1">
        <f>IF(FORMATION!$A106="","",VLOOKUP(FORMATION!$A106,'GESTION '!$B$2:$T$83,19))</f>
        <v>238.13818711618126</v>
      </c>
      <c r="P110" s="171"/>
    </row>
    <row r="111" spans="1:16">
      <c r="A111" s="3"/>
      <c r="B111" s="1" t="str">
        <f>IF(FORMATION!$A107="","",VLOOKUP(FORMATION!$A107,'GESTION '!$B$2:$T$83,5))</f>
        <v xml:space="preserve">FAN </v>
      </c>
      <c r="C111" s="1" t="str">
        <f>IF(FORMATION!$A107="","",VLOOKUP(FORMATION!$A107,'GESTION '!$B$2:$T$83,6))</f>
        <v>Matt</v>
      </c>
      <c r="D111" s="1" t="str">
        <f>IF(FORMATION!$A107="","",VLOOKUP(FORMATION!$A107,'GESTION '!$B$2:$T$83,8))</f>
        <v>1997</v>
      </c>
      <c r="E111" s="1">
        <f>IF(FORMATION!$A107="","",VLOOKUP(FORMATION!$A107,'GESTION '!$B$2:$T$83,9))</f>
        <v>61.7</v>
      </c>
      <c r="F111" s="1">
        <f>IF(FORMATION!$A107="","",VLOOKUP(FORMATION!$A107,'GESTION '!$B$2:$T$83,10))</f>
        <v>71</v>
      </c>
      <c r="G111" s="1">
        <f>IF(FORMATION!$A107="","",VLOOKUP(FORMATION!$A107,'GESTION '!$B$2:$T$83,11))</f>
        <v>75</v>
      </c>
      <c r="H111" s="1">
        <f>IF(FORMATION!$A107="","",VLOOKUP(FORMATION!$A107,'GESTION '!$B$2:$T$83,12))</f>
        <v>-78</v>
      </c>
      <c r="I111" s="1">
        <f>IF(FORMATION!$A107="","",VLOOKUP(FORMATION!$A107,'GESTION '!$B$2:$T$83,13))</f>
        <v>75</v>
      </c>
      <c r="J111" s="1">
        <f>IF(FORMATION!$A107="","",VLOOKUP(FORMATION!$A107,'GESTION '!$B$2:$T$83,14))</f>
        <v>85</v>
      </c>
      <c r="K111" s="1">
        <f>IF(FORMATION!$A107="","",VLOOKUP(FORMATION!$A107,'GESTION '!$B$2:$T$83,15))</f>
        <v>-90</v>
      </c>
      <c r="L111" s="1">
        <f>IF(FORMATION!$A107="","",VLOOKUP(FORMATION!$A107,'GESTION '!$B$2:$T$83,16))</f>
        <v>90</v>
      </c>
      <c r="M111" s="1">
        <f>IF(FORMATION!$A107="","",VLOOKUP(FORMATION!$A107,'GESTION '!$B$2:$T$83,17))</f>
        <v>90</v>
      </c>
      <c r="N111" s="1">
        <f>IF(FORMATION!$A107="","",VLOOKUP(FORMATION!$A107,'GESTION '!$B$2:$T$83,18))</f>
        <v>165</v>
      </c>
      <c r="O111" s="1">
        <f>IF(FORMATION!$A107="","",VLOOKUP(FORMATION!$A107,'GESTION '!$B$2:$T$83,19))</f>
        <v>239.45944839782877</v>
      </c>
      <c r="P111" s="171"/>
    </row>
    <row r="112" spans="1:16">
      <c r="A112" s="3"/>
      <c r="B112" s="1" t="str">
        <f>IF(FORMATION!$A108="","",VLOOKUP(FORMATION!$A108,'GESTION '!$B$2:$T$83,5))</f>
        <v xml:space="preserve">PANJAVI </v>
      </c>
      <c r="C112" s="1" t="str">
        <f>IF(FORMATION!$A108="","",VLOOKUP(FORMATION!$A108,'GESTION '!$B$2:$T$83,6))</f>
        <v>Kian</v>
      </c>
      <c r="D112" s="1" t="str">
        <f>IF(FORMATION!$A108="","",VLOOKUP(FORMATION!$A108,'GESTION '!$B$2:$T$83,8))</f>
        <v>1998</v>
      </c>
      <c r="E112" s="1">
        <f>IF(FORMATION!$A108="","",VLOOKUP(FORMATION!$A108,'GESTION '!$B$2:$T$83,9))</f>
        <v>78.7</v>
      </c>
      <c r="F112" s="1">
        <f>IF(FORMATION!$A108="","",VLOOKUP(FORMATION!$A108,'GESTION '!$B$2:$T$83,10))</f>
        <v>102</v>
      </c>
      <c r="G112" s="1">
        <f>IF(FORMATION!$A108="","",VLOOKUP(FORMATION!$A108,'GESTION '!$B$2:$T$83,11))</f>
        <v>-109</v>
      </c>
      <c r="H112" s="1">
        <f>IF(FORMATION!$A108="","",VLOOKUP(FORMATION!$A108,'GESTION '!$B$2:$T$83,12))</f>
        <v>110</v>
      </c>
      <c r="I112" s="1">
        <f>IF(FORMATION!$A108="","",VLOOKUP(FORMATION!$A108,'GESTION '!$B$2:$T$83,13))</f>
        <v>110</v>
      </c>
      <c r="J112" s="1">
        <f>IF(FORMATION!$A108="","",VLOOKUP(FORMATION!$A108,'GESTION '!$B$2:$T$83,14))</f>
        <v>126</v>
      </c>
      <c r="K112" s="1">
        <f>IF(FORMATION!$A108="","",VLOOKUP(FORMATION!$A108,'GESTION '!$B$2:$T$83,15))</f>
        <v>135</v>
      </c>
      <c r="L112" s="1">
        <f>IF(FORMATION!$A108="","",VLOOKUP(FORMATION!$A108,'GESTION '!$B$2:$T$83,16))</f>
        <v>-140</v>
      </c>
      <c r="M112" s="1">
        <f>IF(FORMATION!$A108="","",VLOOKUP(FORMATION!$A108,'GESTION '!$B$2:$T$83,17))</f>
        <v>135</v>
      </c>
      <c r="N112" s="1">
        <f>IF(FORMATION!$A108="","",VLOOKUP(FORMATION!$A108,'GESTION '!$B$2:$T$83,18))</f>
        <v>245</v>
      </c>
      <c r="O112" s="1">
        <f>IF(FORMATION!$A108="","",VLOOKUP(FORMATION!$A108,'GESTION '!$B$2:$T$83,19))</f>
        <v>304.80257448565169</v>
      </c>
      <c r="P112" s="171"/>
    </row>
    <row r="113" spans="1:16">
      <c r="A113" s="3"/>
      <c r="B113" s="1" t="str">
        <f>IF(FORMATION!$A109="","",VLOOKUP(FORMATION!$A109,'GESTION '!$B$2:$T$83,5))</f>
        <v xml:space="preserve">BEDOUET </v>
      </c>
      <c r="C113" s="1" t="str">
        <f>IF(FORMATION!$A109="","",VLOOKUP(FORMATION!$A109,'GESTION '!$B$2:$T$83,6))</f>
        <v>Max</v>
      </c>
      <c r="D113" s="1" t="str">
        <f>IF(FORMATION!$A109="","",VLOOKUP(FORMATION!$A109,'GESTION '!$B$2:$T$83,8))</f>
        <v>1989</v>
      </c>
      <c r="E113" s="1">
        <f>IF(FORMATION!$A109="","",VLOOKUP(FORMATION!$A109,'GESTION '!$B$2:$T$83,9))</f>
        <v>109</v>
      </c>
      <c r="F113" s="1">
        <f>IF(FORMATION!$A109="","",VLOOKUP(FORMATION!$A109,'GESTION '!$B$2:$T$83,10))</f>
        <v>116</v>
      </c>
      <c r="G113" s="1">
        <f>IF(FORMATION!$A109="","",VLOOKUP(FORMATION!$A109,'GESTION '!$B$2:$T$83,11))</f>
        <v>121</v>
      </c>
      <c r="H113" s="1">
        <f>IF(FORMATION!$A109="","",VLOOKUP(FORMATION!$A109,'GESTION '!$B$2:$T$83,12))</f>
        <v>-125</v>
      </c>
      <c r="I113" s="1">
        <f>IF(FORMATION!$A109="","",VLOOKUP(FORMATION!$A109,'GESTION '!$B$2:$T$83,13))</f>
        <v>121</v>
      </c>
      <c r="J113" s="1">
        <f>IF(FORMATION!$A109="","",VLOOKUP(FORMATION!$A109,'GESTION '!$B$2:$T$83,14))</f>
        <v>140</v>
      </c>
      <c r="K113" s="1">
        <f>IF(FORMATION!$A109="","",VLOOKUP(FORMATION!$A109,'GESTION '!$B$2:$T$83,15))</f>
        <v>150</v>
      </c>
      <c r="L113" s="1">
        <f>IF(FORMATION!$A109="","",VLOOKUP(FORMATION!$A109,'GESTION '!$B$2:$T$83,16))</f>
        <v>153</v>
      </c>
      <c r="M113" s="1">
        <f>IF(FORMATION!$A109="","",VLOOKUP(FORMATION!$A109,'GESTION '!$B$2:$T$83,17))</f>
        <v>153</v>
      </c>
      <c r="N113" s="1">
        <f>IF(FORMATION!$A109="","",VLOOKUP(FORMATION!$A109,'GESTION '!$B$2:$T$83,18))</f>
        <v>274</v>
      </c>
      <c r="O113" s="1">
        <f>IF(FORMATION!$A109="","",VLOOKUP(FORMATION!$A109,'GESTION '!$B$2:$T$83,19))</f>
        <v>295.69352601280661</v>
      </c>
      <c r="P113" s="171"/>
    </row>
    <row r="114" spans="1:16">
      <c r="A114" s="3"/>
      <c r="B114" s="1" t="str">
        <f>IF(FORMATION!$A110="","",VLOOKUP(FORMATION!$A110,'GESTION '!$B$2:$T$83,5))</f>
        <v xml:space="preserve">FEDORCIOW </v>
      </c>
      <c r="C114" s="1" t="str">
        <f>IF(FORMATION!$A110="","",VLOOKUP(FORMATION!$A110,'GESTION '!$B$2:$T$83,6))</f>
        <v>Adam</v>
      </c>
      <c r="D114" s="1" t="str">
        <f>IF(FORMATION!$A110="","",VLOOKUP(FORMATION!$A110,'GESTION '!$B$2:$T$83,8))</f>
        <v>1991</v>
      </c>
      <c r="E114" s="1">
        <f>IF(FORMATION!$A110="","",VLOOKUP(FORMATION!$A110,'GESTION '!$B$2:$T$83,9))</f>
        <v>101.2</v>
      </c>
      <c r="F114" s="1">
        <f>IF(FORMATION!$A110="","",VLOOKUP(FORMATION!$A110,'GESTION '!$B$2:$T$83,10))</f>
        <v>135</v>
      </c>
      <c r="G114" s="1">
        <f>IF(FORMATION!$A110="","",VLOOKUP(FORMATION!$A110,'GESTION '!$B$2:$T$83,11))</f>
        <v>140</v>
      </c>
      <c r="H114" s="1">
        <f>IF(FORMATION!$A110="","",VLOOKUP(FORMATION!$A110,'GESTION '!$B$2:$T$83,12))</f>
        <v>143</v>
      </c>
      <c r="I114" s="1">
        <f>IF(FORMATION!$A110="","",VLOOKUP(FORMATION!$A110,'GESTION '!$B$2:$T$83,13))</f>
        <v>143</v>
      </c>
      <c r="J114" s="1">
        <f>IF(FORMATION!$A110="","",VLOOKUP(FORMATION!$A110,'GESTION '!$B$2:$T$83,14))</f>
        <v>176</v>
      </c>
      <c r="K114" s="1">
        <f>IF(FORMATION!$A110="","",VLOOKUP(FORMATION!$A110,'GESTION '!$B$2:$T$83,15))</f>
        <v>-183</v>
      </c>
      <c r="L114" s="1">
        <f>IF(FORMATION!$A110="","",VLOOKUP(FORMATION!$A110,'GESTION '!$B$2:$T$83,16))</f>
        <v>-183</v>
      </c>
      <c r="M114" s="1">
        <f>IF(FORMATION!$A110="","",VLOOKUP(FORMATION!$A110,'GESTION '!$B$2:$T$83,17))</f>
        <v>176</v>
      </c>
      <c r="N114" s="1">
        <f>IF(FORMATION!$A110="","",VLOOKUP(FORMATION!$A110,'GESTION '!$B$2:$T$83,18))</f>
        <v>319</v>
      </c>
      <c r="O114" s="1">
        <f>IF(FORMATION!$A110="","",VLOOKUP(FORMATION!$A110,'GESTION '!$B$2:$T$83,19))</f>
        <v>353.31658956993635</v>
      </c>
      <c r="P114" s="171"/>
    </row>
    <row r="115" spans="1:16">
      <c r="A115" s="169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70"/>
    </row>
    <row r="116" spans="1:16" ht="15.75">
      <c r="A116" s="169"/>
      <c r="B116" s="6"/>
      <c r="C116" s="6"/>
      <c r="D116" s="6"/>
      <c r="E116" s="6"/>
      <c r="F116" s="6"/>
      <c r="G116" s="6"/>
      <c r="H116" s="6"/>
      <c r="I116" s="382" t="s">
        <v>93</v>
      </c>
      <c r="J116" s="382"/>
      <c r="K116" s="382"/>
      <c r="L116" s="382"/>
      <c r="M116" s="382"/>
      <c r="N116" s="383">
        <f>IF(O114="",SUM(O110:O113),SUM(O110:O114)-MIN(O110:O114))</f>
        <v>1193.2721384662236</v>
      </c>
      <c r="O116" s="384"/>
      <c r="P116" s="170"/>
    </row>
    <row r="117" spans="1:16" ht="13.5" thickBot="1">
      <c r="A117" s="17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73"/>
    </row>
    <row r="119" spans="1:16" ht="13.5" thickBot="1"/>
    <row r="120" spans="1:16" ht="18">
      <c r="A120" s="377" t="s">
        <v>196</v>
      </c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9"/>
    </row>
    <row r="121" spans="1:16">
      <c r="A121" s="169"/>
      <c r="B121" s="6"/>
      <c r="C121" s="6"/>
      <c r="D121" s="6"/>
      <c r="E121" s="6"/>
      <c r="F121" s="380" t="s">
        <v>0</v>
      </c>
      <c r="G121" s="380"/>
      <c r="H121" s="380"/>
      <c r="I121" s="380"/>
      <c r="J121" s="381" t="s">
        <v>92</v>
      </c>
      <c r="K121" s="381"/>
      <c r="L121" s="381"/>
      <c r="M121" s="381"/>
      <c r="N121" s="6"/>
      <c r="O121" s="6"/>
      <c r="P121" s="170"/>
    </row>
    <row r="122" spans="1:16">
      <c r="A122" s="3" t="s">
        <v>14</v>
      </c>
      <c r="B122" s="1" t="s">
        <v>44</v>
      </c>
      <c r="C122" s="1" t="s">
        <v>45</v>
      </c>
      <c r="D122" s="1" t="s">
        <v>47</v>
      </c>
      <c r="E122" s="1" t="s">
        <v>48</v>
      </c>
      <c r="F122" s="1">
        <v>1</v>
      </c>
      <c r="G122" s="1">
        <v>2</v>
      </c>
      <c r="H122" s="1">
        <v>3</v>
      </c>
      <c r="I122" s="1" t="s">
        <v>49</v>
      </c>
      <c r="J122" s="1">
        <v>1</v>
      </c>
      <c r="K122" s="1">
        <v>2</v>
      </c>
      <c r="L122" s="1">
        <v>3</v>
      </c>
      <c r="M122" s="1" t="s">
        <v>28</v>
      </c>
      <c r="N122" s="1" t="s">
        <v>50</v>
      </c>
      <c r="O122" s="1" t="s">
        <v>51</v>
      </c>
      <c r="P122" s="171"/>
    </row>
    <row r="123" spans="1:16">
      <c r="A123" s="3"/>
      <c r="B123" s="1" t="str">
        <f>IF(FORMATION!$A119="","",VLOOKUP(FORMATION!$A119,'GESTION '!$B$2:$T$83,5))</f>
        <v xml:space="preserve">THOMPSON </v>
      </c>
      <c r="C123" s="1" t="str">
        <f>IF(FORMATION!$A119="","",VLOOKUP(FORMATION!$A119,'GESTION '!$B$2:$T$83,6))</f>
        <v>James</v>
      </c>
      <c r="D123" s="1" t="str">
        <f>IF(FORMATION!$A119="","",VLOOKUP(FORMATION!$A119,'GESTION '!$B$2:$T$83,8))</f>
        <v>1972</v>
      </c>
      <c r="E123" s="1">
        <f>IF(FORMATION!$A119="","",VLOOKUP(FORMATION!$A119,'GESTION '!$B$2:$T$83,9))</f>
        <v>89.1</v>
      </c>
      <c r="F123" s="1">
        <f>IF(FORMATION!$A119="","",VLOOKUP(FORMATION!$A119,'GESTION '!$B$2:$T$83,10))</f>
        <v>80</v>
      </c>
      <c r="G123" s="1">
        <f>IF(FORMATION!$A119="","",VLOOKUP(FORMATION!$A119,'GESTION '!$B$2:$T$83,11))</f>
        <v>85</v>
      </c>
      <c r="H123" s="1">
        <f>IF(FORMATION!$A119="","",VLOOKUP(FORMATION!$A119,'GESTION '!$B$2:$T$83,12))</f>
        <v>90</v>
      </c>
      <c r="I123" s="1">
        <f>IF(FORMATION!$A119="","",VLOOKUP(FORMATION!$A119,'GESTION '!$B$2:$T$83,13))</f>
        <v>90</v>
      </c>
      <c r="J123" s="1">
        <f>IF(FORMATION!$A119="","",VLOOKUP(FORMATION!$A119,'GESTION '!$B$2:$T$83,14))</f>
        <v>110</v>
      </c>
      <c r="K123" s="1">
        <f>IF(FORMATION!$A119="","",VLOOKUP(FORMATION!$A119,'GESTION '!$B$2:$T$83,15))</f>
        <v>-115</v>
      </c>
      <c r="L123" s="1">
        <f>IF(FORMATION!$A119="","",VLOOKUP(FORMATION!$A119,'GESTION '!$B$2:$T$83,16))</f>
        <v>115</v>
      </c>
      <c r="M123" s="1">
        <f>IF(FORMATION!$A119="","",VLOOKUP(FORMATION!$A119,'GESTION '!$B$2:$T$83,17))</f>
        <v>115</v>
      </c>
      <c r="N123" s="1">
        <f>IF(FORMATION!$A119="","",VLOOKUP(FORMATION!$A119,'GESTION '!$B$2:$T$83,18))</f>
        <v>205</v>
      </c>
      <c r="O123" s="1">
        <f>IF(FORMATION!$A119="","",VLOOKUP(FORMATION!$A119,'GESTION '!$B$2:$T$83,19))</f>
        <v>239.50929210152108</v>
      </c>
      <c r="P123" s="171"/>
    </row>
    <row r="124" spans="1:16">
      <c r="A124" s="3"/>
      <c r="B124" s="1" t="str">
        <f>IF(FORMATION!$A120="","",VLOOKUP(FORMATION!$A120,'GESTION '!$B$2:$T$83,5))</f>
        <v xml:space="preserve">O'ROURKE </v>
      </c>
      <c r="C124" s="1" t="str">
        <f>IF(FORMATION!$A120="","",VLOOKUP(FORMATION!$A120,'GESTION '!$B$2:$T$83,6))</f>
        <v>Conor</v>
      </c>
      <c r="D124" s="1" t="str">
        <f>IF(FORMATION!$A120="","",VLOOKUP(FORMATION!$A120,'GESTION '!$B$2:$T$83,8))</f>
        <v>1998</v>
      </c>
      <c r="E124" s="1">
        <f>IF(FORMATION!$A120="","",VLOOKUP(FORMATION!$A120,'GESTION '!$B$2:$T$83,9))</f>
        <v>69.3</v>
      </c>
      <c r="F124" s="1">
        <f>IF(FORMATION!$A120="","",VLOOKUP(FORMATION!$A120,'GESTION '!$B$2:$T$83,10))</f>
        <v>95</v>
      </c>
      <c r="G124" s="1">
        <f>IF(FORMATION!$A120="","",VLOOKUP(FORMATION!$A120,'GESTION '!$B$2:$T$83,11))</f>
        <v>100</v>
      </c>
      <c r="H124" s="1">
        <f>IF(FORMATION!$A120="","",VLOOKUP(FORMATION!$A120,'GESTION '!$B$2:$T$83,12))</f>
        <v>-105</v>
      </c>
      <c r="I124" s="1">
        <f>IF(FORMATION!$A120="","",VLOOKUP(FORMATION!$A120,'GESTION '!$B$2:$T$83,13))</f>
        <v>100</v>
      </c>
      <c r="J124" s="1">
        <f>IF(FORMATION!$A120="","",VLOOKUP(FORMATION!$A120,'GESTION '!$B$2:$T$83,14))</f>
        <v>120</v>
      </c>
      <c r="K124" s="1">
        <f>IF(FORMATION!$A120="","",VLOOKUP(FORMATION!$A120,'GESTION '!$B$2:$T$83,15))</f>
        <v>125</v>
      </c>
      <c r="L124" s="1">
        <f>IF(FORMATION!$A120="","",VLOOKUP(FORMATION!$A120,'GESTION '!$B$2:$T$83,16))</f>
        <v>127</v>
      </c>
      <c r="M124" s="1">
        <f>IF(FORMATION!$A120="","",VLOOKUP(FORMATION!$A120,'GESTION '!$B$2:$T$83,17))</f>
        <v>127</v>
      </c>
      <c r="N124" s="1">
        <f>IF(FORMATION!$A120="","",VLOOKUP(FORMATION!$A120,'GESTION '!$B$2:$T$83,18))</f>
        <v>227</v>
      </c>
      <c r="O124" s="1">
        <f>IF(FORMATION!$A120="","",VLOOKUP(FORMATION!$A120,'GESTION '!$B$2:$T$83,19))</f>
        <v>304.52951579098715</v>
      </c>
      <c r="P124" s="171"/>
    </row>
    <row r="125" spans="1:16">
      <c r="A125" s="3"/>
      <c r="B125" s="1" t="str">
        <f>IF(FORMATION!$A121="","",VLOOKUP(FORMATION!$A121,'GESTION '!$B$2:$T$83,5))</f>
        <v xml:space="preserve">BURCHETTE </v>
      </c>
      <c r="C125" s="1" t="str">
        <f>IF(FORMATION!$A121="","",VLOOKUP(FORMATION!$A121,'GESTION '!$B$2:$T$83,6))</f>
        <v>Will</v>
      </c>
      <c r="D125" s="1" t="str">
        <f>IF(FORMATION!$A121="","",VLOOKUP(FORMATION!$A121,'GESTION '!$B$2:$T$83,8))</f>
        <v>1999</v>
      </c>
      <c r="E125" s="1">
        <f>IF(FORMATION!$A121="","",VLOOKUP(FORMATION!$A121,'GESTION '!$B$2:$T$83,9))</f>
        <v>75.599999999999994</v>
      </c>
      <c r="F125" s="1">
        <f>IF(FORMATION!$A121="","",VLOOKUP(FORMATION!$A121,'GESTION '!$B$2:$T$83,10))</f>
        <v>90</v>
      </c>
      <c r="G125" s="1">
        <f>IF(FORMATION!$A121="","",VLOOKUP(FORMATION!$A121,'GESTION '!$B$2:$T$83,11))</f>
        <v>95</v>
      </c>
      <c r="H125" s="1">
        <f>IF(FORMATION!$A121="","",VLOOKUP(FORMATION!$A121,'GESTION '!$B$2:$T$83,12))</f>
        <v>-100</v>
      </c>
      <c r="I125" s="1">
        <f>IF(FORMATION!$A121="","",VLOOKUP(FORMATION!$A121,'GESTION '!$B$2:$T$83,13))</f>
        <v>95</v>
      </c>
      <c r="J125" s="1">
        <f>IF(FORMATION!$A121="","",VLOOKUP(FORMATION!$A121,'GESTION '!$B$2:$T$83,14))</f>
        <v>115</v>
      </c>
      <c r="K125" s="1">
        <f>IF(FORMATION!$A121="","",VLOOKUP(FORMATION!$A121,'GESTION '!$B$2:$T$83,15))</f>
        <v>120</v>
      </c>
      <c r="L125" s="1">
        <f>IF(FORMATION!$A121="","",VLOOKUP(FORMATION!$A121,'GESTION '!$B$2:$T$83,16))</f>
        <v>-125</v>
      </c>
      <c r="M125" s="1">
        <f>IF(FORMATION!$A121="","",VLOOKUP(FORMATION!$A121,'GESTION '!$B$2:$T$83,17))</f>
        <v>120</v>
      </c>
      <c r="N125" s="1">
        <f>IF(FORMATION!$A121="","",VLOOKUP(FORMATION!$A121,'GESTION '!$B$2:$T$83,18))</f>
        <v>215</v>
      </c>
      <c r="O125" s="1">
        <f>IF(FORMATION!$A121="","",VLOOKUP(FORMATION!$A121,'GESTION '!$B$2:$T$83,19))</f>
        <v>273.59894650000768</v>
      </c>
      <c r="P125" s="171"/>
    </row>
    <row r="126" spans="1:16">
      <c r="A126" s="3"/>
      <c r="B126" s="1" t="str">
        <f>IF(FORMATION!$A122="","",VLOOKUP(FORMATION!$A122,'GESTION '!$B$2:$T$83,5))</f>
        <v/>
      </c>
      <c r="C126" s="1" t="str">
        <f>IF(FORMATION!$A122="","",VLOOKUP(FORMATION!$A122,'GESTION '!$B$2:$T$83,6))</f>
        <v/>
      </c>
      <c r="D126" s="1" t="str">
        <f>IF(FORMATION!$A122="","",VLOOKUP(FORMATION!$A122,'GESTION '!$B$2:$T$83,8))</f>
        <v/>
      </c>
      <c r="E126" s="1" t="str">
        <f>IF(FORMATION!$A122="","",VLOOKUP(FORMATION!$A122,'GESTION '!$B$2:$T$83,9))</f>
        <v/>
      </c>
      <c r="F126" s="1" t="str">
        <f>IF(FORMATION!$A122="","",VLOOKUP(FORMATION!$A122,'GESTION '!$B$2:$T$83,10))</f>
        <v/>
      </c>
      <c r="G126" s="1" t="str">
        <f>IF(FORMATION!$A122="","",VLOOKUP(FORMATION!$A122,'GESTION '!$B$2:$T$83,11))</f>
        <v/>
      </c>
      <c r="H126" s="1" t="str">
        <f>IF(FORMATION!$A122="","",VLOOKUP(FORMATION!$A122,'GESTION '!$B$2:$T$83,12))</f>
        <v/>
      </c>
      <c r="I126" s="1" t="str">
        <f>IF(FORMATION!$A122="","",VLOOKUP(FORMATION!$A122,'GESTION '!$B$2:$T$83,13))</f>
        <v/>
      </c>
      <c r="J126" s="1" t="str">
        <f>IF(FORMATION!$A122="","",VLOOKUP(FORMATION!$A122,'GESTION '!$B$2:$T$83,14))</f>
        <v/>
      </c>
      <c r="K126" s="1" t="str">
        <f>IF(FORMATION!$A122="","",VLOOKUP(FORMATION!$A122,'GESTION '!$B$2:$T$83,15))</f>
        <v/>
      </c>
      <c r="L126" s="1" t="str">
        <f>IF(FORMATION!$A122="","",VLOOKUP(FORMATION!$A122,'GESTION '!$B$2:$T$83,16))</f>
        <v/>
      </c>
      <c r="M126" s="1" t="str">
        <f>IF(FORMATION!$A122="","",VLOOKUP(FORMATION!$A122,'GESTION '!$B$2:$T$83,17))</f>
        <v/>
      </c>
      <c r="N126" s="1" t="str">
        <f>IF(FORMATION!$A122="","",VLOOKUP(FORMATION!$A122,'GESTION '!$B$2:$T$83,18))</f>
        <v/>
      </c>
      <c r="O126" s="1" t="str">
        <f>IF(FORMATION!$A122="","",VLOOKUP(FORMATION!$A122,'GESTION '!$B$2:$T$83,19))</f>
        <v/>
      </c>
      <c r="P126" s="171"/>
    </row>
    <row r="127" spans="1:16">
      <c r="A127" s="3"/>
      <c r="B127" s="1" t="str">
        <f>IF(FORMATION!$A123="","",VLOOKUP(FORMATION!$A123,'GESTION '!$B$2:$T$83,5))</f>
        <v/>
      </c>
      <c r="C127" s="1" t="str">
        <f>IF(FORMATION!$A123="","",VLOOKUP(FORMATION!$A123,'GESTION '!$B$2:$T$83,6))</f>
        <v/>
      </c>
      <c r="D127" s="1" t="str">
        <f>IF(FORMATION!$A123="","",VLOOKUP(FORMATION!$A123,'GESTION '!$B$2:$T$83,8))</f>
        <v/>
      </c>
      <c r="E127" s="1" t="str">
        <f>IF(FORMATION!$A123="","",VLOOKUP(FORMATION!$A123,'GESTION '!$B$2:$T$83,9))</f>
        <v/>
      </c>
      <c r="F127" s="1" t="str">
        <f>IF(FORMATION!$A123="","",VLOOKUP(FORMATION!$A123,'GESTION '!$B$2:$T$83,10))</f>
        <v/>
      </c>
      <c r="G127" s="1" t="str">
        <f>IF(FORMATION!$A123="","",VLOOKUP(FORMATION!$A123,'GESTION '!$B$2:$T$83,11))</f>
        <v/>
      </c>
      <c r="H127" s="1" t="str">
        <f>IF(FORMATION!$A123="","",VLOOKUP(FORMATION!$A123,'GESTION '!$B$2:$T$83,12))</f>
        <v/>
      </c>
      <c r="I127" s="1" t="str">
        <f>IF(FORMATION!$A123="","",VLOOKUP(FORMATION!$A123,'GESTION '!$B$2:$T$83,13))</f>
        <v/>
      </c>
      <c r="J127" s="1" t="str">
        <f>IF(FORMATION!$A123="","",VLOOKUP(FORMATION!$A123,'GESTION '!$B$2:$T$83,14))</f>
        <v/>
      </c>
      <c r="K127" s="1" t="str">
        <f>IF(FORMATION!$A123="","",VLOOKUP(FORMATION!$A123,'GESTION '!$B$2:$T$83,15))</f>
        <v/>
      </c>
      <c r="L127" s="1" t="str">
        <f>IF(FORMATION!$A123="","",VLOOKUP(FORMATION!$A123,'GESTION '!$B$2:$T$83,16))</f>
        <v/>
      </c>
      <c r="M127" s="1" t="str">
        <f>IF(FORMATION!$A123="","",VLOOKUP(FORMATION!$A123,'GESTION '!$B$2:$T$83,17))</f>
        <v/>
      </c>
      <c r="N127" s="1" t="str">
        <f>IF(FORMATION!$A123="","",VLOOKUP(FORMATION!$A123,'GESTION '!$B$2:$T$83,18))</f>
        <v/>
      </c>
      <c r="O127" s="1" t="str">
        <f>IF(FORMATION!$A123="","",VLOOKUP(FORMATION!$A123,'GESTION '!$B$2:$T$83,19))</f>
        <v/>
      </c>
      <c r="P127" s="171"/>
    </row>
    <row r="128" spans="1:16">
      <c r="A128" s="169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170"/>
    </row>
    <row r="129" spans="1:16" ht="15.75">
      <c r="A129" s="169"/>
      <c r="B129" s="6"/>
      <c r="C129" s="6"/>
      <c r="D129" s="6"/>
      <c r="E129" s="6"/>
      <c r="F129" s="6"/>
      <c r="G129" s="6"/>
      <c r="H129" s="6"/>
      <c r="I129" s="382" t="s">
        <v>93</v>
      </c>
      <c r="J129" s="382"/>
      <c r="K129" s="382"/>
      <c r="L129" s="382"/>
      <c r="M129" s="382"/>
      <c r="N129" s="383">
        <f>IF(O127="",SUM(O123:O126),SUM(O123:O127)-MIN(O123:O127))</f>
        <v>817.63775439251594</v>
      </c>
      <c r="O129" s="384"/>
      <c r="P129" s="170"/>
    </row>
    <row r="130" spans="1:16" ht="13.5" thickBot="1">
      <c r="A130" s="17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173"/>
    </row>
    <row r="131" spans="1:16" ht="13.5" thickBot="1"/>
    <row r="132" spans="1:16" ht="18">
      <c r="A132" s="377" t="s">
        <v>198</v>
      </c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9"/>
    </row>
    <row r="133" spans="1:16">
      <c r="A133" s="16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170"/>
    </row>
    <row r="134" spans="1:16">
      <c r="A134" s="169"/>
      <c r="B134" s="6"/>
      <c r="C134" s="6"/>
      <c r="D134" s="6"/>
      <c r="E134" s="6"/>
      <c r="F134" s="380" t="s">
        <v>0</v>
      </c>
      <c r="G134" s="380"/>
      <c r="H134" s="380"/>
      <c r="I134" s="380"/>
      <c r="J134" s="381" t="s">
        <v>92</v>
      </c>
      <c r="K134" s="381"/>
      <c r="L134" s="381"/>
      <c r="M134" s="381"/>
      <c r="N134" s="6"/>
      <c r="O134" s="6"/>
      <c r="P134" s="170"/>
    </row>
    <row r="135" spans="1:16">
      <c r="A135" s="3" t="s">
        <v>14</v>
      </c>
      <c r="B135" s="1" t="s">
        <v>44</v>
      </c>
      <c r="C135" s="1" t="s">
        <v>45</v>
      </c>
      <c r="D135" s="1" t="s">
        <v>47</v>
      </c>
      <c r="E135" s="1" t="s">
        <v>48</v>
      </c>
      <c r="F135" s="1">
        <v>1</v>
      </c>
      <c r="G135" s="1">
        <v>2</v>
      </c>
      <c r="H135" s="1">
        <v>3</v>
      </c>
      <c r="I135" s="1" t="s">
        <v>49</v>
      </c>
      <c r="J135" s="1">
        <v>1</v>
      </c>
      <c r="K135" s="1">
        <v>2</v>
      </c>
      <c r="L135" s="1">
        <v>3</v>
      </c>
      <c r="M135" s="1" t="s">
        <v>28</v>
      </c>
      <c r="N135" s="1" t="s">
        <v>50</v>
      </c>
      <c r="O135" s="1" t="s">
        <v>51</v>
      </c>
      <c r="P135" s="171"/>
    </row>
    <row r="136" spans="1:16">
      <c r="A136" s="3"/>
      <c r="B136" s="1" t="str">
        <f>IF(FORMATION!$A132="","",VLOOKUP(FORMATION!$A132,'GESTION '!$B$2:$T$83,5))</f>
        <v>BECK</v>
      </c>
      <c r="C136" s="1" t="str">
        <f>IF(FORMATION!$A132="","",VLOOKUP(FORMATION!$A132,'GESTION '!$B$2:$T$83,6))</f>
        <v>Eric</v>
      </c>
      <c r="D136" s="1">
        <f>IF(FORMATION!$A132="","",VLOOKUP(FORMATION!$A132,'GESTION '!$B$2:$T$83,8))</f>
        <v>1992</v>
      </c>
      <c r="E136" s="1">
        <f>IF(FORMATION!$A132="","",VLOOKUP(FORMATION!$A132,'GESTION '!$B$2:$T$83,9))</f>
        <v>67.3</v>
      </c>
      <c r="F136" s="1">
        <f>IF(FORMATION!$A132="","",VLOOKUP(FORMATION!$A132,'GESTION '!$B$2:$T$83,10))</f>
        <v>-66</v>
      </c>
      <c r="G136" s="1">
        <f>IF(FORMATION!$A132="","",VLOOKUP(FORMATION!$A132,'GESTION '!$B$2:$T$83,11))</f>
        <v>66</v>
      </c>
      <c r="H136" s="1">
        <f>IF(FORMATION!$A132="","",VLOOKUP(FORMATION!$A132,'GESTION '!$B$2:$T$83,12))</f>
        <v>70</v>
      </c>
      <c r="I136" s="1">
        <f>IF(FORMATION!$A132="","",VLOOKUP(FORMATION!$A132,'GESTION '!$B$2:$T$83,13))</f>
        <v>70</v>
      </c>
      <c r="J136" s="1">
        <f>IF(FORMATION!$A132="","",VLOOKUP(FORMATION!$A132,'GESTION '!$B$2:$T$83,14))</f>
        <v>90</v>
      </c>
      <c r="K136" s="1">
        <f>IF(FORMATION!$A132="","",VLOOKUP(FORMATION!$A132,'GESTION '!$B$2:$T$83,15))</f>
        <v>-93</v>
      </c>
      <c r="L136" s="1">
        <f>IF(FORMATION!$A132="","",VLOOKUP(FORMATION!$A132,'GESTION '!$B$2:$T$83,16))</f>
        <v>-95</v>
      </c>
      <c r="M136" s="1">
        <f>IF(FORMATION!$A132="","",VLOOKUP(FORMATION!$A132,'GESTION '!$B$2:$T$83,17))</f>
        <v>90</v>
      </c>
      <c r="N136" s="1">
        <f>IF(FORMATION!$A132="","",VLOOKUP(FORMATION!$A132,'GESTION '!$B$2:$T$83,18))</f>
        <v>160</v>
      </c>
      <c r="O136" s="1">
        <f>IF(FORMATION!$A132="","",VLOOKUP(FORMATION!$A132,'GESTION '!$B$2:$T$83,19))</f>
        <v>218.75113343379405</v>
      </c>
      <c r="P136" s="171"/>
    </row>
    <row r="137" spans="1:16">
      <c r="A137" s="3"/>
      <c r="B137" s="1" t="str">
        <f>IF(FORMATION!$A133="","",VLOOKUP(FORMATION!$A133,'GESTION '!$B$2:$T$83,5))</f>
        <v>LEHNERT</v>
      </c>
      <c r="C137" s="1" t="str">
        <f>IF(FORMATION!$A133="","",VLOOKUP(FORMATION!$A133,'GESTION '!$B$2:$T$83,6))</f>
        <v>Sandy</v>
      </c>
      <c r="D137" s="1">
        <f>IF(FORMATION!$A133="","",VLOOKUP(FORMATION!$A133,'GESTION '!$B$2:$T$83,8))</f>
        <v>1999</v>
      </c>
      <c r="E137" s="1">
        <f>IF(FORMATION!$A133="","",VLOOKUP(FORMATION!$A133,'GESTION '!$B$2:$T$83,9))</f>
        <v>80.3</v>
      </c>
      <c r="F137" s="1">
        <f>IF(FORMATION!$A133="","",VLOOKUP(FORMATION!$A133,'GESTION '!$B$2:$T$83,10))</f>
        <v>65</v>
      </c>
      <c r="G137" s="1">
        <f>IF(FORMATION!$A133="","",VLOOKUP(FORMATION!$A133,'GESTION '!$B$2:$T$83,11))</f>
        <v>68</v>
      </c>
      <c r="H137" s="1">
        <f>IF(FORMATION!$A133="","",VLOOKUP(FORMATION!$A133,'GESTION '!$B$2:$T$83,12))</f>
        <v>70</v>
      </c>
      <c r="I137" s="1">
        <f>IF(FORMATION!$A133="","",VLOOKUP(FORMATION!$A133,'GESTION '!$B$2:$T$83,13))</f>
        <v>70</v>
      </c>
      <c r="J137" s="1">
        <f>IF(FORMATION!$A133="","",VLOOKUP(FORMATION!$A133,'GESTION '!$B$2:$T$83,14))</f>
        <v>85</v>
      </c>
      <c r="K137" s="1">
        <f>IF(FORMATION!$A133="","",VLOOKUP(FORMATION!$A133,'GESTION '!$B$2:$T$83,15))</f>
        <v>88</v>
      </c>
      <c r="L137" s="1">
        <f>IF(FORMATION!$A133="","",VLOOKUP(FORMATION!$A133,'GESTION '!$B$2:$T$83,16))</f>
        <v>-90</v>
      </c>
      <c r="M137" s="1">
        <f>IF(FORMATION!$A133="","",VLOOKUP(FORMATION!$A133,'GESTION '!$B$2:$T$83,17))</f>
        <v>88</v>
      </c>
      <c r="N137" s="1">
        <f>IF(FORMATION!$A133="","",VLOOKUP(FORMATION!$A133,'GESTION '!$B$2:$T$83,18))</f>
        <v>158</v>
      </c>
      <c r="O137" s="1">
        <f>IF(FORMATION!$A133="","",VLOOKUP(FORMATION!$A133,'GESTION '!$B$2:$T$83,19))</f>
        <v>194.4337822903199</v>
      </c>
      <c r="P137" s="171"/>
    </row>
    <row r="138" spans="1:16">
      <c r="A138" s="3"/>
      <c r="B138" s="1" t="str">
        <f>IF(FORMATION!$A134="","",VLOOKUP(FORMATION!$A134,'GESTION '!$B$2:$T$83,5))</f>
        <v xml:space="preserve">KÔPPE </v>
      </c>
      <c r="C138" s="1" t="str">
        <f>IF(FORMATION!$A134="","",VLOOKUP(FORMATION!$A134,'GESTION '!$B$2:$T$83,6))</f>
        <v>Meiko</v>
      </c>
      <c r="D138" s="1" t="str">
        <f>IF(FORMATION!$A134="","",VLOOKUP(FORMATION!$A134,'GESTION '!$B$2:$T$83,8))</f>
        <v>1982</v>
      </c>
      <c r="E138" s="1">
        <f>IF(FORMATION!$A134="","",VLOOKUP(FORMATION!$A134,'GESTION '!$B$2:$T$83,9))</f>
        <v>85.7</v>
      </c>
      <c r="F138" s="1">
        <f>IF(FORMATION!$A134="","",VLOOKUP(FORMATION!$A134,'GESTION '!$B$2:$T$83,10))</f>
        <v>80</v>
      </c>
      <c r="G138" s="1">
        <f>IF(FORMATION!$A134="","",VLOOKUP(FORMATION!$A134,'GESTION '!$B$2:$T$83,11))</f>
        <v>85</v>
      </c>
      <c r="H138" s="1">
        <f>IF(FORMATION!$A134="","",VLOOKUP(FORMATION!$A134,'GESTION '!$B$2:$T$83,12))</f>
        <v>-90</v>
      </c>
      <c r="I138" s="1">
        <f>IF(FORMATION!$A134="","",VLOOKUP(FORMATION!$A134,'GESTION '!$B$2:$T$83,13))</f>
        <v>85</v>
      </c>
      <c r="J138" s="1">
        <f>IF(FORMATION!$A134="","",VLOOKUP(FORMATION!$A134,'GESTION '!$B$2:$T$83,14))</f>
        <v>110</v>
      </c>
      <c r="K138" s="1">
        <f>IF(FORMATION!$A134="","",VLOOKUP(FORMATION!$A134,'GESTION '!$B$2:$T$83,15))</f>
        <v>-115</v>
      </c>
      <c r="L138" s="1" t="str">
        <f>IF(FORMATION!$A134="","",VLOOKUP(FORMATION!$A134,'GESTION '!$B$2:$T$83,16))</f>
        <v>-</v>
      </c>
      <c r="M138" s="1">
        <f>IF(FORMATION!$A134="","",VLOOKUP(FORMATION!$A134,'GESTION '!$B$2:$T$83,17))</f>
        <v>110</v>
      </c>
      <c r="N138" s="1">
        <f>IF(FORMATION!$A134="","",VLOOKUP(FORMATION!$A134,'GESTION '!$B$2:$T$83,18))</f>
        <v>195</v>
      </c>
      <c r="O138" s="1">
        <f>IF(FORMATION!$A134="","",VLOOKUP(FORMATION!$A134,'GESTION '!$B$2:$T$83,19))</f>
        <v>232.09142854147555</v>
      </c>
      <c r="P138" s="171"/>
    </row>
    <row r="139" spans="1:16">
      <c r="A139" s="3"/>
      <c r="B139" s="1" t="str">
        <f>IF(FORMATION!$A135="","",VLOOKUP(FORMATION!$A135,'GESTION '!$B$2:$T$83,5))</f>
        <v xml:space="preserve">BAJORAT </v>
      </c>
      <c r="C139" s="1" t="str">
        <f>IF(FORMATION!$A135="","",VLOOKUP(FORMATION!$A135,'GESTION '!$B$2:$T$83,6))</f>
        <v>Karl</v>
      </c>
      <c r="D139" s="1" t="str">
        <f>IF(FORMATION!$A135="","",VLOOKUP(FORMATION!$A135,'GESTION '!$B$2:$T$83,8))</f>
        <v>1998</v>
      </c>
      <c r="E139" s="1">
        <f>IF(FORMATION!$A135="","",VLOOKUP(FORMATION!$A135,'GESTION '!$B$2:$T$83,9))</f>
        <v>116.5</v>
      </c>
      <c r="F139" s="1">
        <f>IF(FORMATION!$A135="","",VLOOKUP(FORMATION!$A135,'GESTION '!$B$2:$T$83,10))</f>
        <v>97</v>
      </c>
      <c r="G139" s="1">
        <f>IF(FORMATION!$A135="","",VLOOKUP(FORMATION!$A135,'GESTION '!$B$2:$T$83,11))</f>
        <v>-102</v>
      </c>
      <c r="H139" s="1">
        <f>IF(FORMATION!$A135="","",VLOOKUP(FORMATION!$A135,'GESTION '!$B$2:$T$83,12))</f>
        <v>-102</v>
      </c>
      <c r="I139" s="1">
        <f>IF(FORMATION!$A135="","",VLOOKUP(FORMATION!$A135,'GESTION '!$B$2:$T$83,13))</f>
        <v>97</v>
      </c>
      <c r="J139" s="1">
        <f>IF(FORMATION!$A135="","",VLOOKUP(FORMATION!$A135,'GESTION '!$B$2:$T$83,14))</f>
        <v>125</v>
      </c>
      <c r="K139" s="1">
        <f>IF(FORMATION!$A135="","",VLOOKUP(FORMATION!$A135,'GESTION '!$B$2:$T$83,15))</f>
        <v>130</v>
      </c>
      <c r="L139" s="1">
        <f>IF(FORMATION!$A135="","",VLOOKUP(FORMATION!$A135,'GESTION '!$B$2:$T$83,16))</f>
        <v>-135</v>
      </c>
      <c r="M139" s="1">
        <f>IF(FORMATION!$A135="","",VLOOKUP(FORMATION!$A135,'GESTION '!$B$2:$T$83,17))</f>
        <v>130</v>
      </c>
      <c r="N139" s="1">
        <f>IF(FORMATION!$A135="","",VLOOKUP(FORMATION!$A135,'GESTION '!$B$2:$T$83,18))</f>
        <v>227</v>
      </c>
      <c r="O139" s="1">
        <f>IF(FORMATION!$A135="","",VLOOKUP(FORMATION!$A135,'GESTION '!$B$2:$T$83,19))</f>
        <v>240.10963163504849</v>
      </c>
      <c r="P139" s="171"/>
    </row>
    <row r="140" spans="1:16">
      <c r="A140" s="3"/>
      <c r="B140" s="1" t="str">
        <f>IF(FORMATION!$A136="","",VLOOKUP(FORMATION!$A136,'GESTION '!$B$2:$T$83,5))</f>
        <v xml:space="preserve">RÛMKER </v>
      </c>
      <c r="C140" s="1" t="str">
        <f>IF(FORMATION!$A136="","",VLOOKUP(FORMATION!$A136,'GESTION '!$B$2:$T$83,6))</f>
        <v>Susan</v>
      </c>
      <c r="D140" s="1" t="str">
        <f>IF(FORMATION!$A136="","",VLOOKUP(FORMATION!$A136,'GESTION '!$B$2:$T$83,8))</f>
        <v>1990</v>
      </c>
      <c r="E140" s="1">
        <f>IF(FORMATION!$A136="","",VLOOKUP(FORMATION!$A136,'GESTION '!$B$2:$T$83,9))</f>
        <v>73.92</v>
      </c>
      <c r="F140" s="1">
        <f>IF(FORMATION!$A136="","",VLOOKUP(FORMATION!$A136,'GESTION '!$B$2:$T$83,10))</f>
        <v>50</v>
      </c>
      <c r="G140" s="1">
        <f>IF(FORMATION!$A136="","",VLOOKUP(FORMATION!$A136,'GESTION '!$B$2:$T$83,11))</f>
        <v>54</v>
      </c>
      <c r="H140" s="1">
        <f>IF(FORMATION!$A136="","",VLOOKUP(FORMATION!$A136,'GESTION '!$B$2:$T$83,12))</f>
        <v>-56</v>
      </c>
      <c r="I140" s="1">
        <f>IF(FORMATION!$A136="","",VLOOKUP(FORMATION!$A136,'GESTION '!$B$2:$T$83,13))</f>
        <v>54</v>
      </c>
      <c r="J140" s="1">
        <f>IF(FORMATION!$A136="","",VLOOKUP(FORMATION!$A136,'GESTION '!$B$2:$T$83,14))</f>
        <v>70</v>
      </c>
      <c r="K140" s="1">
        <f>IF(FORMATION!$A136="","",VLOOKUP(FORMATION!$A136,'GESTION '!$B$2:$T$83,15))</f>
        <v>73</v>
      </c>
      <c r="L140" s="1">
        <f>IF(FORMATION!$A136="","",VLOOKUP(FORMATION!$A136,'GESTION '!$B$2:$T$83,16))</f>
        <v>75</v>
      </c>
      <c r="M140" s="1">
        <f>IF(FORMATION!$A136="","",VLOOKUP(FORMATION!$A136,'GESTION '!$B$2:$T$83,17))</f>
        <v>75</v>
      </c>
      <c r="N140" s="1">
        <f>IF(FORMATION!$A136="","",VLOOKUP(FORMATION!$A136,'GESTION '!$B$2:$T$83,18))</f>
        <v>129</v>
      </c>
      <c r="O140" s="1">
        <f>IF(FORMATION!$A136="","",VLOOKUP(FORMATION!$A136,'GESTION '!$B$2:$T$83,19))</f>
        <v>155.66604084081885</v>
      </c>
      <c r="P140" s="171"/>
    </row>
    <row r="141" spans="1:16">
      <c r="A141" s="169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170"/>
    </row>
    <row r="142" spans="1:16" ht="15.75">
      <c r="A142" s="169"/>
      <c r="B142" s="6"/>
      <c r="C142" s="6"/>
      <c r="D142" s="6"/>
      <c r="E142" s="6"/>
      <c r="F142" s="6"/>
      <c r="G142" s="6"/>
      <c r="H142" s="6"/>
      <c r="I142" s="382" t="s">
        <v>93</v>
      </c>
      <c r="J142" s="382"/>
      <c r="K142" s="382"/>
      <c r="L142" s="382"/>
      <c r="M142" s="382"/>
      <c r="N142" s="383">
        <f>IF(O140="",SUM(O136:O139),SUM(O136:O140)-MIN(O136:O140))</f>
        <v>885.38597590063796</v>
      </c>
      <c r="O142" s="384"/>
      <c r="P142" s="170"/>
    </row>
    <row r="143" spans="1:16" ht="13.5" thickBot="1">
      <c r="A143" s="17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173"/>
    </row>
    <row r="144" spans="1:16" ht="13.5" thickBot="1"/>
    <row r="145" spans="1:16" ht="18">
      <c r="A145" s="377" t="s">
        <v>197</v>
      </c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9"/>
    </row>
    <row r="146" spans="1:16">
      <c r="A146" s="169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170"/>
    </row>
    <row r="147" spans="1:16">
      <c r="A147" s="169"/>
      <c r="B147" s="6"/>
      <c r="C147" s="6"/>
      <c r="D147" s="6"/>
      <c r="E147" s="6"/>
      <c r="F147" s="380" t="s">
        <v>0</v>
      </c>
      <c r="G147" s="380"/>
      <c r="H147" s="380"/>
      <c r="I147" s="380"/>
      <c r="J147" s="381" t="s">
        <v>92</v>
      </c>
      <c r="K147" s="381"/>
      <c r="L147" s="381"/>
      <c r="M147" s="381"/>
      <c r="N147" s="6"/>
      <c r="O147" s="6"/>
      <c r="P147" s="170"/>
    </row>
    <row r="148" spans="1:16">
      <c r="A148" s="3" t="s">
        <v>14</v>
      </c>
      <c r="B148" s="1" t="s">
        <v>44</v>
      </c>
      <c r="C148" s="1" t="s">
        <v>45</v>
      </c>
      <c r="D148" s="1" t="s">
        <v>47</v>
      </c>
      <c r="E148" s="1" t="s">
        <v>48</v>
      </c>
      <c r="F148" s="1">
        <v>1</v>
      </c>
      <c r="G148" s="1">
        <v>2</v>
      </c>
      <c r="H148" s="1">
        <v>3</v>
      </c>
      <c r="I148" s="1" t="s">
        <v>49</v>
      </c>
      <c r="J148" s="1">
        <v>1</v>
      </c>
      <c r="K148" s="1">
        <v>2</v>
      </c>
      <c r="L148" s="1">
        <v>3</v>
      </c>
      <c r="M148" s="1" t="s">
        <v>28</v>
      </c>
      <c r="N148" s="1" t="s">
        <v>50</v>
      </c>
      <c r="O148" s="1" t="s">
        <v>51</v>
      </c>
      <c r="P148" s="171"/>
    </row>
    <row r="149" spans="1:16">
      <c r="A149" s="3"/>
      <c r="B149" s="1" t="str">
        <f>IF(FORMATION!$A145="","",VLOOKUP(FORMATION!$A145,'GESTION '!$B$2:$T$83,5))</f>
        <v xml:space="preserve">DEYKOV </v>
      </c>
      <c r="C149" s="1" t="str">
        <f>IF(FORMATION!$A145="","",VLOOKUP(FORMATION!$A145,'GESTION '!$B$2:$T$83,6))</f>
        <v>Yordan</v>
      </c>
      <c r="D149" s="1" t="str">
        <f>IF(FORMATION!$A145="","",VLOOKUP(FORMATION!$A145,'GESTION '!$B$2:$T$83,8))</f>
        <v>1982</v>
      </c>
      <c r="E149" s="1">
        <f>IF(FORMATION!$A145="","",VLOOKUP(FORMATION!$A145,'GESTION '!$B$2:$T$83,9))</f>
        <v>81.099999999999994</v>
      </c>
      <c r="F149" s="1">
        <f>IF(FORMATION!$A145="","",VLOOKUP(FORMATION!$A145,'GESTION '!$B$2:$T$83,10))</f>
        <v>110</v>
      </c>
      <c r="G149" s="1">
        <f>IF(FORMATION!$A145="","",VLOOKUP(FORMATION!$A145,'GESTION '!$B$2:$T$83,11))</f>
        <v>114</v>
      </c>
      <c r="H149" s="1">
        <f>IF(FORMATION!$A145="","",VLOOKUP(FORMATION!$A145,'GESTION '!$B$2:$T$83,12))</f>
        <v>-117</v>
      </c>
      <c r="I149" s="1">
        <f>IF(FORMATION!$A145="","",VLOOKUP(FORMATION!$A145,'GESTION '!$B$2:$T$83,13))</f>
        <v>114</v>
      </c>
      <c r="J149" s="1">
        <f>IF(FORMATION!$A145="","",VLOOKUP(FORMATION!$A145,'GESTION '!$B$2:$T$83,14))</f>
        <v>138</v>
      </c>
      <c r="K149" s="1">
        <f>IF(FORMATION!$A145="","",VLOOKUP(FORMATION!$A145,'GESTION '!$B$2:$T$83,15))</f>
        <v>142</v>
      </c>
      <c r="L149" s="1">
        <f>IF(FORMATION!$A145="","",VLOOKUP(FORMATION!$A145,'GESTION '!$B$2:$T$83,16))</f>
        <v>144</v>
      </c>
      <c r="M149" s="1">
        <f>IF(FORMATION!$A145="","",VLOOKUP(FORMATION!$A145,'GESTION '!$B$2:$T$83,17))</f>
        <v>144</v>
      </c>
      <c r="N149" s="1">
        <f>IF(FORMATION!$A145="","",VLOOKUP(FORMATION!$A145,'GESTION '!$B$2:$T$83,18))</f>
        <v>258</v>
      </c>
      <c r="O149" s="1">
        <f>IF(FORMATION!$A145="","",VLOOKUP(FORMATION!$A145,'GESTION '!$B$2:$T$83,19))</f>
        <v>315.82411800369925</v>
      </c>
      <c r="P149" s="171"/>
    </row>
    <row r="150" spans="1:16">
      <c r="A150" s="3"/>
      <c r="B150" s="1" t="str">
        <f>IF(FORMATION!$A146="","",VLOOKUP(FORMATION!$A146,'GESTION '!$B$2:$T$83,5))</f>
        <v/>
      </c>
      <c r="C150" s="1" t="str">
        <f>IF(FORMATION!$A146="","",VLOOKUP(FORMATION!$A146,'GESTION '!$B$2:$T$83,6))</f>
        <v/>
      </c>
      <c r="D150" s="1" t="str">
        <f>IF(FORMATION!$A146="","",VLOOKUP(FORMATION!$A146,'GESTION '!$B$2:$T$83,8))</f>
        <v/>
      </c>
      <c r="E150" s="1" t="str">
        <f>IF(FORMATION!$A146="","",VLOOKUP(FORMATION!$A146,'GESTION '!$B$2:$T$83,9))</f>
        <v/>
      </c>
      <c r="F150" s="1" t="str">
        <f>IF(FORMATION!$A146="","",VLOOKUP(FORMATION!$A146,'GESTION '!$B$2:$T$83,10))</f>
        <v/>
      </c>
      <c r="G150" s="1" t="str">
        <f>IF(FORMATION!$A146="","",VLOOKUP(FORMATION!$A146,'GESTION '!$B$2:$T$83,11))</f>
        <v/>
      </c>
      <c r="H150" s="1" t="str">
        <f>IF(FORMATION!$A146="","",VLOOKUP(FORMATION!$A146,'GESTION '!$B$2:$T$83,12))</f>
        <v/>
      </c>
      <c r="I150" s="1" t="str">
        <f>IF(FORMATION!$A146="","",VLOOKUP(FORMATION!$A146,'GESTION '!$B$2:$T$83,13))</f>
        <v/>
      </c>
      <c r="J150" s="1" t="str">
        <f>IF(FORMATION!$A146="","",VLOOKUP(FORMATION!$A146,'GESTION '!$B$2:$T$83,14))</f>
        <v/>
      </c>
      <c r="K150" s="1" t="str">
        <f>IF(FORMATION!$A146="","",VLOOKUP(FORMATION!$A146,'GESTION '!$B$2:$T$83,15))</f>
        <v/>
      </c>
      <c r="L150" s="1" t="str">
        <f>IF(FORMATION!$A146="","",VLOOKUP(FORMATION!$A146,'GESTION '!$B$2:$T$83,16))</f>
        <v/>
      </c>
      <c r="M150" s="1" t="str">
        <f>IF(FORMATION!$A146="","",VLOOKUP(FORMATION!$A146,'GESTION '!$B$2:$T$83,17))</f>
        <v/>
      </c>
      <c r="N150" s="1" t="str">
        <f>IF(FORMATION!$A146="","",VLOOKUP(FORMATION!$A146,'GESTION '!$B$2:$T$83,18))</f>
        <v/>
      </c>
      <c r="O150" s="1" t="str">
        <f>IF(FORMATION!$A146="","",VLOOKUP(FORMATION!$A146,'GESTION '!$B$2:$T$83,19))</f>
        <v/>
      </c>
      <c r="P150" s="171"/>
    </row>
    <row r="151" spans="1:16">
      <c r="A151" s="3"/>
      <c r="B151" s="1" t="str">
        <f>IF(FORMATION!$A147="","",VLOOKUP(FORMATION!$A147,'GESTION '!$B$2:$T$83,5))</f>
        <v/>
      </c>
      <c r="C151" s="1" t="str">
        <f>IF(FORMATION!$A147="","",VLOOKUP(FORMATION!$A147,'GESTION '!$B$2:$T$83,6))</f>
        <v/>
      </c>
      <c r="D151" s="1" t="str">
        <f>IF(FORMATION!$A147="","",VLOOKUP(FORMATION!$A147,'GESTION '!$B$2:$T$83,8))</f>
        <v/>
      </c>
      <c r="E151" s="1" t="str">
        <f>IF(FORMATION!$A147="","",VLOOKUP(FORMATION!$A147,'GESTION '!$B$2:$T$83,9))</f>
        <v/>
      </c>
      <c r="F151" s="1" t="str">
        <f>IF(FORMATION!$A147="","",VLOOKUP(FORMATION!$A147,'GESTION '!$B$2:$T$83,10))</f>
        <v/>
      </c>
      <c r="G151" s="1" t="str">
        <f>IF(FORMATION!$A147="","",VLOOKUP(FORMATION!$A147,'GESTION '!$B$2:$T$83,11))</f>
        <v/>
      </c>
      <c r="H151" s="1" t="str">
        <f>IF(FORMATION!$A147="","",VLOOKUP(FORMATION!$A147,'GESTION '!$B$2:$T$83,12))</f>
        <v/>
      </c>
      <c r="I151" s="1" t="str">
        <f>IF(FORMATION!$A147="","",VLOOKUP(FORMATION!$A147,'GESTION '!$B$2:$T$83,13))</f>
        <v/>
      </c>
      <c r="J151" s="1" t="str">
        <f>IF(FORMATION!$A147="","",VLOOKUP(FORMATION!$A147,'GESTION '!$B$2:$T$83,14))</f>
        <v/>
      </c>
      <c r="K151" s="1" t="str">
        <f>IF(FORMATION!$A147="","",VLOOKUP(FORMATION!$A147,'GESTION '!$B$2:$T$83,15))</f>
        <v/>
      </c>
      <c r="L151" s="1" t="str">
        <f>IF(FORMATION!$A147="","",VLOOKUP(FORMATION!$A147,'GESTION '!$B$2:$T$83,16))</f>
        <v/>
      </c>
      <c r="M151" s="1" t="str">
        <f>IF(FORMATION!$A147="","",VLOOKUP(FORMATION!$A147,'GESTION '!$B$2:$T$83,17))</f>
        <v/>
      </c>
      <c r="N151" s="1" t="str">
        <f>IF(FORMATION!$A147="","",VLOOKUP(FORMATION!$A147,'GESTION '!$B$2:$T$83,18))</f>
        <v/>
      </c>
      <c r="O151" s="1" t="str">
        <f>IF(FORMATION!$A147="","",VLOOKUP(FORMATION!$A147,'GESTION '!$B$2:$T$83,19))</f>
        <v/>
      </c>
      <c r="P151" s="171"/>
    </row>
    <row r="152" spans="1:16">
      <c r="A152" s="3"/>
      <c r="B152" s="1" t="str">
        <f>IF(FORMATION!$A148="","",VLOOKUP(FORMATION!$A148,'GESTION '!$B$2:$T$83,5))</f>
        <v/>
      </c>
      <c r="C152" s="1" t="str">
        <f>IF(FORMATION!$A148="","",VLOOKUP(FORMATION!$A148,'GESTION '!$B$2:$T$83,6))</f>
        <v/>
      </c>
      <c r="D152" s="1" t="str">
        <f>IF(FORMATION!$A148="","",VLOOKUP(FORMATION!$A148,'GESTION '!$B$2:$T$83,8))</f>
        <v/>
      </c>
      <c r="E152" s="1" t="str">
        <f>IF(FORMATION!$A148="","",VLOOKUP(FORMATION!$A148,'GESTION '!$B$2:$T$83,9))</f>
        <v/>
      </c>
      <c r="F152" s="1" t="str">
        <f>IF(FORMATION!$A148="","",VLOOKUP(FORMATION!$A148,'GESTION '!$B$2:$T$83,10))</f>
        <v/>
      </c>
      <c r="G152" s="1" t="str">
        <f>IF(FORMATION!$A148="","",VLOOKUP(FORMATION!$A148,'GESTION '!$B$2:$T$83,11))</f>
        <v/>
      </c>
      <c r="H152" s="1" t="str">
        <f>IF(FORMATION!$A148="","",VLOOKUP(FORMATION!$A148,'GESTION '!$B$2:$T$83,12))</f>
        <v/>
      </c>
      <c r="I152" s="1" t="str">
        <f>IF(FORMATION!$A148="","",VLOOKUP(FORMATION!$A148,'GESTION '!$B$2:$T$83,13))</f>
        <v/>
      </c>
      <c r="J152" s="1" t="str">
        <f>IF(FORMATION!$A148="","",VLOOKUP(FORMATION!$A148,'GESTION '!$B$2:$T$83,14))</f>
        <v/>
      </c>
      <c r="K152" s="1" t="str">
        <f>IF(FORMATION!$A148="","",VLOOKUP(FORMATION!$A148,'GESTION '!$B$2:$T$83,15))</f>
        <v/>
      </c>
      <c r="L152" s="1" t="str">
        <f>IF(FORMATION!$A148="","",VLOOKUP(FORMATION!$A148,'GESTION '!$B$2:$T$83,16))</f>
        <v/>
      </c>
      <c r="M152" s="1" t="str">
        <f>IF(FORMATION!$A148="","",VLOOKUP(FORMATION!$A148,'GESTION '!$B$2:$T$83,17))</f>
        <v/>
      </c>
      <c r="N152" s="1" t="str">
        <f>IF(FORMATION!$A148="","",VLOOKUP(FORMATION!$A148,'GESTION '!$B$2:$T$83,18))</f>
        <v/>
      </c>
      <c r="O152" s="1" t="str">
        <f>IF(FORMATION!$A148="","",VLOOKUP(FORMATION!$A148,'GESTION '!$B$2:$T$83,19))</f>
        <v/>
      </c>
      <c r="P152" s="171"/>
    </row>
    <row r="153" spans="1:16">
      <c r="A153" s="3"/>
      <c r="B153" s="1" t="str">
        <f>IF(FORMATION!$A149="","",VLOOKUP(FORMATION!$A149,'GESTION '!$B$2:$T$83,5))</f>
        <v/>
      </c>
      <c r="C153" s="1" t="str">
        <f>IF(FORMATION!$A149="","",VLOOKUP(FORMATION!$A149,'GESTION '!$B$2:$T$83,6))</f>
        <v/>
      </c>
      <c r="D153" s="1" t="str">
        <f>IF(FORMATION!$A149="","",VLOOKUP(FORMATION!$A149,'GESTION '!$B$2:$T$83,8))</f>
        <v/>
      </c>
      <c r="E153" s="1" t="str">
        <f>IF(FORMATION!$A149="","",VLOOKUP(FORMATION!$A149,'GESTION '!$B$2:$T$83,9))</f>
        <v/>
      </c>
      <c r="F153" s="1" t="str">
        <f>IF(FORMATION!$A149="","",VLOOKUP(FORMATION!$A149,'GESTION '!$B$2:$T$83,10))</f>
        <v/>
      </c>
      <c r="G153" s="1" t="str">
        <f>IF(FORMATION!$A149="","",VLOOKUP(FORMATION!$A149,'GESTION '!$B$2:$T$83,11))</f>
        <v/>
      </c>
      <c r="H153" s="1" t="str">
        <f>IF(FORMATION!$A149="","",VLOOKUP(FORMATION!$A149,'GESTION '!$B$2:$T$83,12))</f>
        <v/>
      </c>
      <c r="I153" s="1" t="str">
        <f>IF(FORMATION!$A149="","",VLOOKUP(FORMATION!$A149,'GESTION '!$B$2:$T$83,13))</f>
        <v/>
      </c>
      <c r="J153" s="1" t="str">
        <f>IF(FORMATION!$A149="","",VLOOKUP(FORMATION!$A149,'GESTION '!$B$2:$T$83,14))</f>
        <v/>
      </c>
      <c r="K153" s="1" t="str">
        <f>IF(FORMATION!$A149="","",VLOOKUP(FORMATION!$A149,'GESTION '!$B$2:$T$83,15))</f>
        <v/>
      </c>
      <c r="L153" s="1" t="str">
        <f>IF(FORMATION!$A149="","",VLOOKUP(FORMATION!$A149,'GESTION '!$B$2:$T$83,16))</f>
        <v/>
      </c>
      <c r="M153" s="1" t="str">
        <f>IF(FORMATION!$A149="","",VLOOKUP(FORMATION!$A149,'GESTION '!$B$2:$T$83,17))</f>
        <v/>
      </c>
      <c r="N153" s="1" t="str">
        <f>IF(FORMATION!$A149="","",VLOOKUP(FORMATION!$A149,'GESTION '!$B$2:$T$83,18))</f>
        <v/>
      </c>
      <c r="O153" s="1" t="str">
        <f>IF(FORMATION!$A149="","",VLOOKUP(FORMATION!$A149,'GESTION '!$B$2:$T$83,19))</f>
        <v/>
      </c>
      <c r="P153" s="171"/>
    </row>
    <row r="154" spans="1:16">
      <c r="A154" s="169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170"/>
    </row>
    <row r="155" spans="1:16" ht="15.75">
      <c r="A155" s="169"/>
      <c r="B155" s="6"/>
      <c r="C155" s="6"/>
      <c r="D155" s="6"/>
      <c r="E155" s="6"/>
      <c r="F155" s="6"/>
      <c r="G155" s="6"/>
      <c r="H155" s="6"/>
      <c r="I155" s="382" t="s">
        <v>93</v>
      </c>
      <c r="J155" s="382"/>
      <c r="K155" s="382"/>
      <c r="L155" s="382"/>
      <c r="M155" s="382"/>
      <c r="N155" s="385">
        <f>IF(O153="",SUM(O149:O152),SUM(O149:O153)-MIN(O149:O153))</f>
        <v>315.82411800369925</v>
      </c>
      <c r="O155" s="385"/>
      <c r="P155" s="170"/>
    </row>
    <row r="156" spans="1:16" ht="13.5" thickBot="1">
      <c r="A156" s="17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173"/>
    </row>
    <row r="157" spans="1:16" ht="13.5" thickBot="1"/>
    <row r="158" spans="1:16" ht="18">
      <c r="A158" s="377" t="s">
        <v>210</v>
      </c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9"/>
    </row>
    <row r="159" spans="1:16">
      <c r="A159" s="169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170"/>
    </row>
    <row r="160" spans="1:16">
      <c r="A160" s="169"/>
      <c r="B160" s="6"/>
      <c r="C160" s="6"/>
      <c r="D160" s="6"/>
      <c r="E160" s="6"/>
      <c r="F160" s="380" t="s">
        <v>0</v>
      </c>
      <c r="G160" s="380"/>
      <c r="H160" s="380"/>
      <c r="I160" s="380"/>
      <c r="J160" s="381" t="s">
        <v>92</v>
      </c>
      <c r="K160" s="381"/>
      <c r="L160" s="381"/>
      <c r="M160" s="381"/>
      <c r="N160" s="6"/>
      <c r="O160" s="6"/>
      <c r="P160" s="170"/>
    </row>
    <row r="161" spans="1:16">
      <c r="A161" s="3" t="s">
        <v>14</v>
      </c>
      <c r="B161" s="1" t="s">
        <v>44</v>
      </c>
      <c r="C161" s="1" t="s">
        <v>45</v>
      </c>
      <c r="D161" s="1" t="s">
        <v>47</v>
      </c>
      <c r="E161" s="1" t="s">
        <v>48</v>
      </c>
      <c r="F161" s="1">
        <v>1</v>
      </c>
      <c r="G161" s="1">
        <v>2</v>
      </c>
      <c r="H161" s="1">
        <v>3</v>
      </c>
      <c r="I161" s="1" t="s">
        <v>49</v>
      </c>
      <c r="J161" s="1">
        <v>1</v>
      </c>
      <c r="K161" s="1">
        <v>2</v>
      </c>
      <c r="L161" s="1">
        <v>3</v>
      </c>
      <c r="M161" s="1" t="s">
        <v>28</v>
      </c>
      <c r="N161" s="1" t="s">
        <v>50</v>
      </c>
      <c r="O161" s="1" t="s">
        <v>51</v>
      </c>
      <c r="P161" s="171"/>
    </row>
    <row r="162" spans="1:16">
      <c r="A162" s="3"/>
      <c r="B162" s="1" t="str">
        <f>IF(FORMATION!$A158="","",VLOOKUP(FORMATION!$A158,'GESTION '!$B$2:$T$83,5))</f>
        <v xml:space="preserve">MATHE </v>
      </c>
      <c r="C162" s="1" t="str">
        <f>IF(FORMATION!$A158="","",VLOOKUP(FORMATION!$A158,'GESTION '!$B$2:$T$83,6))</f>
        <v>Mathieu</v>
      </c>
      <c r="D162" s="1" t="str">
        <f>IF(FORMATION!$A158="","",VLOOKUP(FORMATION!$A158,'GESTION '!$B$2:$T$83,8))</f>
        <v>1993</v>
      </c>
      <c r="E162" s="1">
        <f>IF(FORMATION!$A158="","",VLOOKUP(FORMATION!$A158,'GESTION '!$B$2:$T$83,9))</f>
        <v>61</v>
      </c>
      <c r="F162" s="1">
        <f>IF(FORMATION!$A158="","",VLOOKUP(FORMATION!$A158,'GESTION '!$B$2:$T$83,10))</f>
        <v>-68</v>
      </c>
      <c r="G162" s="1">
        <f>IF(FORMATION!$A158="","",VLOOKUP(FORMATION!$A158,'GESTION '!$B$2:$T$83,11))</f>
        <v>68</v>
      </c>
      <c r="H162" s="1">
        <f>IF(FORMATION!$A158="","",VLOOKUP(FORMATION!$A158,'GESTION '!$B$2:$T$83,12))</f>
        <v>-71</v>
      </c>
      <c r="I162" s="1">
        <f>IF(FORMATION!$A158="","",VLOOKUP(FORMATION!$A158,'GESTION '!$B$2:$T$83,13))</f>
        <v>68</v>
      </c>
      <c r="J162" s="1">
        <f>IF(FORMATION!$A158="","",VLOOKUP(FORMATION!$A158,'GESTION '!$B$2:$T$83,14))</f>
        <v>95</v>
      </c>
      <c r="K162" s="1">
        <f>IF(FORMATION!$A158="","",VLOOKUP(FORMATION!$A158,'GESTION '!$B$2:$T$83,15))</f>
        <v>-98</v>
      </c>
      <c r="L162" s="1">
        <f>IF(FORMATION!$A158="","",VLOOKUP(FORMATION!$A158,'GESTION '!$B$2:$T$83,16))</f>
        <v>-98</v>
      </c>
      <c r="M162" s="1">
        <f>IF(FORMATION!$A158="","",VLOOKUP(FORMATION!$A158,'GESTION '!$B$2:$T$83,17))</f>
        <v>95</v>
      </c>
      <c r="N162" s="1">
        <f>IF(FORMATION!$A158="","",VLOOKUP(FORMATION!$A158,'GESTION '!$B$2:$T$83,18))</f>
        <v>163</v>
      </c>
      <c r="O162" s="1">
        <f>IF(FORMATION!$A158="","",VLOOKUP(FORMATION!$A158,'GESTION '!$B$2:$T$83,19))</f>
        <v>238.5105597397567</v>
      </c>
      <c r="P162" s="171"/>
    </row>
    <row r="163" spans="1:16">
      <c r="A163" s="3"/>
      <c r="B163" s="1" t="str">
        <f>IF(FORMATION!$A159="","",VLOOKUP(FORMATION!$A159,'GESTION '!$B$2:$T$83,5))</f>
        <v xml:space="preserve">BOULANGER </v>
      </c>
      <c r="C163" s="1" t="str">
        <f>IF(FORMATION!$A159="","",VLOOKUP(FORMATION!$A159,'GESTION '!$B$2:$T$83,6))</f>
        <v>Christopher</v>
      </c>
      <c r="D163" s="1" t="str">
        <f>IF(FORMATION!$A159="","",VLOOKUP(FORMATION!$A159,'GESTION '!$B$2:$T$83,8))</f>
        <v>2000</v>
      </c>
      <c r="E163" s="1">
        <f>IF(FORMATION!$A159="","",VLOOKUP(FORMATION!$A159,'GESTION '!$B$2:$T$83,9))</f>
        <v>63.2</v>
      </c>
      <c r="F163" s="1">
        <f>IF(FORMATION!$A159="","",VLOOKUP(FORMATION!$A159,'GESTION '!$B$2:$T$83,10))</f>
        <v>80</v>
      </c>
      <c r="G163" s="1">
        <f>IF(FORMATION!$A159="","",VLOOKUP(FORMATION!$A159,'GESTION '!$B$2:$T$83,11))</f>
        <v>-85</v>
      </c>
      <c r="H163" s="1">
        <f>IF(FORMATION!$A159="","",VLOOKUP(FORMATION!$A159,'GESTION '!$B$2:$T$83,12))</f>
        <v>-85</v>
      </c>
      <c r="I163" s="1">
        <f>IF(FORMATION!$A159="","",VLOOKUP(FORMATION!$A159,'GESTION '!$B$2:$T$83,13))</f>
        <v>80</v>
      </c>
      <c r="J163" s="1">
        <f>IF(FORMATION!$A159="","",VLOOKUP(FORMATION!$A159,'GESTION '!$B$2:$T$83,14))</f>
        <v>108</v>
      </c>
      <c r="K163" s="1">
        <f>IF(FORMATION!$A159="","",VLOOKUP(FORMATION!$A159,'GESTION '!$B$2:$T$83,15))</f>
        <v>113</v>
      </c>
      <c r="L163" s="1">
        <f>IF(FORMATION!$A159="","",VLOOKUP(FORMATION!$A159,'GESTION '!$B$2:$T$83,16))</f>
        <v>-115</v>
      </c>
      <c r="M163" s="1">
        <f>IF(FORMATION!$A159="","",VLOOKUP(FORMATION!$A159,'GESTION '!$B$2:$T$83,17))</f>
        <v>113</v>
      </c>
      <c r="N163" s="1">
        <f>IF(FORMATION!$A159="","",VLOOKUP(FORMATION!$A159,'GESTION '!$B$2:$T$83,18))</f>
        <v>193</v>
      </c>
      <c r="O163" s="1">
        <f>IF(FORMATION!$A159="","",VLOOKUP(FORMATION!$A159,'GESTION '!$B$2:$T$83,19))</f>
        <v>275.36780622809692</v>
      </c>
      <c r="P163" s="171"/>
    </row>
    <row r="164" spans="1:16">
      <c r="A164" s="3"/>
      <c r="B164" s="1" t="str">
        <f>IF(FORMATION!$A160="","",VLOOKUP(FORMATION!$A160,'GESTION '!$B$2:$T$83,5))</f>
        <v>DELEPLACE</v>
      </c>
      <c r="C164" s="1" t="str">
        <f>IF(FORMATION!$A160="","",VLOOKUP(FORMATION!$A160,'GESTION '!$B$2:$T$83,6))</f>
        <v>Nicolas</v>
      </c>
      <c r="D164" s="1">
        <f>IF(FORMATION!$A160="","",VLOOKUP(FORMATION!$A160,'GESTION '!$B$2:$T$83,8))</f>
        <v>1995</v>
      </c>
      <c r="E164" s="1">
        <f>IF(FORMATION!$A160="","",VLOOKUP(FORMATION!$A160,'GESTION '!$B$2:$T$83,9))</f>
        <v>74.900000000000006</v>
      </c>
      <c r="F164" s="1">
        <f>IF(FORMATION!$A160="","",VLOOKUP(FORMATION!$A160,'GESTION '!$B$2:$T$83,10))</f>
        <v>90</v>
      </c>
      <c r="G164" s="1">
        <f>IF(FORMATION!$A160="","",VLOOKUP(FORMATION!$A160,'GESTION '!$B$2:$T$83,11))</f>
        <v>95</v>
      </c>
      <c r="H164" s="1">
        <f>IF(FORMATION!$A160="","",VLOOKUP(FORMATION!$A160,'GESTION '!$B$2:$T$83,12))</f>
        <v>-100</v>
      </c>
      <c r="I164" s="1">
        <f>IF(FORMATION!$A160="","",VLOOKUP(FORMATION!$A160,'GESTION '!$B$2:$T$83,13))</f>
        <v>95</v>
      </c>
      <c r="J164" s="1">
        <f>IF(FORMATION!$A160="","",VLOOKUP(FORMATION!$A160,'GESTION '!$B$2:$T$83,14))</f>
        <v>106</v>
      </c>
      <c r="K164" s="1">
        <f>IF(FORMATION!$A160="","",VLOOKUP(FORMATION!$A160,'GESTION '!$B$2:$T$83,15))</f>
        <v>110</v>
      </c>
      <c r="L164" s="1">
        <f>IF(FORMATION!$A160="","",VLOOKUP(FORMATION!$A160,'GESTION '!$B$2:$T$83,16))</f>
        <v>-117</v>
      </c>
      <c r="M164" s="1">
        <f>IF(FORMATION!$A160="","",VLOOKUP(FORMATION!$A160,'GESTION '!$B$2:$T$83,17))</f>
        <v>110</v>
      </c>
      <c r="N164" s="1">
        <f>IF(FORMATION!$A160="","",VLOOKUP(FORMATION!$A160,'GESTION '!$B$2:$T$83,18))</f>
        <v>205</v>
      </c>
      <c r="O164" s="1">
        <f>IF(FORMATION!$A160="","",VLOOKUP(FORMATION!$A160,'GESTION '!$B$2:$T$83,19))</f>
        <v>262.2845475370475</v>
      </c>
      <c r="P164" s="171"/>
    </row>
    <row r="165" spans="1:16">
      <c r="A165" s="3"/>
      <c r="B165" s="1" t="str">
        <f>IF(FORMATION!$A161="","",VLOOKUP(FORMATION!$A161,'GESTION '!$B$2:$T$83,5))</f>
        <v>BUZELIN</v>
      </c>
      <c r="C165" s="1" t="str">
        <f>IF(FORMATION!$A161="","",VLOOKUP(FORMATION!$A161,'GESTION '!$B$2:$T$83,6))</f>
        <v>CEDRIC</v>
      </c>
      <c r="D165" s="1">
        <f>IF(FORMATION!$A161="","",VLOOKUP(FORMATION!$A161,'GESTION '!$B$2:$T$83,8))</f>
        <v>1994</v>
      </c>
      <c r="E165" s="1">
        <f>IF(FORMATION!$A161="","",VLOOKUP(FORMATION!$A161,'GESTION '!$B$2:$T$83,9))</f>
        <v>85</v>
      </c>
      <c r="F165" s="1">
        <f>IF(FORMATION!$A161="","",VLOOKUP(FORMATION!$A161,'GESTION '!$B$2:$T$83,10))</f>
        <v>-100</v>
      </c>
      <c r="G165" s="1">
        <f>IF(FORMATION!$A161="","",VLOOKUP(FORMATION!$A161,'GESTION '!$B$2:$T$83,11))</f>
        <v>100</v>
      </c>
      <c r="H165" s="1">
        <f>IF(FORMATION!$A161="","",VLOOKUP(FORMATION!$A161,'GESTION '!$B$2:$T$83,12))</f>
        <v>110</v>
      </c>
      <c r="I165" s="1">
        <f>IF(FORMATION!$A161="","",VLOOKUP(FORMATION!$A161,'GESTION '!$B$2:$T$83,13))</f>
        <v>110</v>
      </c>
      <c r="J165" s="1">
        <f>IF(FORMATION!$A161="","",VLOOKUP(FORMATION!$A161,'GESTION '!$B$2:$T$83,14))</f>
        <v>128</v>
      </c>
      <c r="K165" s="1">
        <f>IF(FORMATION!$A161="","",VLOOKUP(FORMATION!$A161,'GESTION '!$B$2:$T$83,15))</f>
        <v>-135</v>
      </c>
      <c r="L165" s="1">
        <f>IF(FORMATION!$A161="","",VLOOKUP(FORMATION!$A161,'GESTION '!$B$2:$T$83,16))</f>
        <v>-140</v>
      </c>
      <c r="M165" s="1">
        <f>IF(FORMATION!$A161="","",VLOOKUP(FORMATION!$A161,'GESTION '!$B$2:$T$83,17))</f>
        <v>128</v>
      </c>
      <c r="N165" s="1">
        <f>IF(FORMATION!$A161="","",VLOOKUP(FORMATION!$A161,'GESTION '!$B$2:$T$83,18))</f>
        <v>238</v>
      </c>
      <c r="O165" s="1">
        <f>IF(FORMATION!$A161="","",VLOOKUP(FORMATION!$A161,'GESTION '!$B$2:$T$83,19))</f>
        <v>284.4183098266343</v>
      </c>
      <c r="P165" s="171"/>
    </row>
    <row r="166" spans="1:16">
      <c r="A166" s="3"/>
      <c r="B166" s="1" t="str">
        <f>IF(FORMATION!$A162="","",VLOOKUP(FORMATION!$A162,'GESTION '!$B$2:$T$83,5))</f>
        <v xml:space="preserve">DEZERABLE </v>
      </c>
      <c r="C166" s="1" t="str">
        <f>IF(FORMATION!$A162="","",VLOOKUP(FORMATION!$A162,'GESTION '!$B$2:$T$83,6))</f>
        <v>Kathy</v>
      </c>
      <c r="D166" s="1" t="str">
        <f>IF(FORMATION!$A162="","",VLOOKUP(FORMATION!$A162,'GESTION '!$B$2:$T$83,8))</f>
        <v>1997</v>
      </c>
      <c r="E166" s="1">
        <f>IF(FORMATION!$A162="","",VLOOKUP(FORMATION!$A162,'GESTION '!$B$2:$T$83,9))</f>
        <v>51.19</v>
      </c>
      <c r="F166" s="1">
        <f>IF(FORMATION!$A162="","",VLOOKUP(FORMATION!$A162,'GESTION '!$B$2:$T$83,10))</f>
        <v>50</v>
      </c>
      <c r="G166" s="1">
        <f>IF(FORMATION!$A162="","",VLOOKUP(FORMATION!$A162,'GESTION '!$B$2:$T$83,11))</f>
        <v>-52</v>
      </c>
      <c r="H166" s="1">
        <f>IF(FORMATION!$A162="","",VLOOKUP(FORMATION!$A162,'GESTION '!$B$2:$T$83,12))</f>
        <v>53</v>
      </c>
      <c r="I166" s="1">
        <f>IF(FORMATION!$A162="","",VLOOKUP(FORMATION!$A162,'GESTION '!$B$2:$T$83,13))</f>
        <v>53</v>
      </c>
      <c r="J166" s="1">
        <f>IF(FORMATION!$A162="","",VLOOKUP(FORMATION!$A162,'GESTION '!$B$2:$T$83,14))</f>
        <v>63</v>
      </c>
      <c r="K166" s="1">
        <f>IF(FORMATION!$A162="","",VLOOKUP(FORMATION!$A162,'GESTION '!$B$2:$T$83,15))</f>
        <v>66</v>
      </c>
      <c r="L166" s="1">
        <f>IF(FORMATION!$A162="","",VLOOKUP(FORMATION!$A162,'GESTION '!$B$2:$T$83,16))</f>
        <v>-68</v>
      </c>
      <c r="M166" s="1">
        <f>IF(FORMATION!$A162="","",VLOOKUP(FORMATION!$A162,'GESTION '!$B$2:$T$83,17))</f>
        <v>66</v>
      </c>
      <c r="N166" s="1">
        <f>IF(FORMATION!$A162="","",VLOOKUP(FORMATION!$A162,'GESTION '!$B$2:$T$83,18))</f>
        <v>119</v>
      </c>
      <c r="O166" s="1">
        <f>IF(FORMATION!$A162="","",VLOOKUP(FORMATION!$A162,'GESTION '!$B$2:$T$83,19))</f>
        <v>184.65462973714369</v>
      </c>
      <c r="P166" s="171"/>
    </row>
    <row r="167" spans="1:16">
      <c r="A167" s="169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170"/>
    </row>
    <row r="168" spans="1:16" ht="15.75">
      <c r="A168" s="169"/>
      <c r="B168" s="6"/>
      <c r="C168" s="6"/>
      <c r="D168" s="6"/>
      <c r="E168" s="6"/>
      <c r="F168" s="6"/>
      <c r="G168" s="6"/>
      <c r="H168" s="6"/>
      <c r="I168" s="382" t="s">
        <v>93</v>
      </c>
      <c r="J168" s="382"/>
      <c r="K168" s="382"/>
      <c r="L168" s="382"/>
      <c r="M168" s="382"/>
      <c r="N168" s="383">
        <f>IF(O166="",SUM(O162:O165),SUM(O162:O166)-MIN(O162:O166))</f>
        <v>1060.5812233315355</v>
      </c>
      <c r="O168" s="384"/>
      <c r="P168" s="170"/>
    </row>
    <row r="169" spans="1:16" ht="13.5" thickBot="1">
      <c r="A169" s="17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173"/>
    </row>
    <row r="170" spans="1:16" ht="13.5" thickBot="1"/>
    <row r="171" spans="1:16" ht="18">
      <c r="A171" s="377"/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9"/>
    </row>
    <row r="172" spans="1:16">
      <c r="A172" s="169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170"/>
    </row>
    <row r="173" spans="1:16">
      <c r="A173" s="169"/>
      <c r="B173" s="6"/>
      <c r="C173" s="6"/>
      <c r="D173" s="6"/>
      <c r="E173" s="6"/>
      <c r="F173" s="380" t="s">
        <v>0</v>
      </c>
      <c r="G173" s="380"/>
      <c r="H173" s="380"/>
      <c r="I173" s="380"/>
      <c r="J173" s="381" t="s">
        <v>92</v>
      </c>
      <c r="K173" s="381"/>
      <c r="L173" s="381"/>
      <c r="M173" s="381"/>
      <c r="N173" s="6"/>
      <c r="O173" s="6"/>
      <c r="P173" s="170"/>
    </row>
    <row r="174" spans="1:16">
      <c r="A174" s="3" t="s">
        <v>14</v>
      </c>
      <c r="B174" s="1" t="s">
        <v>44</v>
      </c>
      <c r="C174" s="1" t="s">
        <v>45</v>
      </c>
      <c r="D174" s="1" t="s">
        <v>47</v>
      </c>
      <c r="E174" s="1" t="s">
        <v>48</v>
      </c>
      <c r="F174" s="1">
        <v>1</v>
      </c>
      <c r="G174" s="1">
        <v>2</v>
      </c>
      <c r="H174" s="1">
        <v>3</v>
      </c>
      <c r="I174" s="1" t="s">
        <v>49</v>
      </c>
      <c r="J174" s="1">
        <v>1</v>
      </c>
      <c r="K174" s="1">
        <v>2</v>
      </c>
      <c r="L174" s="1">
        <v>3</v>
      </c>
      <c r="M174" s="1" t="s">
        <v>28</v>
      </c>
      <c r="N174" s="1" t="s">
        <v>50</v>
      </c>
      <c r="O174" s="1" t="s">
        <v>51</v>
      </c>
      <c r="P174" s="171"/>
    </row>
    <row r="175" spans="1:16">
      <c r="A175" s="3"/>
      <c r="B175" s="1" t="str">
        <f>IF(FORMATION!$A172="","",VLOOKUP(FORMATION!$A172,'GESTION '!$B$2:$T$83,5))</f>
        <v/>
      </c>
      <c r="C175" s="1" t="str">
        <f>IF(FORMATION!$A172="","",VLOOKUP(FORMATION!$A172,'GESTION '!$B$2:$T$83,6))</f>
        <v/>
      </c>
      <c r="D175" s="1" t="str">
        <f>IF(FORMATION!$A172="","",VLOOKUP(FORMATION!$A172,'GESTION '!$B$2:$T$83,8))</f>
        <v/>
      </c>
      <c r="E175" s="1" t="str">
        <f>IF(FORMATION!$A172="","",VLOOKUP(FORMATION!$A172,'GESTION '!$B$2:$T$83,9))</f>
        <v/>
      </c>
      <c r="F175" s="1" t="str">
        <f>IF(FORMATION!$A172="","",VLOOKUP(FORMATION!$A172,'GESTION '!$B$2:$T$83,10))</f>
        <v/>
      </c>
      <c r="G175" s="1" t="str">
        <f>IF(FORMATION!$A172="","",VLOOKUP(FORMATION!$A172,'GESTION '!$B$2:$T$83,11))</f>
        <v/>
      </c>
      <c r="H175" s="1" t="str">
        <f>IF(FORMATION!$A172="","",VLOOKUP(FORMATION!$A172,'GESTION '!$B$2:$T$83,12))</f>
        <v/>
      </c>
      <c r="I175" s="1" t="str">
        <f>IF(FORMATION!$A172="","",VLOOKUP(FORMATION!$A172,'GESTION '!$B$2:$T$83,13))</f>
        <v/>
      </c>
      <c r="J175" s="1" t="str">
        <f>IF(FORMATION!$A172="","",VLOOKUP(FORMATION!$A172,'GESTION '!$B$2:$T$83,14))</f>
        <v/>
      </c>
      <c r="K175" s="1" t="str">
        <f>IF(FORMATION!$A172="","",VLOOKUP(FORMATION!$A172,'GESTION '!$B$2:$T$83,15))</f>
        <v/>
      </c>
      <c r="L175" s="1" t="str">
        <f>IF(FORMATION!$A172="","",VLOOKUP(FORMATION!$A172,'GESTION '!$B$2:$T$83,16))</f>
        <v/>
      </c>
      <c r="M175" s="1" t="str">
        <f>IF(FORMATION!$A172="","",VLOOKUP(FORMATION!$A172,'GESTION '!$B$2:$T$83,17))</f>
        <v/>
      </c>
      <c r="N175" s="1" t="str">
        <f>IF(FORMATION!$A172="","",VLOOKUP(FORMATION!$A172,'GESTION '!$B$2:$T$83,18))</f>
        <v/>
      </c>
      <c r="O175" s="1" t="str">
        <f>IF(FORMATION!$A172="","",VLOOKUP(FORMATION!$A172,'GESTION '!$B$2:$T$83,19))</f>
        <v/>
      </c>
      <c r="P175" s="171"/>
    </row>
    <row r="176" spans="1:16">
      <c r="A176" s="3"/>
      <c r="B176" s="1" t="str">
        <f>IF(FORMATION!$A173="","",VLOOKUP(FORMATION!$A173,'GESTION '!$B$2:$T$83,5))</f>
        <v/>
      </c>
      <c r="C176" s="1" t="str">
        <f>IF(FORMATION!$A173="","",VLOOKUP(FORMATION!$A173,'GESTION '!$B$2:$T$83,6))</f>
        <v/>
      </c>
      <c r="D176" s="1" t="str">
        <f>IF(FORMATION!$A173="","",VLOOKUP(FORMATION!$A173,'GESTION '!$B$2:$T$83,8))</f>
        <v/>
      </c>
      <c r="E176" s="1" t="str">
        <f>IF(FORMATION!$A173="","",VLOOKUP(FORMATION!$A173,'GESTION '!$B$2:$T$83,9))</f>
        <v/>
      </c>
      <c r="F176" s="1" t="str">
        <f>IF(FORMATION!$A173="","",VLOOKUP(FORMATION!$A173,'GESTION '!$B$2:$T$83,10))</f>
        <v/>
      </c>
      <c r="G176" s="1" t="str">
        <f>IF(FORMATION!$A173="","",VLOOKUP(FORMATION!$A173,'GESTION '!$B$2:$T$83,11))</f>
        <v/>
      </c>
      <c r="H176" s="1" t="str">
        <f>IF(FORMATION!$A173="","",VLOOKUP(FORMATION!$A173,'GESTION '!$B$2:$T$83,12))</f>
        <v/>
      </c>
      <c r="I176" s="1" t="str">
        <f>IF(FORMATION!$A173="","",VLOOKUP(FORMATION!$A173,'GESTION '!$B$2:$T$83,13))</f>
        <v/>
      </c>
      <c r="J176" s="1" t="str">
        <f>IF(FORMATION!$A173="","",VLOOKUP(FORMATION!$A173,'GESTION '!$B$2:$T$83,14))</f>
        <v/>
      </c>
      <c r="K176" s="1" t="str">
        <f>IF(FORMATION!$A173="","",VLOOKUP(FORMATION!$A173,'GESTION '!$B$2:$T$83,15))</f>
        <v/>
      </c>
      <c r="L176" s="1" t="str">
        <f>IF(FORMATION!$A173="","",VLOOKUP(FORMATION!$A173,'GESTION '!$B$2:$T$83,16))</f>
        <v/>
      </c>
      <c r="M176" s="1" t="str">
        <f>IF(FORMATION!$A173="","",VLOOKUP(FORMATION!$A173,'GESTION '!$B$2:$T$83,17))</f>
        <v/>
      </c>
      <c r="N176" s="1" t="str">
        <f>IF(FORMATION!$A173="","",VLOOKUP(FORMATION!$A173,'GESTION '!$B$2:$T$83,18))</f>
        <v/>
      </c>
      <c r="O176" s="1" t="str">
        <f>IF(FORMATION!$A173="","",VLOOKUP(FORMATION!$A173,'GESTION '!$B$2:$T$83,19))</f>
        <v/>
      </c>
      <c r="P176" s="171"/>
    </row>
    <row r="177" spans="1:16">
      <c r="A177" s="3"/>
      <c r="B177" s="1" t="str">
        <f>IF(FORMATION!$A174="","",VLOOKUP(FORMATION!$A174,'GESTION '!$B$2:$T$83,5))</f>
        <v/>
      </c>
      <c r="C177" s="1" t="str">
        <f>IF(FORMATION!$A174="","",VLOOKUP(FORMATION!$A174,'GESTION '!$B$2:$T$83,6))</f>
        <v/>
      </c>
      <c r="D177" s="1" t="str">
        <f>IF(FORMATION!$A174="","",VLOOKUP(FORMATION!$A174,'GESTION '!$B$2:$T$83,8))</f>
        <v/>
      </c>
      <c r="E177" s="1" t="str">
        <f>IF(FORMATION!$A174="","",VLOOKUP(FORMATION!$A174,'GESTION '!$B$2:$T$83,9))</f>
        <v/>
      </c>
      <c r="F177" s="1" t="str">
        <f>IF(FORMATION!$A174="","",VLOOKUP(FORMATION!$A174,'GESTION '!$B$2:$T$83,10))</f>
        <v/>
      </c>
      <c r="G177" s="1" t="str">
        <f>IF(FORMATION!$A174="","",VLOOKUP(FORMATION!$A174,'GESTION '!$B$2:$T$83,11))</f>
        <v/>
      </c>
      <c r="H177" s="1" t="str">
        <f>IF(FORMATION!$A174="","",VLOOKUP(FORMATION!$A174,'GESTION '!$B$2:$T$83,12))</f>
        <v/>
      </c>
      <c r="I177" s="1" t="str">
        <f>IF(FORMATION!$A174="","",VLOOKUP(FORMATION!$A174,'GESTION '!$B$2:$T$83,13))</f>
        <v/>
      </c>
      <c r="J177" s="1" t="str">
        <f>IF(FORMATION!$A174="","",VLOOKUP(FORMATION!$A174,'GESTION '!$B$2:$T$83,14))</f>
        <v/>
      </c>
      <c r="K177" s="1" t="str">
        <f>IF(FORMATION!$A174="","",VLOOKUP(FORMATION!$A174,'GESTION '!$B$2:$T$83,15))</f>
        <v/>
      </c>
      <c r="L177" s="1" t="str">
        <f>IF(FORMATION!$A174="","",VLOOKUP(FORMATION!$A174,'GESTION '!$B$2:$T$83,16))</f>
        <v/>
      </c>
      <c r="M177" s="1" t="str">
        <f>IF(FORMATION!$A174="","",VLOOKUP(FORMATION!$A174,'GESTION '!$B$2:$T$83,17))</f>
        <v/>
      </c>
      <c r="N177" s="1" t="str">
        <f>IF(FORMATION!$A174="","",VLOOKUP(FORMATION!$A174,'GESTION '!$B$2:$T$83,18))</f>
        <v/>
      </c>
      <c r="O177" s="1" t="str">
        <f>IF(FORMATION!$A174="","",VLOOKUP(FORMATION!$A174,'GESTION '!$B$2:$T$83,19))</f>
        <v/>
      </c>
      <c r="P177" s="171"/>
    </row>
    <row r="178" spans="1:16">
      <c r="A178" s="3"/>
      <c r="B178" s="1" t="str">
        <f>IF(FORMATION!$A175="","",VLOOKUP(FORMATION!$A175,'GESTION '!$B$2:$T$83,5))</f>
        <v/>
      </c>
      <c r="C178" s="1" t="str">
        <f>IF(FORMATION!$A175="","",VLOOKUP(FORMATION!$A175,'GESTION '!$B$2:$T$83,6))</f>
        <v/>
      </c>
      <c r="D178" s="1" t="str">
        <f>IF(FORMATION!$A175="","",VLOOKUP(FORMATION!$A175,'GESTION '!$B$2:$T$83,8))</f>
        <v/>
      </c>
      <c r="E178" s="1" t="str">
        <f>IF(FORMATION!$A175="","",VLOOKUP(FORMATION!$A175,'GESTION '!$B$2:$T$83,9))</f>
        <v/>
      </c>
      <c r="F178" s="1" t="str">
        <f>IF(FORMATION!$A175="","",VLOOKUP(FORMATION!$A175,'GESTION '!$B$2:$T$83,10))</f>
        <v/>
      </c>
      <c r="G178" s="1" t="str">
        <f>IF(FORMATION!$A175="","",VLOOKUP(FORMATION!$A175,'GESTION '!$B$2:$T$83,11))</f>
        <v/>
      </c>
      <c r="H178" s="1" t="str">
        <f>IF(FORMATION!$A175="","",VLOOKUP(FORMATION!$A175,'GESTION '!$B$2:$T$83,12))</f>
        <v/>
      </c>
      <c r="I178" s="1" t="str">
        <f>IF(FORMATION!$A175="","",VLOOKUP(FORMATION!$A175,'GESTION '!$B$2:$T$83,13))</f>
        <v/>
      </c>
      <c r="J178" s="1" t="str">
        <f>IF(FORMATION!$A175="","",VLOOKUP(FORMATION!$A175,'GESTION '!$B$2:$T$83,14))</f>
        <v/>
      </c>
      <c r="K178" s="1" t="str">
        <f>IF(FORMATION!$A175="","",VLOOKUP(FORMATION!$A175,'GESTION '!$B$2:$T$83,15))</f>
        <v/>
      </c>
      <c r="L178" s="1" t="str">
        <f>IF(FORMATION!$A175="","",VLOOKUP(FORMATION!$A175,'GESTION '!$B$2:$T$83,16))</f>
        <v/>
      </c>
      <c r="M178" s="1" t="str">
        <f>IF(FORMATION!$A175="","",VLOOKUP(FORMATION!$A175,'GESTION '!$B$2:$T$83,17))</f>
        <v/>
      </c>
      <c r="N178" s="1" t="str">
        <f>IF(FORMATION!$A175="","",VLOOKUP(FORMATION!$A175,'GESTION '!$B$2:$T$83,18))</f>
        <v/>
      </c>
      <c r="O178" s="1" t="str">
        <f>IF(FORMATION!$A175="","",VLOOKUP(FORMATION!$A175,'GESTION '!$B$2:$T$83,19))</f>
        <v/>
      </c>
      <c r="P178" s="171"/>
    </row>
    <row r="179" spans="1:16">
      <c r="A179" s="3"/>
      <c r="B179" s="1" t="str">
        <f>IF(FORMATION!$A176="","",VLOOKUP(FORMATION!$A176,'GESTION '!$B$2:$T$83,5))</f>
        <v/>
      </c>
      <c r="C179" s="1" t="str">
        <f>IF(FORMATION!$A176="","",VLOOKUP(FORMATION!$A176,'GESTION '!$B$2:$T$83,6))</f>
        <v/>
      </c>
      <c r="D179" s="1" t="str">
        <f>IF(FORMATION!$A176="","",VLOOKUP(FORMATION!$A176,'GESTION '!$B$2:$T$83,8))</f>
        <v/>
      </c>
      <c r="E179" s="1" t="str">
        <f>IF(FORMATION!$A176="","",VLOOKUP(FORMATION!$A176,'GESTION '!$B$2:$T$83,9))</f>
        <v/>
      </c>
      <c r="F179" s="1" t="str">
        <f>IF(FORMATION!$A176="","",VLOOKUP(FORMATION!$A176,'GESTION '!$B$2:$T$83,10))</f>
        <v/>
      </c>
      <c r="G179" s="1" t="str">
        <f>IF(FORMATION!$A176="","",VLOOKUP(FORMATION!$A176,'GESTION '!$B$2:$T$83,11))</f>
        <v/>
      </c>
      <c r="H179" s="1" t="str">
        <f>IF(FORMATION!$A176="","",VLOOKUP(FORMATION!$A176,'GESTION '!$B$2:$T$83,12))</f>
        <v/>
      </c>
      <c r="I179" s="1" t="str">
        <f>IF(FORMATION!$A176="","",VLOOKUP(FORMATION!$A176,'GESTION '!$B$2:$T$83,13))</f>
        <v/>
      </c>
      <c r="J179" s="1" t="str">
        <f>IF(FORMATION!$A176="","",VLOOKUP(FORMATION!$A176,'GESTION '!$B$2:$T$83,14))</f>
        <v/>
      </c>
      <c r="K179" s="1" t="str">
        <f>IF(FORMATION!$A176="","",VLOOKUP(FORMATION!$A176,'GESTION '!$B$2:$T$83,15))</f>
        <v/>
      </c>
      <c r="L179" s="1" t="str">
        <f>IF(FORMATION!$A176="","",VLOOKUP(FORMATION!$A176,'GESTION '!$B$2:$T$83,16))</f>
        <v/>
      </c>
      <c r="M179" s="1" t="str">
        <f>IF(FORMATION!$A176="","",VLOOKUP(FORMATION!$A176,'GESTION '!$B$2:$T$83,17))</f>
        <v/>
      </c>
      <c r="N179" s="1" t="str">
        <f>IF(FORMATION!$A176="","",VLOOKUP(FORMATION!$A176,'GESTION '!$B$2:$T$83,18))</f>
        <v/>
      </c>
      <c r="O179" s="1" t="str">
        <f>IF(FORMATION!$A176="","",VLOOKUP(FORMATION!$A176,'GESTION '!$B$2:$T$83,19))</f>
        <v/>
      </c>
      <c r="P179" s="171"/>
    </row>
    <row r="180" spans="1:16">
      <c r="A180" s="169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170"/>
    </row>
    <row r="181" spans="1:16" ht="15.75">
      <c r="A181" s="169"/>
      <c r="B181" s="6"/>
      <c r="C181" s="6"/>
      <c r="D181" s="6"/>
      <c r="E181" s="6"/>
      <c r="F181" s="6"/>
      <c r="G181" s="6"/>
      <c r="H181" s="6"/>
      <c r="I181" s="382" t="s">
        <v>93</v>
      </c>
      <c r="J181" s="382"/>
      <c r="K181" s="382"/>
      <c r="L181" s="382"/>
      <c r="M181" s="382"/>
      <c r="N181" s="383">
        <f>IF(O179="",SUM(O175:O178),SUM(O175:O179)-MIN(O175:O179))</f>
        <v>0</v>
      </c>
      <c r="O181" s="384"/>
      <c r="P181" s="170"/>
    </row>
    <row r="182" spans="1:16" ht="13.5" thickBot="1">
      <c r="A182" s="17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73"/>
    </row>
    <row r="183" spans="1:16" ht="13.5" thickBot="1"/>
    <row r="184" spans="1:16" ht="18">
      <c r="A184" s="377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9"/>
    </row>
    <row r="185" spans="1:16">
      <c r="A185" s="169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70"/>
    </row>
    <row r="186" spans="1:16">
      <c r="A186" s="169"/>
      <c r="B186" s="6"/>
      <c r="C186" s="6"/>
      <c r="D186" s="6"/>
      <c r="E186" s="6"/>
      <c r="F186" s="380" t="s">
        <v>0</v>
      </c>
      <c r="G186" s="380"/>
      <c r="H186" s="380"/>
      <c r="I186" s="380"/>
      <c r="J186" s="381" t="s">
        <v>92</v>
      </c>
      <c r="K186" s="381"/>
      <c r="L186" s="381"/>
      <c r="M186" s="381"/>
      <c r="N186" s="6"/>
      <c r="O186" s="6"/>
      <c r="P186" s="170"/>
    </row>
    <row r="187" spans="1:16">
      <c r="A187" s="3" t="s">
        <v>14</v>
      </c>
      <c r="B187" s="1" t="s">
        <v>44</v>
      </c>
      <c r="C187" s="1" t="s">
        <v>45</v>
      </c>
      <c r="D187" s="1" t="s">
        <v>47</v>
      </c>
      <c r="E187" s="1" t="s">
        <v>48</v>
      </c>
      <c r="F187" s="1">
        <v>1</v>
      </c>
      <c r="G187" s="1">
        <v>2</v>
      </c>
      <c r="H187" s="1">
        <v>3</v>
      </c>
      <c r="I187" s="1" t="s">
        <v>49</v>
      </c>
      <c r="J187" s="1">
        <v>1</v>
      </c>
      <c r="K187" s="1">
        <v>2</v>
      </c>
      <c r="L187" s="1">
        <v>3</v>
      </c>
      <c r="M187" s="1" t="s">
        <v>28</v>
      </c>
      <c r="N187" s="1" t="s">
        <v>50</v>
      </c>
      <c r="O187" s="1" t="s">
        <v>51</v>
      </c>
      <c r="P187" s="171"/>
    </row>
    <row r="188" spans="1:16">
      <c r="A188" s="3"/>
      <c r="B188" s="1" t="str">
        <f>IF(FORMATION!$A185="","",VLOOKUP(FORMATION!$A185,'GESTION '!$B$2:$T$83,5))</f>
        <v/>
      </c>
      <c r="C188" s="1" t="str">
        <f>IF(FORMATION!$A185="","",VLOOKUP(FORMATION!$A185,'GESTION '!$B$2:$T$83,6))</f>
        <v/>
      </c>
      <c r="D188" s="1" t="str">
        <f>IF(FORMATION!$A185="","",VLOOKUP(FORMATION!$A185,'GESTION '!$B$2:$T$83,8))</f>
        <v/>
      </c>
      <c r="E188" s="1" t="str">
        <f>IF(FORMATION!$A185="","",VLOOKUP(FORMATION!$A185,'GESTION '!$B$2:$T$83,9))</f>
        <v/>
      </c>
      <c r="F188" s="1" t="str">
        <f>IF(FORMATION!$A185="","",VLOOKUP(FORMATION!$A185,'GESTION '!$B$2:$T$83,10))</f>
        <v/>
      </c>
      <c r="G188" s="1" t="str">
        <f>IF(FORMATION!$A185="","",VLOOKUP(FORMATION!$A185,'GESTION '!$B$2:$T$83,11))</f>
        <v/>
      </c>
      <c r="H188" s="1" t="str">
        <f>IF(FORMATION!$A185="","",VLOOKUP(FORMATION!$A185,'GESTION '!$B$2:$T$83,12))</f>
        <v/>
      </c>
      <c r="I188" s="1" t="str">
        <f>IF(FORMATION!$A185="","",VLOOKUP(FORMATION!$A185,'GESTION '!$B$2:$T$83,13))</f>
        <v/>
      </c>
      <c r="J188" s="1" t="str">
        <f>IF(FORMATION!$A185="","",VLOOKUP(FORMATION!$A185,'GESTION '!$B$2:$T$83,14))</f>
        <v/>
      </c>
      <c r="K188" s="1" t="str">
        <f>IF(FORMATION!$A185="","",VLOOKUP(FORMATION!$A185,'GESTION '!$B$2:$T$83,15))</f>
        <v/>
      </c>
      <c r="L188" s="1" t="str">
        <f>IF(FORMATION!$A185="","",VLOOKUP(FORMATION!$A185,'GESTION '!$B$2:$T$83,16))</f>
        <v/>
      </c>
      <c r="M188" s="1" t="str">
        <f>IF(FORMATION!$A185="","",VLOOKUP(FORMATION!$A185,'GESTION '!$B$2:$T$83,17))</f>
        <v/>
      </c>
      <c r="N188" s="1" t="str">
        <f>IF(FORMATION!$A185="","",VLOOKUP(FORMATION!$A185,'GESTION '!$B$2:$T$83,18))</f>
        <v/>
      </c>
      <c r="O188" s="1" t="str">
        <f>IF(FORMATION!$A185="","",VLOOKUP(FORMATION!$A185,'GESTION '!$B$2:$T$83,19))</f>
        <v/>
      </c>
      <c r="P188" s="171"/>
    </row>
    <row r="189" spans="1:16">
      <c r="A189" s="3"/>
      <c r="B189" s="1" t="str">
        <f>IF(FORMATION!$A186="","",VLOOKUP(FORMATION!$A186,'GESTION '!$B$2:$T$83,5))</f>
        <v/>
      </c>
      <c r="C189" s="1" t="str">
        <f>IF(FORMATION!$A186="","",VLOOKUP(FORMATION!$A186,'GESTION '!$B$2:$T$83,6))</f>
        <v/>
      </c>
      <c r="D189" s="1" t="str">
        <f>IF(FORMATION!$A186="","",VLOOKUP(FORMATION!$A186,'GESTION '!$B$2:$T$83,8))</f>
        <v/>
      </c>
      <c r="E189" s="1" t="str">
        <f>IF(FORMATION!$A186="","",VLOOKUP(FORMATION!$A186,'GESTION '!$B$2:$T$83,9))</f>
        <v/>
      </c>
      <c r="F189" s="1" t="str">
        <f>IF(FORMATION!$A186="","",VLOOKUP(FORMATION!$A186,'GESTION '!$B$2:$T$83,10))</f>
        <v/>
      </c>
      <c r="G189" s="1" t="str">
        <f>IF(FORMATION!$A186="","",VLOOKUP(FORMATION!$A186,'GESTION '!$B$2:$T$83,11))</f>
        <v/>
      </c>
      <c r="H189" s="1" t="str">
        <f>IF(FORMATION!$A186="","",VLOOKUP(FORMATION!$A186,'GESTION '!$B$2:$T$83,12))</f>
        <v/>
      </c>
      <c r="I189" s="1" t="str">
        <f>IF(FORMATION!$A186="","",VLOOKUP(FORMATION!$A186,'GESTION '!$B$2:$T$83,13))</f>
        <v/>
      </c>
      <c r="J189" s="1" t="str">
        <f>IF(FORMATION!$A186="","",VLOOKUP(FORMATION!$A186,'GESTION '!$B$2:$T$83,14))</f>
        <v/>
      </c>
      <c r="K189" s="1" t="str">
        <f>IF(FORMATION!$A186="","",VLOOKUP(FORMATION!$A186,'GESTION '!$B$2:$T$83,15))</f>
        <v/>
      </c>
      <c r="L189" s="1" t="str">
        <f>IF(FORMATION!$A186="","",VLOOKUP(FORMATION!$A186,'GESTION '!$B$2:$T$83,16))</f>
        <v/>
      </c>
      <c r="M189" s="1" t="str">
        <f>IF(FORMATION!$A186="","",VLOOKUP(FORMATION!$A186,'GESTION '!$B$2:$T$83,17))</f>
        <v/>
      </c>
      <c r="N189" s="1" t="str">
        <f>IF(FORMATION!$A186="","",VLOOKUP(FORMATION!$A186,'GESTION '!$B$2:$T$83,18))</f>
        <v/>
      </c>
      <c r="O189" s="1" t="str">
        <f>IF(FORMATION!$A186="","",VLOOKUP(FORMATION!$A186,'GESTION '!$B$2:$T$83,19))</f>
        <v/>
      </c>
      <c r="P189" s="171"/>
    </row>
    <row r="190" spans="1:16">
      <c r="A190" s="3"/>
      <c r="B190" s="1" t="str">
        <f>IF(FORMATION!$A187="","",VLOOKUP(FORMATION!$A187,'GESTION '!$B$2:$T$83,5))</f>
        <v/>
      </c>
      <c r="C190" s="1" t="str">
        <f>IF(FORMATION!$A187="","",VLOOKUP(FORMATION!$A187,'GESTION '!$B$2:$T$83,6))</f>
        <v/>
      </c>
      <c r="D190" s="1" t="str">
        <f>IF(FORMATION!$A187="","",VLOOKUP(FORMATION!$A187,'GESTION '!$B$2:$T$83,8))</f>
        <v/>
      </c>
      <c r="E190" s="1" t="str">
        <f>IF(FORMATION!$A187="","",VLOOKUP(FORMATION!$A187,'GESTION '!$B$2:$T$83,9))</f>
        <v/>
      </c>
      <c r="F190" s="1" t="str">
        <f>IF(FORMATION!$A187="","",VLOOKUP(FORMATION!$A187,'GESTION '!$B$2:$T$83,10))</f>
        <v/>
      </c>
      <c r="G190" s="1" t="str">
        <f>IF(FORMATION!$A187="","",VLOOKUP(FORMATION!$A187,'GESTION '!$B$2:$T$83,11))</f>
        <v/>
      </c>
      <c r="H190" s="1" t="str">
        <f>IF(FORMATION!$A187="","",VLOOKUP(FORMATION!$A187,'GESTION '!$B$2:$T$83,12))</f>
        <v/>
      </c>
      <c r="I190" s="1" t="str">
        <f>IF(FORMATION!$A187="","",VLOOKUP(FORMATION!$A187,'GESTION '!$B$2:$T$83,13))</f>
        <v/>
      </c>
      <c r="J190" s="1" t="str">
        <f>IF(FORMATION!$A187="","",VLOOKUP(FORMATION!$A187,'GESTION '!$B$2:$T$83,14))</f>
        <v/>
      </c>
      <c r="K190" s="1" t="str">
        <f>IF(FORMATION!$A187="","",VLOOKUP(FORMATION!$A187,'GESTION '!$B$2:$T$83,15))</f>
        <v/>
      </c>
      <c r="L190" s="1" t="str">
        <f>IF(FORMATION!$A187="","",VLOOKUP(FORMATION!$A187,'GESTION '!$B$2:$T$83,16))</f>
        <v/>
      </c>
      <c r="M190" s="1" t="str">
        <f>IF(FORMATION!$A187="","",VLOOKUP(FORMATION!$A187,'GESTION '!$B$2:$T$83,17))</f>
        <v/>
      </c>
      <c r="N190" s="1" t="str">
        <f>IF(FORMATION!$A187="","",VLOOKUP(FORMATION!$A187,'GESTION '!$B$2:$T$83,18))</f>
        <v/>
      </c>
      <c r="O190" s="1" t="str">
        <f>IF(FORMATION!$A187="","",VLOOKUP(FORMATION!$A187,'GESTION '!$B$2:$T$83,19))</f>
        <v/>
      </c>
      <c r="P190" s="171"/>
    </row>
    <row r="191" spans="1:16">
      <c r="A191" s="3"/>
      <c r="B191" s="1" t="str">
        <f>IF(FORMATION!$A188="","",VLOOKUP(FORMATION!$A188,'GESTION '!$B$2:$T$83,5))</f>
        <v/>
      </c>
      <c r="C191" s="1" t="str">
        <f>IF(FORMATION!$A188="","",VLOOKUP(FORMATION!$A188,'GESTION '!$B$2:$T$83,6))</f>
        <v/>
      </c>
      <c r="D191" s="1" t="str">
        <f>IF(FORMATION!$A188="","",VLOOKUP(FORMATION!$A188,'GESTION '!$B$2:$T$83,8))</f>
        <v/>
      </c>
      <c r="E191" s="1" t="str">
        <f>IF(FORMATION!$A188="","",VLOOKUP(FORMATION!$A188,'GESTION '!$B$2:$T$83,9))</f>
        <v/>
      </c>
      <c r="F191" s="1" t="str">
        <f>IF(FORMATION!$A188="","",VLOOKUP(FORMATION!$A188,'GESTION '!$B$2:$T$83,10))</f>
        <v/>
      </c>
      <c r="G191" s="1" t="str">
        <f>IF(FORMATION!$A188="","",VLOOKUP(FORMATION!$A188,'GESTION '!$B$2:$T$83,11))</f>
        <v/>
      </c>
      <c r="H191" s="1" t="str">
        <f>IF(FORMATION!$A188="","",VLOOKUP(FORMATION!$A188,'GESTION '!$B$2:$T$83,12))</f>
        <v/>
      </c>
      <c r="I191" s="1" t="str">
        <f>IF(FORMATION!$A188="","",VLOOKUP(FORMATION!$A188,'GESTION '!$B$2:$T$83,13))</f>
        <v/>
      </c>
      <c r="J191" s="1" t="str">
        <f>IF(FORMATION!$A188="","",VLOOKUP(FORMATION!$A188,'GESTION '!$B$2:$T$83,14))</f>
        <v/>
      </c>
      <c r="K191" s="1" t="str">
        <f>IF(FORMATION!$A188="","",VLOOKUP(FORMATION!$A188,'GESTION '!$B$2:$T$83,15))</f>
        <v/>
      </c>
      <c r="L191" s="1" t="str">
        <f>IF(FORMATION!$A188="","",VLOOKUP(FORMATION!$A188,'GESTION '!$B$2:$T$83,16))</f>
        <v/>
      </c>
      <c r="M191" s="1" t="str">
        <f>IF(FORMATION!$A188="","",VLOOKUP(FORMATION!$A188,'GESTION '!$B$2:$T$83,17))</f>
        <v/>
      </c>
      <c r="N191" s="1" t="str">
        <f>IF(FORMATION!$A188="","",VLOOKUP(FORMATION!$A188,'GESTION '!$B$2:$T$83,18))</f>
        <v/>
      </c>
      <c r="O191" s="1" t="str">
        <f>IF(FORMATION!$A188="","",VLOOKUP(FORMATION!$A188,'GESTION '!$B$2:$T$83,19))</f>
        <v/>
      </c>
      <c r="P191" s="171"/>
    </row>
    <row r="192" spans="1:16">
      <c r="A192" s="3"/>
      <c r="B192" s="1" t="str">
        <f>IF(FORMATION!$A189="","",VLOOKUP(FORMATION!$A189,'GESTION '!$B$2:$T$83,5))</f>
        <v/>
      </c>
      <c r="C192" s="1" t="str">
        <f>IF(FORMATION!$A189="","",VLOOKUP(FORMATION!$A189,'GESTION '!$B$2:$T$83,6))</f>
        <v/>
      </c>
      <c r="D192" s="1" t="str">
        <f>IF(FORMATION!$A189="","",VLOOKUP(FORMATION!$A189,'GESTION '!$B$2:$T$83,8))</f>
        <v/>
      </c>
      <c r="E192" s="1" t="str">
        <f>IF(FORMATION!$A189="","",VLOOKUP(FORMATION!$A189,'GESTION '!$B$2:$T$83,9))</f>
        <v/>
      </c>
      <c r="F192" s="1" t="str">
        <f>IF(FORMATION!$A189="","",VLOOKUP(FORMATION!$A189,'GESTION '!$B$2:$T$83,10))</f>
        <v/>
      </c>
      <c r="G192" s="1" t="str">
        <f>IF(FORMATION!$A189="","",VLOOKUP(FORMATION!$A189,'GESTION '!$B$2:$T$83,11))</f>
        <v/>
      </c>
      <c r="H192" s="1" t="str">
        <f>IF(FORMATION!$A189="","",VLOOKUP(FORMATION!$A189,'GESTION '!$B$2:$T$83,12))</f>
        <v/>
      </c>
      <c r="I192" s="1" t="str">
        <f>IF(FORMATION!$A189="","",VLOOKUP(FORMATION!$A189,'GESTION '!$B$2:$T$83,13))</f>
        <v/>
      </c>
      <c r="J192" s="1" t="str">
        <f>IF(FORMATION!$A189="","",VLOOKUP(FORMATION!$A189,'GESTION '!$B$2:$T$83,14))</f>
        <v/>
      </c>
      <c r="K192" s="1" t="str">
        <f>IF(FORMATION!$A189="","",VLOOKUP(FORMATION!$A189,'GESTION '!$B$2:$T$83,15))</f>
        <v/>
      </c>
      <c r="L192" s="1" t="str">
        <f>IF(FORMATION!$A189="","",VLOOKUP(FORMATION!$A189,'GESTION '!$B$2:$T$83,16))</f>
        <v/>
      </c>
      <c r="M192" s="1" t="str">
        <f>IF(FORMATION!$A189="","",VLOOKUP(FORMATION!$A189,'GESTION '!$B$2:$T$83,17))</f>
        <v/>
      </c>
      <c r="N192" s="1" t="str">
        <f>IF(FORMATION!$A189="","",VLOOKUP(FORMATION!$A189,'GESTION '!$B$2:$T$83,18))</f>
        <v/>
      </c>
      <c r="O192" s="1" t="str">
        <f>IF(FORMATION!$A189="","",VLOOKUP(FORMATION!$A189,'GESTION '!$B$2:$T$83,19))</f>
        <v/>
      </c>
      <c r="P192" s="171"/>
    </row>
    <row r="193" spans="1:16">
      <c r="A193" s="169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170"/>
    </row>
    <row r="194" spans="1:16" ht="15.75">
      <c r="A194" s="169"/>
      <c r="B194" s="6"/>
      <c r="C194" s="6"/>
      <c r="D194" s="6"/>
      <c r="E194" s="6"/>
      <c r="F194" s="6"/>
      <c r="G194" s="6"/>
      <c r="H194" s="6"/>
      <c r="I194" s="382" t="s">
        <v>93</v>
      </c>
      <c r="J194" s="382"/>
      <c r="K194" s="382"/>
      <c r="L194" s="382"/>
      <c r="M194" s="382"/>
      <c r="N194" s="383">
        <f>IF(O192="",SUM(O188:O191),SUM(O188:O192)-MIN(O188:O192))</f>
        <v>0</v>
      </c>
      <c r="O194" s="384"/>
      <c r="P194" s="170"/>
    </row>
    <row r="195" spans="1:16" ht="13.5" thickBot="1">
      <c r="A195" s="17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173"/>
    </row>
    <row r="197" spans="1:16" ht="13.5" thickBot="1"/>
    <row r="198" spans="1:16" ht="13.5" customHeight="1">
      <c r="A198" s="377"/>
      <c r="B198" s="378"/>
      <c r="C198" s="378"/>
      <c r="D198" s="378"/>
      <c r="E198" s="378"/>
      <c r="F198" s="378"/>
      <c r="G198" s="378"/>
      <c r="H198" s="378"/>
      <c r="I198" s="378"/>
      <c r="J198" s="378"/>
      <c r="K198" s="378"/>
      <c r="L198" s="378"/>
      <c r="M198" s="378"/>
      <c r="N198" s="378"/>
      <c r="O198" s="378"/>
      <c r="P198" s="379"/>
    </row>
    <row r="199" spans="1:16" ht="13.5" customHeight="1">
      <c r="A199" s="169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170"/>
    </row>
    <row r="200" spans="1:16" ht="13.5" customHeight="1">
      <c r="A200" s="169"/>
      <c r="B200" s="6"/>
      <c r="C200" s="6"/>
      <c r="D200" s="6"/>
      <c r="E200" s="6"/>
      <c r="F200" s="380" t="s">
        <v>0</v>
      </c>
      <c r="G200" s="380"/>
      <c r="H200" s="380"/>
      <c r="I200" s="380"/>
      <c r="J200" s="381" t="s">
        <v>92</v>
      </c>
      <c r="K200" s="381"/>
      <c r="L200" s="381"/>
      <c r="M200" s="381"/>
      <c r="N200" s="6"/>
      <c r="O200" s="6"/>
      <c r="P200" s="170"/>
    </row>
    <row r="201" spans="1:16" ht="13.5" customHeight="1">
      <c r="A201" s="3" t="s">
        <v>14</v>
      </c>
      <c r="B201" s="1" t="s">
        <v>44</v>
      </c>
      <c r="C201" s="1" t="s">
        <v>45</v>
      </c>
      <c r="D201" s="1" t="s">
        <v>47</v>
      </c>
      <c r="E201" s="1" t="s">
        <v>48</v>
      </c>
      <c r="F201" s="1">
        <v>1</v>
      </c>
      <c r="G201" s="1">
        <v>2</v>
      </c>
      <c r="H201" s="1">
        <v>3</v>
      </c>
      <c r="I201" s="1" t="s">
        <v>49</v>
      </c>
      <c r="J201" s="1">
        <v>1</v>
      </c>
      <c r="K201" s="1">
        <v>2</v>
      </c>
      <c r="L201" s="1">
        <v>3</v>
      </c>
      <c r="M201" s="1" t="s">
        <v>28</v>
      </c>
      <c r="N201" s="1" t="s">
        <v>50</v>
      </c>
      <c r="O201" s="1" t="s">
        <v>51</v>
      </c>
      <c r="P201" s="171"/>
    </row>
    <row r="202" spans="1:16" ht="13.5" customHeight="1">
      <c r="A202" s="3"/>
      <c r="B202" s="1" t="str">
        <f>IF(FORMATION!$A191="","",VLOOKUP(FORMATION!$A191,'GESTION '!$B$2:$T$76,5))</f>
        <v/>
      </c>
      <c r="C202" s="1" t="str">
        <f>IF(FORMATION!$A191="","",VLOOKUP(FORMATION!$A191,'GESTION '!$B$2:$T$76,6))</f>
        <v/>
      </c>
      <c r="D202" s="1" t="str">
        <f>IF(FORMATION!$A191="","",VLOOKUP(FORMATION!$A191,'GESTION '!$B$2:$T$63,8))</f>
        <v/>
      </c>
      <c r="E202" s="1" t="str">
        <f>IF(FORMATION!$A191="","",VLOOKUP(FORMATION!$A191,'GESTION '!$B$2:$T$76,9))</f>
        <v/>
      </c>
      <c r="F202" s="1" t="str">
        <f>IF(FORMATION!$A191="","",VLOOKUP(FORMATION!$A191,'GESTION '!$B$2:$T$76,10))</f>
        <v/>
      </c>
      <c r="G202" s="1" t="str">
        <f>IF(FORMATION!$A191="","",VLOOKUP(FORMATION!$A191,'GESTION '!$B$2:$T$76,11))</f>
        <v/>
      </c>
      <c r="H202" s="1" t="str">
        <f>IF(FORMATION!$A191="","",VLOOKUP(FORMATION!$A191,'GESTION '!$B$2:$T$76,12))</f>
        <v/>
      </c>
      <c r="I202" s="1" t="str">
        <f>IF(FORMATION!$A191="","",VLOOKUP(FORMATION!$A191,'GESTION '!$B$2:$T$76,13))</f>
        <v/>
      </c>
      <c r="J202" s="1" t="str">
        <f>IF(FORMATION!$A191="","",VLOOKUP(FORMATION!$A191,'GESTION '!$B$2:$T$76,14))</f>
        <v/>
      </c>
      <c r="K202" s="1" t="str">
        <f>IF(FORMATION!$A191="","",VLOOKUP(FORMATION!$A191,'GESTION '!$B$2:$T$76,15))</f>
        <v/>
      </c>
      <c r="L202" s="1" t="str">
        <f>IF(FORMATION!$A191="","",VLOOKUP(FORMATION!$A191,'GESTION '!$B$2:$T$76,16))</f>
        <v/>
      </c>
      <c r="M202" s="1" t="str">
        <f>IF(FORMATION!$A191="","",VLOOKUP(FORMATION!$A191,'GESTION '!$B$2:$T$76,17))</f>
        <v/>
      </c>
      <c r="N202" s="1" t="str">
        <f>IF(FORMATION!$A191="","",VLOOKUP(FORMATION!$A191,'GESTION '!$B$2:$T$76,18))</f>
        <v/>
      </c>
      <c r="O202" s="1" t="str">
        <f>IF(FORMATION!$A191="","",VLOOKUP(FORMATION!$A191,'GESTION '!$B$2:$T$76,19))</f>
        <v/>
      </c>
      <c r="P202" s="171"/>
    </row>
    <row r="203" spans="1:16" ht="13.5" customHeight="1">
      <c r="A203" s="3"/>
      <c r="B203" s="1" t="str">
        <f>IF(FORMATION!$A192="","",VLOOKUP(FORMATION!$A192,'GESTION '!$B$2:$T$76,5))</f>
        <v/>
      </c>
      <c r="C203" s="1" t="str">
        <f>IF(FORMATION!$A192="","",VLOOKUP(FORMATION!$A192,'GESTION '!$B$2:$T$76,6))</f>
        <v/>
      </c>
      <c r="D203" s="1" t="str">
        <f>IF(FORMATION!$A192="","",VLOOKUP(FORMATION!$A192,'GESTION '!$B$2:$T$63,8))</f>
        <v/>
      </c>
      <c r="E203" s="1" t="str">
        <f>IF(FORMATION!$A192="","",VLOOKUP(FORMATION!$A192,'GESTION '!$B$2:$T$76,9))</f>
        <v/>
      </c>
      <c r="F203" s="1" t="str">
        <f>IF(FORMATION!$A192="","",VLOOKUP(FORMATION!$A192,'GESTION '!$B$2:$T$76,10))</f>
        <v/>
      </c>
      <c r="G203" s="1" t="str">
        <f>IF(FORMATION!$A192="","",VLOOKUP(FORMATION!$A192,'GESTION '!$B$2:$T$76,11))</f>
        <v/>
      </c>
      <c r="H203" s="1" t="str">
        <f>IF(FORMATION!$A192="","",VLOOKUP(FORMATION!$A192,'GESTION '!$B$2:$T$76,12))</f>
        <v/>
      </c>
      <c r="I203" s="1" t="str">
        <f>IF(FORMATION!$A192="","",VLOOKUP(FORMATION!$A192,'GESTION '!$B$2:$T$76,13))</f>
        <v/>
      </c>
      <c r="J203" s="1" t="str">
        <f>IF(FORMATION!$A192="","",VLOOKUP(FORMATION!$A192,'GESTION '!$B$2:$T$76,14))</f>
        <v/>
      </c>
      <c r="K203" s="1" t="str">
        <f>IF(FORMATION!$A192="","",VLOOKUP(FORMATION!$A192,'GESTION '!$B$2:$T$76,15))</f>
        <v/>
      </c>
      <c r="L203" s="1" t="str">
        <f>IF(FORMATION!$A192="","",VLOOKUP(FORMATION!$A192,'GESTION '!$B$2:$T$76,16))</f>
        <v/>
      </c>
      <c r="M203" s="1" t="str">
        <f>IF(FORMATION!$A192="","",VLOOKUP(FORMATION!$A192,'GESTION '!$B$2:$T$76,17))</f>
        <v/>
      </c>
      <c r="N203" s="1" t="str">
        <f>IF(FORMATION!$A192="","",VLOOKUP(FORMATION!$A192,'GESTION '!$B$2:$T$76,18))</f>
        <v/>
      </c>
      <c r="O203" s="1" t="str">
        <f>IF(FORMATION!$A192="","",VLOOKUP(FORMATION!$A192,'GESTION '!$B$2:$T$76,19))</f>
        <v/>
      </c>
      <c r="P203" s="171"/>
    </row>
    <row r="204" spans="1:16" ht="13.5" customHeight="1">
      <c r="A204" s="3"/>
      <c r="B204" s="1" t="str">
        <f>IF(FORMATION!$A193="","",VLOOKUP(FORMATION!$A193,'GESTION '!$B$2:$T$76,5))</f>
        <v/>
      </c>
      <c r="C204" s="1" t="str">
        <f>IF(FORMATION!$A193="","",VLOOKUP(FORMATION!$A193,'GESTION '!$B$2:$T$76,6))</f>
        <v/>
      </c>
      <c r="D204" s="1" t="str">
        <f>IF(FORMATION!$A193="","",VLOOKUP(FORMATION!$A193,'GESTION '!$B$2:$T$63,8))</f>
        <v/>
      </c>
      <c r="E204" s="1" t="str">
        <f>IF(FORMATION!$A193="","",VLOOKUP(FORMATION!$A193,'GESTION '!$B$2:$T$76,9))</f>
        <v/>
      </c>
      <c r="F204" s="1" t="str">
        <f>IF(FORMATION!$A193="","",VLOOKUP(FORMATION!$A193,'GESTION '!$B$2:$T$76,10))</f>
        <v/>
      </c>
      <c r="G204" s="1" t="str">
        <f>IF(FORMATION!$A193="","",VLOOKUP(FORMATION!$A193,'GESTION '!$B$2:$T$76,11))</f>
        <v/>
      </c>
      <c r="H204" s="1" t="str">
        <f>IF(FORMATION!$A193="","",VLOOKUP(FORMATION!$A193,'GESTION '!$B$2:$T$76,12))</f>
        <v/>
      </c>
      <c r="I204" s="1" t="str">
        <f>IF(FORMATION!$A193="","",VLOOKUP(FORMATION!$A193,'GESTION '!$B$2:$T$76,13))</f>
        <v/>
      </c>
      <c r="J204" s="1" t="str">
        <f>IF(FORMATION!$A193="","",VLOOKUP(FORMATION!$A193,'GESTION '!$B$2:$T$76,14))</f>
        <v/>
      </c>
      <c r="K204" s="1" t="str">
        <f>IF(FORMATION!$A193="","",VLOOKUP(FORMATION!$A193,'GESTION '!$B$2:$T$76,15))</f>
        <v/>
      </c>
      <c r="L204" s="1" t="str">
        <f>IF(FORMATION!$A193="","",VLOOKUP(FORMATION!$A193,'GESTION '!$B$2:$T$76,16))</f>
        <v/>
      </c>
      <c r="M204" s="1" t="str">
        <f>IF(FORMATION!$A193="","",VLOOKUP(FORMATION!$A193,'GESTION '!$B$2:$T$76,17))</f>
        <v/>
      </c>
      <c r="N204" s="1" t="str">
        <f>IF(FORMATION!$A193="","",VLOOKUP(FORMATION!$A193,'GESTION '!$B$2:$T$76,18))</f>
        <v/>
      </c>
      <c r="O204" s="1" t="str">
        <f>IF(FORMATION!$A193="","",VLOOKUP(FORMATION!$A193,'GESTION '!$B$2:$T$76,19))</f>
        <v/>
      </c>
      <c r="P204" s="171"/>
    </row>
    <row r="205" spans="1:16" ht="13.5" customHeight="1">
      <c r="A205" s="3"/>
      <c r="B205" s="1" t="str">
        <f>IF(FORMATION!$A194="","",VLOOKUP(FORMATION!$A194,'GESTION '!$B$2:$T$76,5))</f>
        <v/>
      </c>
      <c r="C205" s="1" t="str">
        <f>IF(FORMATION!$A194="","",VLOOKUP(FORMATION!$A194,'GESTION '!$B$2:$T$76,6))</f>
        <v/>
      </c>
      <c r="D205" s="1" t="str">
        <f>IF(FORMATION!$A194="","",VLOOKUP(FORMATION!$A194,'GESTION '!$B$2:$T$63,8))</f>
        <v/>
      </c>
      <c r="E205" s="1" t="str">
        <f>IF(FORMATION!$A194="","",VLOOKUP(FORMATION!$A194,'GESTION '!$B$2:$T$76,9))</f>
        <v/>
      </c>
      <c r="F205" s="1" t="str">
        <f>IF(FORMATION!$A194="","",VLOOKUP(FORMATION!$A194,'GESTION '!$B$2:$T$76,10))</f>
        <v/>
      </c>
      <c r="G205" s="1" t="str">
        <f>IF(FORMATION!$A194="","",VLOOKUP(FORMATION!$A194,'GESTION '!$B$2:$T$76,11))</f>
        <v/>
      </c>
      <c r="H205" s="1" t="str">
        <f>IF(FORMATION!$A194="","",VLOOKUP(FORMATION!$A194,'GESTION '!$B$2:$T$76,12))</f>
        <v/>
      </c>
      <c r="I205" s="1" t="str">
        <f>IF(FORMATION!$A194="","",VLOOKUP(FORMATION!$A194,'GESTION '!$B$2:$T$76,13))</f>
        <v/>
      </c>
      <c r="J205" s="1" t="str">
        <f>IF(FORMATION!$A194="","",VLOOKUP(FORMATION!$A194,'GESTION '!$B$2:$T$76,14))</f>
        <v/>
      </c>
      <c r="K205" s="1" t="str">
        <f>IF(FORMATION!$A194="","",VLOOKUP(FORMATION!$A194,'GESTION '!$B$2:$T$76,15))</f>
        <v/>
      </c>
      <c r="L205" s="1" t="str">
        <f>IF(FORMATION!$A194="","",VLOOKUP(FORMATION!$A194,'GESTION '!$B$2:$T$76,16))</f>
        <v/>
      </c>
      <c r="M205" s="1" t="str">
        <f>IF(FORMATION!$A194="","",VLOOKUP(FORMATION!$A194,'GESTION '!$B$2:$T$76,17))</f>
        <v/>
      </c>
      <c r="N205" s="1" t="str">
        <f>IF(FORMATION!$A194="","",VLOOKUP(FORMATION!$A194,'GESTION '!$B$2:$T$76,18))</f>
        <v/>
      </c>
      <c r="O205" s="1" t="str">
        <f>IF(FORMATION!$A194="","",VLOOKUP(FORMATION!$A194,'GESTION '!$B$2:$T$76,19))</f>
        <v/>
      </c>
      <c r="P205" s="171"/>
    </row>
    <row r="206" spans="1:16" ht="13.5" customHeight="1">
      <c r="A206" s="3"/>
      <c r="B206" s="1" t="str">
        <f>IF(FORMATION!$A195="","",VLOOKUP(FORMATION!$A195,'GESTION '!$B$2:$T$76,5))</f>
        <v/>
      </c>
      <c r="C206" s="1" t="str">
        <f>IF(FORMATION!$A195="","",VLOOKUP(FORMATION!$A195,'GESTION '!$B$2:$T$76,6))</f>
        <v/>
      </c>
      <c r="D206" s="1" t="str">
        <f>IF(FORMATION!$A195="","",VLOOKUP(FORMATION!$A195,'GESTION '!$B$2:$T$63,8))</f>
        <v/>
      </c>
      <c r="E206" s="1" t="str">
        <f>IF(FORMATION!$A195="","",VLOOKUP(FORMATION!$A195,'GESTION '!$B$2:$T$76,9))</f>
        <v/>
      </c>
      <c r="F206" s="1" t="str">
        <f>IF(FORMATION!$A195="","",VLOOKUP(FORMATION!$A195,'GESTION '!$B$2:$T$76,10))</f>
        <v/>
      </c>
      <c r="G206" s="1" t="str">
        <f>IF(FORMATION!$A195="","",VLOOKUP(FORMATION!$A195,'GESTION '!$B$2:$T$76,11))</f>
        <v/>
      </c>
      <c r="H206" s="1" t="str">
        <f>IF(FORMATION!$A195="","",VLOOKUP(FORMATION!$A195,'GESTION '!$B$2:$T$76,12))</f>
        <v/>
      </c>
      <c r="I206" s="1" t="str">
        <f>IF(FORMATION!$A195="","",VLOOKUP(FORMATION!$A195,'GESTION '!$B$2:$T$76,13))</f>
        <v/>
      </c>
      <c r="J206" s="1" t="str">
        <f>IF(FORMATION!$A195="","",VLOOKUP(FORMATION!$A195,'GESTION '!$B$2:$T$76,14))</f>
        <v/>
      </c>
      <c r="K206" s="1" t="str">
        <f>IF(FORMATION!$A195="","",VLOOKUP(FORMATION!$A195,'GESTION '!$B$2:$T$76,15))</f>
        <v/>
      </c>
      <c r="L206" s="1" t="str">
        <f>IF(FORMATION!$A195="","",VLOOKUP(FORMATION!$A195,'GESTION '!$B$2:$T$76,16))</f>
        <v/>
      </c>
      <c r="M206" s="1" t="str">
        <f>IF(FORMATION!$A195="","",VLOOKUP(FORMATION!$A195,'GESTION '!$B$2:$T$76,17))</f>
        <v/>
      </c>
      <c r="N206" s="1" t="str">
        <f>IF(FORMATION!$A195="","",VLOOKUP(FORMATION!$A195,'GESTION '!$B$2:$T$76,18))</f>
        <v/>
      </c>
      <c r="O206" s="1" t="str">
        <f>IF(FORMATION!$A195="","",VLOOKUP(FORMATION!$A195,'GESTION '!$B$2:$T$76,19))</f>
        <v/>
      </c>
      <c r="P206" s="171"/>
    </row>
    <row r="207" spans="1:16" ht="13.5" customHeight="1">
      <c r="A207" s="3"/>
      <c r="B207" s="1" t="str">
        <f>IF(FORMATION!$A196="","",VLOOKUP(FORMATION!$A196,'GESTION '!$B$2:$T$76,5))</f>
        <v/>
      </c>
      <c r="C207" s="1" t="str">
        <f>IF(FORMATION!$A196="","",VLOOKUP(FORMATION!$A196,'GESTION '!$B$2:$T$76,6))</f>
        <v/>
      </c>
      <c r="D207" s="1" t="str">
        <f>IF(FORMATION!$A196="","",VLOOKUP(FORMATION!$A196,'GESTION '!$B$2:$T$63,8))</f>
        <v/>
      </c>
      <c r="E207" s="1" t="str">
        <f>IF(FORMATION!$A196="","",VLOOKUP(FORMATION!$A196,'GESTION '!$B$2:$T$76,9))</f>
        <v/>
      </c>
      <c r="F207" s="1" t="str">
        <f>IF(FORMATION!$A196="","",VLOOKUP(FORMATION!$A196,'GESTION '!$B$2:$T$76,10))</f>
        <v/>
      </c>
      <c r="G207" s="1" t="str">
        <f>IF(FORMATION!$A196="","",VLOOKUP(FORMATION!$A196,'GESTION '!$B$2:$T$76,11))</f>
        <v/>
      </c>
      <c r="H207" s="1" t="str">
        <f>IF(FORMATION!$A196="","",VLOOKUP(FORMATION!$A196,'GESTION '!$B$2:$T$76,12))</f>
        <v/>
      </c>
      <c r="I207" s="1" t="str">
        <f>IF(FORMATION!$A196="","",VLOOKUP(FORMATION!$A196,'GESTION '!$B$2:$T$76,13))</f>
        <v/>
      </c>
      <c r="J207" s="1" t="str">
        <f>IF(FORMATION!$A196="","",VLOOKUP(FORMATION!$A196,'GESTION '!$B$2:$T$76,14))</f>
        <v/>
      </c>
      <c r="K207" s="1" t="str">
        <f>IF(FORMATION!$A196="","",VLOOKUP(FORMATION!$A196,'GESTION '!$B$2:$T$76,15))</f>
        <v/>
      </c>
      <c r="L207" s="1" t="str">
        <f>IF(FORMATION!$A196="","",VLOOKUP(FORMATION!$A196,'GESTION '!$B$2:$T$76,16))</f>
        <v/>
      </c>
      <c r="M207" s="1" t="str">
        <f>IF(FORMATION!$A196="","",VLOOKUP(FORMATION!$A196,'GESTION '!$B$2:$T$76,17))</f>
        <v/>
      </c>
      <c r="N207" s="1" t="str">
        <f>IF(FORMATION!$A196="","",VLOOKUP(FORMATION!$A196,'GESTION '!$B$2:$T$76,18))</f>
        <v/>
      </c>
      <c r="O207" s="1" t="str">
        <f>IF(FORMATION!$A196="","",VLOOKUP(FORMATION!$A196,'GESTION '!$B$2:$T$76,19))</f>
        <v/>
      </c>
      <c r="P207" s="171"/>
    </row>
    <row r="208" spans="1:16" ht="13.5" customHeight="1">
      <c r="A208" s="3"/>
      <c r="B208" s="1" t="str">
        <f>IF(FORMATION!$A197="","",VLOOKUP(FORMATION!$A197,'GESTION '!$B$2:$T$76,5))</f>
        <v/>
      </c>
      <c r="C208" s="1" t="str">
        <f>IF(FORMATION!$A197="","",VLOOKUP(FORMATION!$A197,'GESTION '!$B$2:$T$76,6))</f>
        <v/>
      </c>
      <c r="D208" s="1" t="str">
        <f>IF(FORMATION!$A197="","",VLOOKUP(FORMATION!$A197,'GESTION '!$B$2:$T$63,8))</f>
        <v/>
      </c>
      <c r="E208" s="1" t="str">
        <f>IF(FORMATION!$A197="","",VLOOKUP(FORMATION!$A197,'GESTION '!$B$2:$T$76,9))</f>
        <v/>
      </c>
      <c r="F208" s="1" t="str">
        <f>IF(FORMATION!$A197="","",VLOOKUP(FORMATION!$A197,'GESTION '!$B$2:$T$76,10))</f>
        <v/>
      </c>
      <c r="G208" s="1" t="str">
        <f>IF(FORMATION!$A197="","",VLOOKUP(FORMATION!$A197,'GESTION '!$B$2:$T$76,11))</f>
        <v/>
      </c>
      <c r="H208" s="1" t="str">
        <f>IF(FORMATION!$A197="","",VLOOKUP(FORMATION!$A197,'GESTION '!$B$2:$T$76,12))</f>
        <v/>
      </c>
      <c r="I208" s="1" t="str">
        <f>IF(FORMATION!$A197="","",VLOOKUP(FORMATION!$A197,'GESTION '!$B$2:$T$76,13))</f>
        <v/>
      </c>
      <c r="J208" s="1" t="str">
        <f>IF(FORMATION!$A197="","",VLOOKUP(FORMATION!$A197,'GESTION '!$B$2:$T$76,14))</f>
        <v/>
      </c>
      <c r="K208" s="1" t="str">
        <f>IF(FORMATION!$A197="","",VLOOKUP(FORMATION!$A197,'GESTION '!$B$2:$T$76,15))</f>
        <v/>
      </c>
      <c r="L208" s="1" t="str">
        <f>IF(FORMATION!$A197="","",VLOOKUP(FORMATION!$A197,'GESTION '!$B$2:$T$76,16))</f>
        <v/>
      </c>
      <c r="M208" s="1" t="str">
        <f>IF(FORMATION!$A197="","",VLOOKUP(FORMATION!$A197,'GESTION '!$B$2:$T$76,17))</f>
        <v/>
      </c>
      <c r="N208" s="1" t="str">
        <f>IF(FORMATION!$A197="","",VLOOKUP(FORMATION!$A197,'GESTION '!$B$2:$T$76,18))</f>
        <v/>
      </c>
      <c r="O208" s="1" t="str">
        <f>IF(FORMATION!$A197="","",VLOOKUP(FORMATION!$A197,'GESTION '!$B$2:$T$76,19))</f>
        <v/>
      </c>
      <c r="P208" s="171"/>
    </row>
    <row r="209" spans="1:16" ht="13.5" customHeight="1">
      <c r="A209" s="169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170"/>
    </row>
    <row r="210" spans="1:16" ht="13.5" customHeight="1">
      <c r="A210" s="169"/>
      <c r="B210" s="6"/>
      <c r="C210" s="6"/>
      <c r="D210" s="6"/>
      <c r="E210" s="6"/>
      <c r="F210" s="6"/>
      <c r="G210" s="6"/>
      <c r="H210" s="6"/>
      <c r="I210" s="382" t="s">
        <v>93</v>
      </c>
      <c r="J210" s="382"/>
      <c r="K210" s="382"/>
      <c r="L210" s="382"/>
      <c r="M210" s="382"/>
      <c r="N210" s="383">
        <f>IF(O206="",SUM(O202:O205),SUM(O202:O206)-MIN(O202:O206))</f>
        <v>0</v>
      </c>
      <c r="O210" s="384"/>
      <c r="P210" s="170"/>
    </row>
    <row r="211" spans="1:16" ht="13.5" customHeight="1" thickBot="1">
      <c r="A211" s="17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173"/>
    </row>
    <row r="212" spans="1:16" ht="13.5" customHeight="1"/>
    <row r="213" spans="1:16" ht="13.5" customHeight="1"/>
    <row r="214" spans="1:16" ht="13.5" customHeight="1"/>
    <row r="215" spans="1:16" ht="13.5" customHeight="1"/>
    <row r="229" spans="1:7">
      <c r="A229" s="181"/>
    </row>
    <row r="239" spans="1:7">
      <c r="A239" t="str">
        <f>A2</f>
        <v>CHCD COMINES</v>
      </c>
      <c r="E239" s="181">
        <f>N12</f>
        <v>1065.1191432814703</v>
      </c>
      <c r="G239">
        <f t="shared" ref="G239:G254" si="0">RANK(E239,$E$239:$E$254)</f>
        <v>5</v>
      </c>
    </row>
    <row r="240" spans="1:7">
      <c r="A240" t="str">
        <f>A15</f>
        <v>PÖLE ESPOIR AMIENS</v>
      </c>
      <c r="E240" s="181">
        <f>N25</f>
        <v>1025.8717789766711</v>
      </c>
      <c r="G240">
        <f t="shared" si="0"/>
        <v>7</v>
      </c>
    </row>
    <row r="241" spans="1:7">
      <c r="A241" t="str">
        <f>A28</f>
        <v>Belgique</v>
      </c>
      <c r="E241" s="181">
        <f>N38</f>
        <v>1168.6153795113069</v>
      </c>
      <c r="G241">
        <f t="shared" si="0"/>
        <v>4</v>
      </c>
    </row>
    <row r="242" spans="1:7">
      <c r="A242" t="str">
        <f>A41</f>
        <v>Oxford (Angleterre)</v>
      </c>
      <c r="E242" s="181">
        <f>N51</f>
        <v>1246.830075618896</v>
      </c>
      <c r="G242">
        <f t="shared" si="0"/>
        <v>2</v>
      </c>
    </row>
    <row r="243" spans="1:7">
      <c r="A243" t="str">
        <f>A54</f>
        <v>Hauts de France</v>
      </c>
      <c r="E243" s="181">
        <f>N64</f>
        <v>1316.7224277212304</v>
      </c>
      <c r="G243">
        <f t="shared" si="0"/>
        <v>1</v>
      </c>
    </row>
    <row r="244" spans="1:7">
      <c r="A244" t="str">
        <f>A67</f>
        <v>Luxembourg</v>
      </c>
      <c r="E244" s="181">
        <f>N77</f>
        <v>892.91438237131194</v>
      </c>
      <c r="G244">
        <f t="shared" si="0"/>
        <v>9</v>
      </c>
    </row>
    <row r="245" spans="1:7">
      <c r="A245" t="str">
        <f>A80</f>
        <v>NKV ATLAS (HOLLANDE)</v>
      </c>
      <c r="E245" s="181">
        <f>N90</f>
        <v>822.30994600017721</v>
      </c>
      <c r="G245">
        <f t="shared" si="0"/>
        <v>11</v>
      </c>
    </row>
    <row r="246" spans="1:7">
      <c r="A246" t="str">
        <f>A93</f>
        <v>ODRHUF (Allemagne)</v>
      </c>
      <c r="E246" s="181">
        <f>N103</f>
        <v>946.69037822236749</v>
      </c>
      <c r="G246">
        <f t="shared" si="0"/>
        <v>8</v>
      </c>
    </row>
    <row r="247" spans="1:7">
      <c r="A247" t="str">
        <f>A106</f>
        <v>Stare for the Future (Angleterre)</v>
      </c>
      <c r="E247" s="181">
        <f>N116</f>
        <v>1193.2721384662236</v>
      </c>
      <c r="G247">
        <f t="shared" si="0"/>
        <v>3</v>
      </c>
    </row>
    <row r="248" spans="1:7">
      <c r="A248" t="str">
        <f>A120</f>
        <v>St BIRINUS (Angleterre)</v>
      </c>
      <c r="E248" s="181">
        <f>N129</f>
        <v>817.63775439251594</v>
      </c>
      <c r="G248">
        <f t="shared" si="0"/>
        <v>12</v>
      </c>
    </row>
    <row r="249" spans="1:7">
      <c r="A249" t="str">
        <f>A132</f>
        <v>BIENDORF (Allemagne)</v>
      </c>
      <c r="E249" s="181">
        <f>N142</f>
        <v>885.38597590063796</v>
      </c>
      <c r="G249">
        <f t="shared" si="0"/>
        <v>10</v>
      </c>
    </row>
    <row r="250" spans="1:7">
      <c r="A250" t="str">
        <f>A145</f>
        <v>DOBRITCH (Bulgarie)</v>
      </c>
      <c r="E250" s="181">
        <f>N155</f>
        <v>315.82411800369925</v>
      </c>
      <c r="G250">
        <f t="shared" si="0"/>
        <v>13</v>
      </c>
    </row>
    <row r="251" spans="1:7">
      <c r="A251" t="str">
        <f>A158</f>
        <v>Comité du Pas de Calais</v>
      </c>
      <c r="E251" s="181">
        <f>N168</f>
        <v>1060.5812233315355</v>
      </c>
      <c r="G251">
        <f t="shared" si="0"/>
        <v>6</v>
      </c>
    </row>
    <row r="252" spans="1:7">
      <c r="A252">
        <f>A171</f>
        <v>0</v>
      </c>
      <c r="E252" s="181">
        <f>N181</f>
        <v>0</v>
      </c>
      <c r="G252">
        <f t="shared" si="0"/>
        <v>14</v>
      </c>
    </row>
    <row r="253" spans="1:7">
      <c r="A253">
        <f>A184</f>
        <v>0</v>
      </c>
      <c r="E253" s="181">
        <f>N194</f>
        <v>0</v>
      </c>
      <c r="G253">
        <f t="shared" si="0"/>
        <v>14</v>
      </c>
    </row>
    <row r="254" spans="1:7">
      <c r="A254">
        <f>A198</f>
        <v>0</v>
      </c>
      <c r="E254" s="181">
        <f>N210</f>
        <v>0</v>
      </c>
      <c r="G254">
        <f t="shared" si="0"/>
        <v>14</v>
      </c>
    </row>
  </sheetData>
  <mergeCells count="81">
    <mergeCell ref="A198:P198"/>
    <mergeCell ref="F200:I200"/>
    <mergeCell ref="J200:M200"/>
    <mergeCell ref="I210:M210"/>
    <mergeCell ref="N210:O210"/>
    <mergeCell ref="A28:P28"/>
    <mergeCell ref="N38:O38"/>
    <mergeCell ref="A41:P41"/>
    <mergeCell ref="F43:I43"/>
    <mergeCell ref="J43:M43"/>
    <mergeCell ref="A1:P1"/>
    <mergeCell ref="A2:P2"/>
    <mergeCell ref="F4:I4"/>
    <mergeCell ref="J4:M4"/>
    <mergeCell ref="I12:M12"/>
    <mergeCell ref="N12:O12"/>
    <mergeCell ref="A15:P15"/>
    <mergeCell ref="F17:I17"/>
    <mergeCell ref="J17:M17"/>
    <mergeCell ref="I25:M25"/>
    <mergeCell ref="N25:O25"/>
    <mergeCell ref="I64:M64"/>
    <mergeCell ref="N64:O64"/>
    <mergeCell ref="F30:I30"/>
    <mergeCell ref="J30:M30"/>
    <mergeCell ref="I38:M38"/>
    <mergeCell ref="I51:M51"/>
    <mergeCell ref="N51:O51"/>
    <mergeCell ref="A54:P54"/>
    <mergeCell ref="F56:I56"/>
    <mergeCell ref="J56:M56"/>
    <mergeCell ref="A67:P67"/>
    <mergeCell ref="F69:I69"/>
    <mergeCell ref="J69:M69"/>
    <mergeCell ref="I77:M77"/>
    <mergeCell ref="N77:O77"/>
    <mergeCell ref="A93:P93"/>
    <mergeCell ref="F95:I95"/>
    <mergeCell ref="J95:M95"/>
    <mergeCell ref="A80:P80"/>
    <mergeCell ref="J82:M82"/>
    <mergeCell ref="F82:I82"/>
    <mergeCell ref="I90:M90"/>
    <mergeCell ref="N90:O90"/>
    <mergeCell ref="F121:I121"/>
    <mergeCell ref="J121:M121"/>
    <mergeCell ref="I103:M103"/>
    <mergeCell ref="N103:O103"/>
    <mergeCell ref="F108:I108"/>
    <mergeCell ref="J108:M108"/>
    <mergeCell ref="I116:M116"/>
    <mergeCell ref="N116:O116"/>
    <mergeCell ref="A106:P106"/>
    <mergeCell ref="A120:P120"/>
    <mergeCell ref="F160:I160"/>
    <mergeCell ref="J160:M160"/>
    <mergeCell ref="I155:M155"/>
    <mergeCell ref="I129:M129"/>
    <mergeCell ref="N129:O129"/>
    <mergeCell ref="F134:I134"/>
    <mergeCell ref="J134:M134"/>
    <mergeCell ref="A132:P132"/>
    <mergeCell ref="I142:M142"/>
    <mergeCell ref="N142:O142"/>
    <mergeCell ref="A145:P145"/>
    <mergeCell ref="F147:I147"/>
    <mergeCell ref="J147:M147"/>
    <mergeCell ref="N155:O155"/>
    <mergeCell ref="A158:P158"/>
    <mergeCell ref="I194:M194"/>
    <mergeCell ref="N194:O194"/>
    <mergeCell ref="I181:M181"/>
    <mergeCell ref="N181:O181"/>
    <mergeCell ref="A184:P184"/>
    <mergeCell ref="F186:I186"/>
    <mergeCell ref="J186:M186"/>
    <mergeCell ref="A171:P171"/>
    <mergeCell ref="F173:I173"/>
    <mergeCell ref="J173:M173"/>
    <mergeCell ref="I168:M168"/>
    <mergeCell ref="N168:O168"/>
  </mergeCells>
  <phoneticPr fontId="0" type="noConversion"/>
  <printOptions horizontalCentered="1" verticalCentered="1"/>
  <pageMargins left="0.78740157480314965" right="0.78740157480314965" top="0.51181102362204722" bottom="0.47244094488188981" header="0.51181102362204722" footer="0.43307086614173229"/>
  <pageSetup paperSize="9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Y83"/>
  <sheetViews>
    <sheetView topLeftCell="E52" zoomScale="82" zoomScaleNormal="82" workbookViewId="0">
      <selection activeCell="E56" sqref="E56:T69"/>
    </sheetView>
  </sheetViews>
  <sheetFormatPr baseColWidth="10" defaultRowHeight="12.75"/>
  <cols>
    <col min="1" max="1" width="4" bestFit="1" customWidth="1"/>
    <col min="2" max="2" width="9.140625" style="287" bestFit="1" customWidth="1"/>
    <col min="3" max="3" width="7" bestFit="1" customWidth="1"/>
    <col min="4" max="4" width="8.85546875" bestFit="1" customWidth="1"/>
    <col min="5" max="5" width="16.28515625" bestFit="1" customWidth="1"/>
    <col min="6" max="6" width="16.42578125" bestFit="1" customWidth="1"/>
    <col min="7" max="7" width="11.140625" bestFit="1" customWidth="1"/>
    <col min="8" max="8" width="20.85546875" bestFit="1" customWidth="1"/>
    <col min="9" max="9" width="9.140625" bestFit="1" customWidth="1"/>
    <col min="10" max="10" width="8.42578125" bestFit="1" customWidth="1"/>
    <col min="11" max="11" width="7.5703125" bestFit="1" customWidth="1"/>
    <col min="12" max="12" width="8.140625" bestFit="1" customWidth="1"/>
    <col min="13" max="16" width="7.5703125" bestFit="1" customWidth="1"/>
    <col min="17" max="17" width="7.28515625" bestFit="1" customWidth="1"/>
    <col min="18" max="18" width="7.5703125" bestFit="1" customWidth="1"/>
    <col min="19" max="19" width="12" bestFit="1" customWidth="1"/>
    <col min="20" max="20" width="9.85546875" bestFit="1" customWidth="1"/>
    <col min="21" max="21" width="5.140625" bestFit="1" customWidth="1"/>
    <col min="22" max="22" width="5.42578125" bestFit="1" customWidth="1"/>
    <col min="23" max="23" width="5.140625" bestFit="1" customWidth="1"/>
  </cols>
  <sheetData>
    <row r="1" spans="1:25" ht="17.25" thickTop="1" thickBot="1">
      <c r="B1" s="285" t="s">
        <v>94</v>
      </c>
      <c r="C1" s="43" t="s">
        <v>95</v>
      </c>
      <c r="D1" s="44" t="s">
        <v>42</v>
      </c>
      <c r="E1" s="45" t="s">
        <v>43</v>
      </c>
      <c r="F1" s="45" t="s">
        <v>44</v>
      </c>
      <c r="G1" s="45" t="s">
        <v>45</v>
      </c>
      <c r="H1" s="46" t="s">
        <v>46</v>
      </c>
      <c r="I1" s="47" t="s">
        <v>47</v>
      </c>
      <c r="J1" s="45" t="s">
        <v>48</v>
      </c>
      <c r="K1" s="45">
        <v>1</v>
      </c>
      <c r="L1" s="45">
        <v>2</v>
      </c>
      <c r="M1" s="45">
        <v>3</v>
      </c>
      <c r="N1" s="45" t="s">
        <v>49</v>
      </c>
      <c r="O1" s="45">
        <v>1</v>
      </c>
      <c r="P1" s="45">
        <v>2</v>
      </c>
      <c r="Q1" s="45">
        <v>3</v>
      </c>
      <c r="R1" s="45" t="s">
        <v>28</v>
      </c>
      <c r="S1" s="45" t="s">
        <v>50</v>
      </c>
      <c r="T1" s="45" t="s">
        <v>51</v>
      </c>
    </row>
    <row r="2" spans="1:25">
      <c r="A2" s="180"/>
      <c r="B2" s="286">
        <f>'1'!B21</f>
        <v>1</v>
      </c>
      <c r="C2" s="286">
        <f>'1'!C21</f>
        <v>0</v>
      </c>
      <c r="D2" s="286">
        <f>'1'!D21</f>
        <v>0</v>
      </c>
      <c r="E2" s="286" t="str">
        <f>'1'!E21</f>
        <v>FRA</v>
      </c>
      <c r="F2" s="286" t="str">
        <f>'1'!F21</f>
        <v xml:space="preserve">BUYSSCHAERT </v>
      </c>
      <c r="G2" s="286" t="str">
        <f>'1'!G21</f>
        <v>Tristan</v>
      </c>
      <c r="H2" s="286" t="str">
        <f>'1'!H21</f>
        <v>CHCD COMINES</v>
      </c>
      <c r="I2" s="286" t="str">
        <f>'1'!I21</f>
        <v>2003</v>
      </c>
      <c r="J2" s="286">
        <f>'1'!J21</f>
        <v>51.4</v>
      </c>
      <c r="K2" s="286">
        <f>'1'!K21</f>
        <v>52</v>
      </c>
      <c r="L2" s="286">
        <f>'1'!L21</f>
        <v>55</v>
      </c>
      <c r="M2" s="286">
        <f>'1'!M21</f>
        <v>57</v>
      </c>
      <c r="N2" s="286">
        <f>'1'!N21</f>
        <v>57</v>
      </c>
      <c r="O2" s="286">
        <f>'1'!O21</f>
        <v>65</v>
      </c>
      <c r="P2" s="286">
        <f>'1'!P21</f>
        <v>70</v>
      </c>
      <c r="Q2" s="286">
        <f>'1'!Q21</f>
        <v>73</v>
      </c>
      <c r="R2" s="286">
        <f>'1'!R21</f>
        <v>73</v>
      </c>
      <c r="S2" s="286">
        <f>'1'!S21</f>
        <v>130</v>
      </c>
      <c r="T2" s="286">
        <f>'1'!T21</f>
        <v>217.54811893626095</v>
      </c>
      <c r="U2" s="180"/>
      <c r="V2" s="180"/>
      <c r="W2" s="180"/>
    </row>
    <row r="3" spans="1:25">
      <c r="A3" s="180"/>
      <c r="B3" s="286">
        <f>'1'!B22</f>
        <v>2</v>
      </c>
      <c r="C3" s="286">
        <f>'1'!C22</f>
        <v>0</v>
      </c>
      <c r="D3" s="286">
        <f>'1'!D22</f>
        <v>0</v>
      </c>
      <c r="E3" s="286" t="str">
        <f>'1'!E22</f>
        <v>FRA</v>
      </c>
      <c r="F3" s="286" t="str">
        <f>'1'!F22</f>
        <v xml:space="preserve">TALAOURAR </v>
      </c>
      <c r="G3" s="286" t="str">
        <f>'1'!G22</f>
        <v>Yanis</v>
      </c>
      <c r="H3" s="286" t="str">
        <f>'1'!H22</f>
        <v>Pole Espoir AMIENS</v>
      </c>
      <c r="I3" s="286" t="str">
        <f>'1'!I22</f>
        <v>2001</v>
      </c>
      <c r="J3" s="286">
        <f>'1'!J22</f>
        <v>63.6</v>
      </c>
      <c r="K3" s="286">
        <f>'1'!K22</f>
        <v>-70</v>
      </c>
      <c r="L3" s="286">
        <f>'1'!L22</f>
        <v>70</v>
      </c>
      <c r="M3" s="286">
        <f>'1'!M22</f>
        <v>-74</v>
      </c>
      <c r="N3" s="286">
        <f>'1'!N22</f>
        <v>70</v>
      </c>
      <c r="O3" s="286">
        <f>'1'!O22</f>
        <v>85</v>
      </c>
      <c r="P3" s="286">
        <f>'1'!P22</f>
        <v>-90</v>
      </c>
      <c r="Q3" s="286">
        <f>'1'!Q22</f>
        <v>-90</v>
      </c>
      <c r="R3" s="286">
        <f>'1'!R22</f>
        <v>85</v>
      </c>
      <c r="S3" s="286">
        <f>'1'!S22</f>
        <v>155</v>
      </c>
      <c r="T3" s="286">
        <f>'1'!T22</f>
        <v>220.17834382749049</v>
      </c>
      <c r="U3" s="180"/>
      <c r="V3" s="180"/>
      <c r="W3" s="180"/>
    </row>
    <row r="4" spans="1:25">
      <c r="A4" s="180"/>
      <c r="B4" s="286">
        <f>'1'!B23</f>
        <v>3</v>
      </c>
      <c r="C4" s="286">
        <f>'1'!C23</f>
        <v>0</v>
      </c>
      <c r="D4" s="286">
        <f>'1'!D23</f>
        <v>0</v>
      </c>
      <c r="E4" s="286" t="str">
        <f>'1'!E23</f>
        <v>FRA</v>
      </c>
      <c r="F4" s="286" t="str">
        <f>'1'!F23</f>
        <v xml:space="preserve">LECLERC </v>
      </c>
      <c r="G4" s="286" t="str">
        <f>'1'!G23</f>
        <v>Lucas</v>
      </c>
      <c r="H4" s="286" t="str">
        <f>'1'!H23</f>
        <v>Pole Espoir AMIENS</v>
      </c>
      <c r="I4" s="286" t="str">
        <f>'1'!I23</f>
        <v>2003</v>
      </c>
      <c r="J4" s="286">
        <f>'1'!J23</f>
        <v>55.9</v>
      </c>
      <c r="K4" s="286">
        <f>'1'!K23</f>
        <v>70</v>
      </c>
      <c r="L4" s="286">
        <f>'1'!L23</f>
        <v>74</v>
      </c>
      <c r="M4" s="286">
        <f>'1'!M23</f>
        <v>-76</v>
      </c>
      <c r="N4" s="286">
        <f>'1'!N23</f>
        <v>74</v>
      </c>
      <c r="O4" s="286">
        <f>'1'!O23</f>
        <v>80</v>
      </c>
      <c r="P4" s="286">
        <f>'1'!P23</f>
        <v>-85</v>
      </c>
      <c r="Q4" s="286">
        <f>'1'!Q23</f>
        <v>85</v>
      </c>
      <c r="R4" s="286">
        <f>'1'!R23</f>
        <v>85</v>
      </c>
      <c r="S4" s="286">
        <f>'1'!S23</f>
        <v>159</v>
      </c>
      <c r="T4" s="286">
        <f>'1'!T23</f>
        <v>248.50843373776482</v>
      </c>
      <c r="U4" s="180"/>
      <c r="V4" s="180"/>
      <c r="W4" s="180"/>
    </row>
    <row r="5" spans="1:25">
      <c r="A5" s="180"/>
      <c r="B5" s="286">
        <f>'1'!B24</f>
        <v>4</v>
      </c>
      <c r="C5" s="286">
        <f>'1'!C24</f>
        <v>0</v>
      </c>
      <c r="D5" s="286">
        <f>'1'!D24</f>
        <v>0</v>
      </c>
      <c r="E5" s="286" t="str">
        <f>'1'!E24</f>
        <v>GBR</v>
      </c>
      <c r="F5" s="286" t="str">
        <f>'1'!F24</f>
        <v xml:space="preserve">BENSON </v>
      </c>
      <c r="G5" s="286" t="str">
        <f>'1'!G24</f>
        <v>Eytan</v>
      </c>
      <c r="H5" s="286" t="str">
        <f>'1'!H24</f>
        <v>STARE FOR THE FUTURE GBR</v>
      </c>
      <c r="I5" s="286" t="str">
        <f>'1'!I24</f>
        <v>1985</v>
      </c>
      <c r="J5" s="286">
        <f>'1'!J24</f>
        <v>59.6</v>
      </c>
      <c r="K5" s="286">
        <f>'1'!K24</f>
        <v>68</v>
      </c>
      <c r="L5" s="286">
        <f>'1'!L24</f>
        <v>-71</v>
      </c>
      <c r="M5" s="286">
        <f>'1'!M24</f>
        <v>-71</v>
      </c>
      <c r="N5" s="286">
        <f>'1'!N24</f>
        <v>68</v>
      </c>
      <c r="O5" s="286">
        <f>'1'!O24</f>
        <v>92</v>
      </c>
      <c r="P5" s="286">
        <f>'1'!P24</f>
        <v>-99</v>
      </c>
      <c r="Q5" s="286">
        <f>'1'!Q24</f>
        <v>-99</v>
      </c>
      <c r="R5" s="286">
        <f>'1'!R24</f>
        <v>92</v>
      </c>
      <c r="S5" s="286">
        <f>'1'!S24</f>
        <v>160</v>
      </c>
      <c r="T5" s="286">
        <f>'1'!T24</f>
        <v>238.13818711618126</v>
      </c>
      <c r="U5" s="180"/>
      <c r="V5" s="180"/>
      <c r="W5" s="180"/>
    </row>
    <row r="6" spans="1:25">
      <c r="A6" s="180"/>
      <c r="B6" s="286">
        <f>'1'!B25</f>
        <v>5</v>
      </c>
      <c r="C6" s="286">
        <f>'1'!C25</f>
        <v>0</v>
      </c>
      <c r="D6" s="286">
        <f>'1'!D25</f>
        <v>0</v>
      </c>
      <c r="E6" s="286" t="str">
        <f>'1'!E25</f>
        <v>GBR</v>
      </c>
      <c r="F6" s="286" t="str">
        <f>'1'!F25</f>
        <v xml:space="preserve">FAN </v>
      </c>
      <c r="G6" s="286" t="str">
        <f>'1'!G25</f>
        <v>Matt</v>
      </c>
      <c r="H6" s="286" t="str">
        <f>'1'!H25</f>
        <v>STARE FOR THE FUTURE GBR</v>
      </c>
      <c r="I6" s="286" t="str">
        <f>'1'!I25</f>
        <v>1997</v>
      </c>
      <c r="J6" s="286">
        <f>'1'!J25</f>
        <v>61.7</v>
      </c>
      <c r="K6" s="286">
        <f>'1'!K25</f>
        <v>71</v>
      </c>
      <c r="L6" s="286">
        <f>'1'!L25</f>
        <v>75</v>
      </c>
      <c r="M6" s="286">
        <f>'1'!M25</f>
        <v>-78</v>
      </c>
      <c r="N6" s="286">
        <f>'1'!N25</f>
        <v>75</v>
      </c>
      <c r="O6" s="286">
        <f>'1'!O25</f>
        <v>85</v>
      </c>
      <c r="P6" s="286">
        <f>'1'!P25</f>
        <v>-90</v>
      </c>
      <c r="Q6" s="286">
        <f>'1'!Q25</f>
        <v>90</v>
      </c>
      <c r="R6" s="286">
        <f>'1'!R25</f>
        <v>90</v>
      </c>
      <c r="S6" s="286">
        <f>'1'!S25</f>
        <v>165</v>
      </c>
      <c r="T6" s="286">
        <f>'1'!T25</f>
        <v>239.45944839782877</v>
      </c>
      <c r="U6" s="180"/>
      <c r="V6" s="180"/>
      <c r="W6" s="180"/>
    </row>
    <row r="7" spans="1:25">
      <c r="A7" s="180"/>
      <c r="B7" s="286">
        <f>'1'!B26</f>
        <v>6</v>
      </c>
      <c r="C7" s="286">
        <f>'1'!C26</f>
        <v>0</v>
      </c>
      <c r="D7" s="286">
        <f>'1'!D26</f>
        <v>0</v>
      </c>
      <c r="E7" s="286" t="str">
        <f>'1'!E26</f>
        <v>FRA</v>
      </c>
      <c r="F7" s="286" t="str">
        <f>'1'!F26</f>
        <v xml:space="preserve">MATHE </v>
      </c>
      <c r="G7" s="286" t="str">
        <f>'1'!G26</f>
        <v>Mathieu</v>
      </c>
      <c r="H7" s="286" t="str">
        <f>'1'!H26</f>
        <v>Comité du Pas de Calais</v>
      </c>
      <c r="I7" s="286" t="str">
        <f>'1'!I26</f>
        <v>1993</v>
      </c>
      <c r="J7" s="286">
        <f>'1'!J26</f>
        <v>61</v>
      </c>
      <c r="K7" s="286">
        <f>'1'!K26</f>
        <v>-68</v>
      </c>
      <c r="L7" s="286">
        <f>'1'!L26</f>
        <v>68</v>
      </c>
      <c r="M7" s="286">
        <f>'1'!M26</f>
        <v>-71</v>
      </c>
      <c r="N7" s="286">
        <f>'1'!N26</f>
        <v>68</v>
      </c>
      <c r="O7" s="286">
        <f>'1'!O26</f>
        <v>95</v>
      </c>
      <c r="P7" s="286">
        <f>'1'!P26</f>
        <v>-98</v>
      </c>
      <c r="Q7" s="286">
        <f>'1'!Q26</f>
        <v>-98</v>
      </c>
      <c r="R7" s="286">
        <f>'1'!R26</f>
        <v>95</v>
      </c>
      <c r="S7" s="286">
        <f>'1'!S26</f>
        <v>163</v>
      </c>
      <c r="T7" s="286">
        <f>'1'!T26</f>
        <v>238.5105597397567</v>
      </c>
      <c r="U7" s="180"/>
      <c r="V7" s="180"/>
      <c r="W7" s="180"/>
    </row>
    <row r="8" spans="1:25">
      <c r="A8" s="180"/>
      <c r="B8" s="286">
        <f>'1'!B27</f>
        <v>7</v>
      </c>
      <c r="C8" s="286">
        <f>'1'!C27</f>
        <v>0</v>
      </c>
      <c r="D8" s="286">
        <f>'1'!D27</f>
        <v>0</v>
      </c>
      <c r="E8" s="286" t="str">
        <f>'1'!E27</f>
        <v>GER</v>
      </c>
      <c r="F8" s="286" t="str">
        <f>'1'!F27</f>
        <v>BECK</v>
      </c>
      <c r="G8" s="286" t="str">
        <f>'1'!G27</f>
        <v>Eric</v>
      </c>
      <c r="H8" s="286" t="str">
        <f>'1'!H27</f>
        <v>BIENDORF Allemagne</v>
      </c>
      <c r="I8" s="286">
        <f>'1'!I27</f>
        <v>1992</v>
      </c>
      <c r="J8" s="286">
        <f>'1'!J27</f>
        <v>67.3</v>
      </c>
      <c r="K8" s="286">
        <f>'1'!K27</f>
        <v>-66</v>
      </c>
      <c r="L8" s="286">
        <f>'1'!L27</f>
        <v>66</v>
      </c>
      <c r="M8" s="286">
        <f>'1'!M27</f>
        <v>70</v>
      </c>
      <c r="N8" s="286">
        <f>'1'!N27</f>
        <v>70</v>
      </c>
      <c r="O8" s="286">
        <f>'1'!O27</f>
        <v>90</v>
      </c>
      <c r="P8" s="286">
        <f>'1'!P27</f>
        <v>-93</v>
      </c>
      <c r="Q8" s="286">
        <f>'1'!Q27</f>
        <v>-95</v>
      </c>
      <c r="R8" s="286">
        <f>'1'!R27</f>
        <v>90</v>
      </c>
      <c r="S8" s="286">
        <f>'1'!S27</f>
        <v>160</v>
      </c>
      <c r="T8" s="286">
        <f>'1'!T27</f>
        <v>218.75113343379405</v>
      </c>
      <c r="U8" s="180"/>
      <c r="V8" s="180"/>
      <c r="W8" s="180"/>
    </row>
    <row r="9" spans="1:25">
      <c r="A9" s="180"/>
      <c r="B9" s="286">
        <f>'1'!B28</f>
        <v>7.1</v>
      </c>
      <c r="C9" s="286">
        <f>'1'!C28</f>
        <v>0</v>
      </c>
      <c r="D9" s="286">
        <f>'1'!D28</f>
        <v>0</v>
      </c>
      <c r="E9" s="286" t="str">
        <f>'1'!E28</f>
        <v>GER</v>
      </c>
      <c r="F9" s="286" t="str">
        <f>'1'!F28</f>
        <v>LEHNERT</v>
      </c>
      <c r="G9" s="286" t="str">
        <f>'1'!G28</f>
        <v>Sandy</v>
      </c>
      <c r="H9" s="286" t="str">
        <f>'1'!H28</f>
        <v>BIENDORF Allemagne</v>
      </c>
      <c r="I9" s="286">
        <f>'1'!I28</f>
        <v>1999</v>
      </c>
      <c r="J9" s="286">
        <f>'1'!J28</f>
        <v>80.3</v>
      </c>
      <c r="K9" s="286">
        <f>'1'!K28</f>
        <v>65</v>
      </c>
      <c r="L9" s="286">
        <f>'1'!L28</f>
        <v>68</v>
      </c>
      <c r="M9" s="286">
        <f>'1'!M28</f>
        <v>70</v>
      </c>
      <c r="N9" s="286">
        <f>'1'!N28</f>
        <v>70</v>
      </c>
      <c r="O9" s="286">
        <f>'1'!O28</f>
        <v>85</v>
      </c>
      <c r="P9" s="286">
        <f>'1'!P28</f>
        <v>88</v>
      </c>
      <c r="Q9" s="286">
        <f>'1'!Q28</f>
        <v>-90</v>
      </c>
      <c r="R9" s="286">
        <f>'1'!R28</f>
        <v>88</v>
      </c>
      <c r="S9" s="286">
        <f>'1'!S28</f>
        <v>158</v>
      </c>
      <c r="T9" s="286">
        <f>'1'!T28</f>
        <v>194.4337822903199</v>
      </c>
      <c r="U9" s="180"/>
      <c r="V9" s="180"/>
      <c r="W9" s="180"/>
      <c r="X9" s="180"/>
      <c r="Y9" s="180"/>
    </row>
    <row r="10" spans="1:25">
      <c r="A10" s="180"/>
      <c r="B10" s="286">
        <f>'1'!B29</f>
        <v>8</v>
      </c>
      <c r="C10" s="286">
        <f>'1'!C29</f>
        <v>0</v>
      </c>
      <c r="D10" s="286">
        <f>'1'!D29</f>
        <v>0</v>
      </c>
      <c r="E10" s="286" t="str">
        <f>'1'!E29</f>
        <v>GER</v>
      </c>
      <c r="F10" s="286" t="str">
        <f>'1'!F29</f>
        <v xml:space="preserve">HOFMANN </v>
      </c>
      <c r="G10" s="286" t="str">
        <f>'1'!G29</f>
        <v>Ronny</v>
      </c>
      <c r="H10" s="286" t="str">
        <f>'1'!H29</f>
        <v>OHRDRUF Allemagne</v>
      </c>
      <c r="I10" s="286" t="str">
        <f>'1'!I29</f>
        <v>1992</v>
      </c>
      <c r="J10" s="286">
        <f>'1'!J29</f>
        <v>89.6</v>
      </c>
      <c r="K10" s="286">
        <f>'1'!K29</f>
        <v>-78</v>
      </c>
      <c r="L10" s="286">
        <f>'1'!L29</f>
        <v>-78</v>
      </c>
      <c r="M10" s="286">
        <f>'1'!M29</f>
        <v>78</v>
      </c>
      <c r="N10" s="286">
        <f>'1'!N29</f>
        <v>78</v>
      </c>
      <c r="O10" s="286">
        <f>'1'!O29</f>
        <v>105</v>
      </c>
      <c r="P10" s="286">
        <f>'1'!P29</f>
        <v>-110</v>
      </c>
      <c r="Q10" s="286">
        <f>'1'!Q29</f>
        <v>-110</v>
      </c>
      <c r="R10" s="286">
        <f>'1'!R29</f>
        <v>105</v>
      </c>
      <c r="S10" s="286">
        <f>'1'!S29</f>
        <v>183</v>
      </c>
      <c r="T10" s="286">
        <f>'1'!T29</f>
        <v>213.25449914504739</v>
      </c>
      <c r="U10" s="180"/>
      <c r="V10" s="180"/>
      <c r="W10" s="180"/>
    </row>
    <row r="11" spans="1:25">
      <c r="A11" s="180"/>
      <c r="B11" s="286">
        <f>'1'!B30</f>
        <v>9</v>
      </c>
      <c r="C11" s="286">
        <f>'1'!C30</f>
        <v>0</v>
      </c>
      <c r="D11" s="286">
        <f>'1'!D30</f>
        <v>0</v>
      </c>
      <c r="E11" s="286" t="str">
        <f>'1'!E30</f>
        <v>FRA</v>
      </c>
      <c r="F11" s="286" t="str">
        <f>'1'!F30</f>
        <v xml:space="preserve">SEGARD </v>
      </c>
      <c r="G11" s="286" t="str">
        <f>'1'!G30</f>
        <v>Lilian</v>
      </c>
      <c r="H11" s="286" t="str">
        <f>'1'!H30</f>
        <v>Pole Espoir AMIENS</v>
      </c>
      <c r="I11" s="286" t="str">
        <f>'1'!I30</f>
        <v>1998</v>
      </c>
      <c r="J11" s="286">
        <f>'1'!J30</f>
        <v>59.8</v>
      </c>
      <c r="K11" s="286">
        <f>'1'!K30</f>
        <v>-80</v>
      </c>
      <c r="L11" s="286">
        <f>'1'!L30</f>
        <v>-80</v>
      </c>
      <c r="M11" s="286">
        <f>'1'!M30</f>
        <v>80</v>
      </c>
      <c r="N11" s="286">
        <f>'1'!N30</f>
        <v>80</v>
      </c>
      <c r="O11" s="286">
        <f>'1'!O30</f>
        <v>100</v>
      </c>
      <c r="P11" s="286">
        <f>'1'!P30</f>
        <v>-105</v>
      </c>
      <c r="Q11" s="286">
        <f>'1'!Q30</f>
        <v>105</v>
      </c>
      <c r="R11" s="286">
        <f>'1'!R30</f>
        <v>105</v>
      </c>
      <c r="S11" s="286">
        <f>'1'!S30</f>
        <v>185</v>
      </c>
      <c r="T11" s="286">
        <f>'1'!T30</f>
        <v>274.66585621013235</v>
      </c>
      <c r="U11" s="180"/>
      <c r="V11" s="180"/>
      <c r="W11" s="180"/>
    </row>
    <row r="12" spans="1:25">
      <c r="A12" s="180"/>
      <c r="B12" s="286">
        <f>'1'!B31</f>
        <v>11</v>
      </c>
      <c r="C12" s="286">
        <f>'1'!C31</f>
        <v>0</v>
      </c>
      <c r="D12" s="286">
        <f>'1'!D31</f>
        <v>0</v>
      </c>
      <c r="E12" s="286" t="str">
        <f>'1'!E31</f>
        <v>FRA</v>
      </c>
      <c r="F12" s="286" t="str">
        <f>'1'!F31</f>
        <v xml:space="preserve">KEMPENAIRE </v>
      </c>
      <c r="G12" s="286" t="str">
        <f>'1'!G31</f>
        <v>Cédric</v>
      </c>
      <c r="H12" s="286" t="str">
        <f>'1'!H31</f>
        <v>CHCD COMINES</v>
      </c>
      <c r="I12" s="286" t="str">
        <f>'1'!I31</f>
        <v>2001</v>
      </c>
      <c r="J12" s="286">
        <f>'1'!J31</f>
        <v>71.8</v>
      </c>
      <c r="K12" s="286">
        <f>'1'!K31</f>
        <v>72</v>
      </c>
      <c r="L12" s="286">
        <f>'1'!L31</f>
        <v>76</v>
      </c>
      <c r="M12" s="286">
        <f>'1'!M31</f>
        <v>-80</v>
      </c>
      <c r="N12" s="286">
        <f>'1'!N31</f>
        <v>76</v>
      </c>
      <c r="O12" s="286">
        <f>'1'!O31</f>
        <v>98</v>
      </c>
      <c r="P12" s="286">
        <f>'1'!P31</f>
        <v>103</v>
      </c>
      <c r="Q12" s="286">
        <f>'1'!Q31</f>
        <v>108</v>
      </c>
      <c r="R12" s="286">
        <f>'1'!R31</f>
        <v>108</v>
      </c>
      <c r="S12" s="286">
        <f>'1'!S31</f>
        <v>184</v>
      </c>
      <c r="T12" s="286">
        <f>'1'!T31</f>
        <v>241.43996926774676</v>
      </c>
    </row>
    <row r="13" spans="1:25">
      <c r="A13" s="180"/>
      <c r="B13" s="286">
        <f>'1'!B32</f>
        <v>12</v>
      </c>
      <c r="C13" s="286">
        <f>'1'!C32</f>
        <v>0</v>
      </c>
      <c r="D13" s="286">
        <f>'1'!D32</f>
        <v>0</v>
      </c>
      <c r="E13" s="286" t="str">
        <f>'1'!E32</f>
        <v>FRA</v>
      </c>
      <c r="F13" s="286" t="str">
        <f>'1'!F32</f>
        <v>RITZMANN</v>
      </c>
      <c r="G13" s="286" t="str">
        <f>'1'!G32</f>
        <v>Constantin</v>
      </c>
      <c r="H13" s="286" t="str">
        <f>'1'!H32</f>
        <v>OHRDRUF Allemagne</v>
      </c>
      <c r="I13" s="286" t="str">
        <f>'1'!I32</f>
        <v>1999</v>
      </c>
      <c r="J13" s="286">
        <f>'1'!J32</f>
        <v>85</v>
      </c>
      <c r="K13" s="286">
        <f>'1'!K32</f>
        <v>80</v>
      </c>
      <c r="L13" s="286">
        <f>'1'!L32</f>
        <v>84</v>
      </c>
      <c r="M13" s="286">
        <f>'1'!M32</f>
        <v>-87</v>
      </c>
      <c r="N13" s="286">
        <f>'1'!N32</f>
        <v>84</v>
      </c>
      <c r="O13" s="286">
        <f>'1'!O32</f>
        <v>108</v>
      </c>
      <c r="P13" s="286">
        <f>'1'!P32</f>
        <v>112</v>
      </c>
      <c r="Q13" s="286">
        <f>'1'!Q32</f>
        <v>-115</v>
      </c>
      <c r="R13" s="286">
        <f>'1'!R32</f>
        <v>112</v>
      </c>
      <c r="S13" s="286">
        <f>'1'!S32</f>
        <v>196</v>
      </c>
      <c r="T13" s="286">
        <f>'1'!T32</f>
        <v>234.22684338663998</v>
      </c>
      <c r="U13" s="180"/>
      <c r="V13" s="180"/>
      <c r="W13" s="180"/>
    </row>
    <row r="14" spans="1:25">
      <c r="A14" s="180"/>
      <c r="B14" s="286">
        <f>'1'!B33</f>
        <v>13</v>
      </c>
      <c r="C14" s="286">
        <f>'1'!C33</f>
        <v>0</v>
      </c>
      <c r="D14" s="286">
        <f>'1'!D33</f>
        <v>0</v>
      </c>
      <c r="E14" s="286" t="str">
        <f>'1'!E33</f>
        <v>FRA</v>
      </c>
      <c r="F14" s="286" t="str">
        <f>'1'!F33</f>
        <v xml:space="preserve">BOULANGER </v>
      </c>
      <c r="G14" s="286" t="str">
        <f>'1'!G33</f>
        <v>Christopher</v>
      </c>
      <c r="H14" s="286" t="str">
        <f>'1'!H33</f>
        <v>Comité du Pas de Calais</v>
      </c>
      <c r="I14" s="286" t="str">
        <f>'1'!I33</f>
        <v>2000</v>
      </c>
      <c r="J14" s="286">
        <f>'1'!J33</f>
        <v>63.2</v>
      </c>
      <c r="K14" s="286">
        <f>'1'!K33</f>
        <v>80</v>
      </c>
      <c r="L14" s="286">
        <f>'1'!L33</f>
        <v>-85</v>
      </c>
      <c r="M14" s="286">
        <f>'1'!M33</f>
        <v>-85</v>
      </c>
      <c r="N14" s="286">
        <f>'1'!N33</f>
        <v>80</v>
      </c>
      <c r="O14" s="286">
        <f>'1'!O33</f>
        <v>108</v>
      </c>
      <c r="P14" s="286">
        <f>'1'!P33</f>
        <v>113</v>
      </c>
      <c r="Q14" s="286">
        <f>'1'!Q33</f>
        <v>-115</v>
      </c>
      <c r="R14" s="286">
        <f>'1'!R33</f>
        <v>113</v>
      </c>
      <c r="S14" s="286">
        <f>'1'!S33</f>
        <v>193</v>
      </c>
      <c r="T14" s="286">
        <f>'1'!T33</f>
        <v>275.36780622809692</v>
      </c>
      <c r="U14" s="180"/>
      <c r="V14" s="180"/>
      <c r="W14" s="180"/>
    </row>
    <row r="15" spans="1:25">
      <c r="A15" s="180"/>
      <c r="B15" s="286">
        <f>'1'!B34</f>
        <v>14</v>
      </c>
      <c r="C15" s="286">
        <f>'1'!C34</f>
        <v>0</v>
      </c>
      <c r="D15" s="286">
        <f>'1'!D34</f>
        <v>0</v>
      </c>
      <c r="E15" s="286" t="str">
        <f>'1'!E34</f>
        <v>NDL</v>
      </c>
      <c r="F15" s="286" t="str">
        <f>'1'!F34</f>
        <v xml:space="preserve">LAI </v>
      </c>
      <c r="G15" s="286" t="str">
        <f>'1'!G34</f>
        <v>Fabio</v>
      </c>
      <c r="H15" s="286" t="str">
        <f>'1'!H34</f>
        <v>NKV ATLAS HOLLANDE</v>
      </c>
      <c r="I15" s="286" t="str">
        <f>'1'!I34</f>
        <v>1990</v>
      </c>
      <c r="J15" s="286">
        <f>'1'!J34</f>
        <v>93.1</v>
      </c>
      <c r="K15" s="286">
        <f>'1'!K34</f>
        <v>86</v>
      </c>
      <c r="L15" s="286">
        <f>'1'!L34</f>
        <v>-92</v>
      </c>
      <c r="M15" s="286">
        <f>'1'!M34</f>
        <v>-92</v>
      </c>
      <c r="N15" s="286">
        <f>'1'!N34</f>
        <v>86</v>
      </c>
      <c r="O15" s="286">
        <f>'1'!O34</f>
        <v>107</v>
      </c>
      <c r="P15" s="286">
        <f>'1'!P34</f>
        <v>-112</v>
      </c>
      <c r="Q15" s="286">
        <f>'1'!Q34</f>
        <v>112</v>
      </c>
      <c r="R15" s="286">
        <f>'1'!R34</f>
        <v>112</v>
      </c>
      <c r="S15" s="286">
        <f>'1'!S34</f>
        <v>198</v>
      </c>
      <c r="T15" s="286">
        <f>'1'!T34</f>
        <v>226.82222810451304</v>
      </c>
      <c r="U15" s="180"/>
      <c r="V15" s="180"/>
      <c r="W15" s="180"/>
    </row>
    <row r="16" spans="1:25">
      <c r="A16" s="180"/>
      <c r="B16" s="286">
        <f>'2'!B21</f>
        <v>15</v>
      </c>
      <c r="C16" s="286">
        <f>'2'!C21</f>
        <v>0</v>
      </c>
      <c r="D16" s="286">
        <f>'2'!D21</f>
        <v>0</v>
      </c>
      <c r="E16" s="286" t="str">
        <f>'2'!E21</f>
        <v>LUX</v>
      </c>
      <c r="F16" s="286" t="str">
        <f>'2'!F21</f>
        <v xml:space="preserve">KARAKATSANIS </v>
      </c>
      <c r="G16" s="286" t="str">
        <f>'2'!G21</f>
        <v>Alexios</v>
      </c>
      <c r="H16" s="286" t="str">
        <f>'2'!H21</f>
        <v>Luxembourg</v>
      </c>
      <c r="I16" s="286" t="str">
        <f>'2'!I21</f>
        <v>1999</v>
      </c>
      <c r="J16" s="286">
        <f>'2'!J21</f>
        <v>81.900000000000006</v>
      </c>
      <c r="K16" s="286">
        <f>'2'!K21</f>
        <v>88</v>
      </c>
      <c r="L16" s="286">
        <f>'2'!L21</f>
        <v>-91</v>
      </c>
      <c r="M16" s="286">
        <f>'2'!M21</f>
        <v>-92</v>
      </c>
      <c r="N16" s="286">
        <f>'2'!N21</f>
        <v>88</v>
      </c>
      <c r="O16" s="286">
        <f>'2'!O21</f>
        <v>115</v>
      </c>
      <c r="P16" s="286">
        <f>'2'!P21</f>
        <v>121</v>
      </c>
      <c r="Q16" s="286">
        <f>'2'!Q21</f>
        <v>-123</v>
      </c>
      <c r="R16" s="286">
        <f>'2'!R21</f>
        <v>121</v>
      </c>
      <c r="S16" s="286">
        <f>'2'!S21</f>
        <v>209</v>
      </c>
      <c r="T16" s="286">
        <f>'2'!T21</f>
        <v>254.52726209649376</v>
      </c>
      <c r="U16" s="180"/>
      <c r="V16" s="180"/>
      <c r="W16" s="180"/>
    </row>
    <row r="17" spans="1:23">
      <c r="A17" s="180"/>
      <c r="B17" s="286">
        <f>'2'!B22</f>
        <v>16</v>
      </c>
      <c r="C17" s="286">
        <f>'2'!C22</f>
        <v>0</v>
      </c>
      <c r="D17" s="286">
        <f>'2'!D22</f>
        <v>0</v>
      </c>
      <c r="E17" s="286" t="str">
        <f>'2'!E22</f>
        <v>LUX</v>
      </c>
      <c r="F17" s="286" t="str">
        <f>'2'!F22</f>
        <v xml:space="preserve">KREBS </v>
      </c>
      <c r="G17" s="286" t="str">
        <f>'2'!G22</f>
        <v>Dorian</v>
      </c>
      <c r="H17" s="286" t="str">
        <f>'2'!H22</f>
        <v>Luxembourg</v>
      </c>
      <c r="I17" s="286" t="str">
        <f>'2'!I22</f>
        <v>1991</v>
      </c>
      <c r="J17" s="286">
        <f>'2'!J22</f>
        <v>80.900000000000006</v>
      </c>
      <c r="K17" s="286">
        <f>'2'!K22</f>
        <v>85</v>
      </c>
      <c r="L17" s="286">
        <f>'2'!L22</f>
        <v>90</v>
      </c>
      <c r="M17" s="286">
        <f>'2'!M22</f>
        <v>-93</v>
      </c>
      <c r="N17" s="286">
        <f>'2'!N22</f>
        <v>90</v>
      </c>
      <c r="O17" s="286">
        <f>'2'!O22</f>
        <v>100</v>
      </c>
      <c r="P17" s="286">
        <f>'2'!P22</f>
        <v>107</v>
      </c>
      <c r="Q17" s="286">
        <f>'2'!Q22</f>
        <v>110</v>
      </c>
      <c r="R17" s="286">
        <f>'2'!R22</f>
        <v>110</v>
      </c>
      <c r="S17" s="286">
        <f>'2'!S22</f>
        <v>200</v>
      </c>
      <c r="T17" s="286">
        <f>'2'!T22</f>
        <v>245.1449588067108</v>
      </c>
      <c r="U17" s="180"/>
      <c r="V17" s="180"/>
      <c r="W17" s="180"/>
    </row>
    <row r="18" spans="1:23">
      <c r="A18" s="180"/>
      <c r="B18" s="286">
        <f>'2'!B23</f>
        <v>17</v>
      </c>
      <c r="C18" s="286">
        <f>'2'!C23</f>
        <v>0</v>
      </c>
      <c r="D18" s="286">
        <f>'2'!D23</f>
        <v>0</v>
      </c>
      <c r="E18" s="286" t="str">
        <f>'2'!E23</f>
        <v>FRA</v>
      </c>
      <c r="F18" s="286" t="str">
        <f>'2'!F23</f>
        <v xml:space="preserve">BUYSSCHAERT </v>
      </c>
      <c r="G18" s="286" t="str">
        <f>'2'!G23</f>
        <v>Eliott</v>
      </c>
      <c r="H18" s="286" t="str">
        <f>'2'!H23</f>
        <v>CHCD COMINES</v>
      </c>
      <c r="I18" s="286" t="str">
        <f>'2'!I23</f>
        <v>2000</v>
      </c>
      <c r="J18" s="286">
        <f>'2'!J23</f>
        <v>65.8</v>
      </c>
      <c r="K18" s="286">
        <f>'2'!K23</f>
        <v>82</v>
      </c>
      <c r="L18" s="286">
        <f>'2'!L23</f>
        <v>86</v>
      </c>
      <c r="M18" s="286">
        <f>'2'!M23</f>
        <v>90</v>
      </c>
      <c r="N18" s="286">
        <f>'2'!N23</f>
        <v>90</v>
      </c>
      <c r="O18" s="286">
        <f>'2'!O23</f>
        <v>100</v>
      </c>
      <c r="P18" s="286">
        <f>'2'!P23</f>
        <v>105</v>
      </c>
      <c r="Q18" s="286">
        <f>'2'!Q23</f>
        <v>-110</v>
      </c>
      <c r="R18" s="286">
        <f>'2'!R23</f>
        <v>105</v>
      </c>
      <c r="S18" s="286">
        <f>'2'!S23</f>
        <v>195</v>
      </c>
      <c r="T18" s="286">
        <f>'2'!T23</f>
        <v>270.62762147600989</v>
      </c>
      <c r="U18" s="180"/>
      <c r="V18" s="180"/>
      <c r="W18" s="180"/>
    </row>
    <row r="19" spans="1:23">
      <c r="A19" s="180"/>
      <c r="B19" s="286">
        <f>'2'!B24</f>
        <v>18</v>
      </c>
      <c r="C19" s="286">
        <f>'2'!C24</f>
        <v>0</v>
      </c>
      <c r="D19" s="286">
        <f>'2'!D24</f>
        <v>0</v>
      </c>
      <c r="E19" s="286" t="str">
        <f>'2'!E24</f>
        <v>FRA</v>
      </c>
      <c r="F19" s="286" t="str">
        <f>'2'!F24</f>
        <v>DELEPLACE</v>
      </c>
      <c r="G19" s="286" t="str">
        <f>'2'!G24</f>
        <v>Nicolas</v>
      </c>
      <c r="H19" s="286" t="str">
        <f>'2'!H24</f>
        <v>Comité du Pas de Calais</v>
      </c>
      <c r="I19" s="286">
        <f>'2'!I24</f>
        <v>1995</v>
      </c>
      <c r="J19" s="286">
        <f>'2'!J24</f>
        <v>74.900000000000006</v>
      </c>
      <c r="K19" s="286">
        <f>'2'!K24</f>
        <v>90</v>
      </c>
      <c r="L19" s="286">
        <f>'2'!L24</f>
        <v>95</v>
      </c>
      <c r="M19" s="286">
        <f>'2'!M24</f>
        <v>-100</v>
      </c>
      <c r="N19" s="286">
        <f>'2'!N24</f>
        <v>95</v>
      </c>
      <c r="O19" s="286">
        <f>'2'!O24</f>
        <v>106</v>
      </c>
      <c r="P19" s="286">
        <f>'2'!P24</f>
        <v>110</v>
      </c>
      <c r="Q19" s="286">
        <f>'2'!Q24</f>
        <v>-117</v>
      </c>
      <c r="R19" s="286">
        <f>'2'!R24</f>
        <v>110</v>
      </c>
      <c r="S19" s="286">
        <f>'2'!S24</f>
        <v>205</v>
      </c>
      <c r="T19" s="286">
        <f>'2'!T24</f>
        <v>262.2845475370475</v>
      </c>
      <c r="U19" s="180"/>
      <c r="V19" s="180"/>
      <c r="W19" s="180"/>
    </row>
    <row r="20" spans="1:23">
      <c r="A20" s="180"/>
      <c r="B20" s="286">
        <f>'2'!B25</f>
        <v>20</v>
      </c>
      <c r="C20" s="286">
        <f>'2'!C25</f>
        <v>0</v>
      </c>
      <c r="D20" s="286">
        <f>'2'!D25</f>
        <v>0</v>
      </c>
      <c r="E20" s="286" t="str">
        <f>'2'!E25</f>
        <v>GER</v>
      </c>
      <c r="F20" s="286" t="str">
        <f>'2'!F25</f>
        <v>HOFFMANN</v>
      </c>
      <c r="G20" s="286" t="str">
        <f>'2'!G25</f>
        <v>Lukas</v>
      </c>
      <c r="H20" s="286" t="str">
        <f>'2'!H25</f>
        <v>OHRDRUF Allemagne</v>
      </c>
      <c r="I20" s="286">
        <f>'2'!I25</f>
        <v>1999</v>
      </c>
      <c r="J20" s="286">
        <f>'2'!J25</f>
        <v>87.3</v>
      </c>
      <c r="K20" s="286">
        <f>'2'!K25</f>
        <v>88</v>
      </c>
      <c r="L20" s="286">
        <f>'2'!L25</f>
        <v>92</v>
      </c>
      <c r="M20" s="286">
        <f>'2'!M25</f>
        <v>96</v>
      </c>
      <c r="N20" s="286">
        <f>'2'!N25</f>
        <v>96</v>
      </c>
      <c r="O20" s="286">
        <f>'2'!O25</f>
        <v>-110</v>
      </c>
      <c r="P20" s="286">
        <f>'2'!P25</f>
        <v>110</v>
      </c>
      <c r="Q20" s="286">
        <f>'2'!Q25</f>
        <v>115</v>
      </c>
      <c r="R20" s="286">
        <f>'2'!R25</f>
        <v>115</v>
      </c>
      <c r="S20" s="286">
        <f>'2'!S25</f>
        <v>211</v>
      </c>
      <c r="T20" s="286">
        <f>'2'!T25</f>
        <v>248.89734399290924</v>
      </c>
      <c r="U20" s="180"/>
      <c r="V20" s="180"/>
      <c r="W20" s="180"/>
    </row>
    <row r="21" spans="1:23">
      <c r="A21" s="180"/>
      <c r="B21" s="286">
        <f>'2'!B26</f>
        <v>21</v>
      </c>
      <c r="C21" s="286">
        <f>'2'!C26</f>
        <v>0</v>
      </c>
      <c r="D21" s="286">
        <f>'2'!D26</f>
        <v>0</v>
      </c>
      <c r="E21" s="286" t="str">
        <f>'2'!E26</f>
        <v>FRA</v>
      </c>
      <c r="F21" s="286" t="str">
        <f>'2'!F26</f>
        <v xml:space="preserve">FONTENELLE </v>
      </c>
      <c r="G21" s="286" t="str">
        <f>'2'!G26</f>
        <v>Ludovic</v>
      </c>
      <c r="H21" s="286" t="str">
        <f>'2'!H26</f>
        <v>CHCD COMINES</v>
      </c>
      <c r="I21" s="286" t="str">
        <f>'2'!I26</f>
        <v>1979</v>
      </c>
      <c r="J21" s="286">
        <f>'2'!J26</f>
        <v>71.900000000000006</v>
      </c>
      <c r="K21" s="286">
        <f>'2'!K26</f>
        <v>95</v>
      </c>
      <c r="L21" s="286">
        <f>'2'!L26</f>
        <v>100</v>
      </c>
      <c r="M21" s="286">
        <f>'2'!M26</f>
        <v>102</v>
      </c>
      <c r="N21" s="286">
        <f>'2'!N26</f>
        <v>102</v>
      </c>
      <c r="O21" s="286">
        <f>'2'!O26</f>
        <v>110</v>
      </c>
      <c r="P21" s="286">
        <f>'2'!P26</f>
        <v>-113</v>
      </c>
      <c r="Q21" s="286">
        <f>'2'!Q26</f>
        <v>-113</v>
      </c>
      <c r="R21" s="286">
        <f>'2'!R26</f>
        <v>110</v>
      </c>
      <c r="S21" s="286">
        <f>'2'!S26</f>
        <v>212</v>
      </c>
      <c r="T21" s="286">
        <f>'2'!T26</f>
        <v>277.94405789388412</v>
      </c>
      <c r="U21" s="180"/>
      <c r="V21" s="180"/>
      <c r="W21" s="180"/>
    </row>
    <row r="22" spans="1:23">
      <c r="A22" s="180"/>
      <c r="B22" s="286">
        <f>'2'!B27</f>
        <v>23</v>
      </c>
      <c r="C22" s="286">
        <f>'2'!C27</f>
        <v>0</v>
      </c>
      <c r="D22" s="286">
        <f>'2'!D27</f>
        <v>0</v>
      </c>
      <c r="E22" s="286" t="str">
        <f>'2'!E27</f>
        <v>BEL</v>
      </c>
      <c r="F22" s="286" t="str">
        <f>'2'!F27</f>
        <v>DJAVATKHANOV</v>
      </c>
      <c r="G22" s="286" t="str">
        <f>'2'!G27</f>
        <v>Ymran</v>
      </c>
      <c r="H22" s="286" t="str">
        <f>'2'!H27</f>
        <v>BELGIQUE</v>
      </c>
      <c r="I22" s="286">
        <f>'2'!I27</f>
        <v>1994</v>
      </c>
      <c r="J22" s="286">
        <f>'2'!J27</f>
        <v>82.1</v>
      </c>
      <c r="K22" s="286">
        <f>'2'!K27</f>
        <v>87</v>
      </c>
      <c r="L22" s="286">
        <f>'2'!L27</f>
        <v>91</v>
      </c>
      <c r="M22" s="286">
        <f>'2'!M27</f>
        <v>-95</v>
      </c>
      <c r="N22" s="286">
        <f>'2'!N27</f>
        <v>91</v>
      </c>
      <c r="O22" s="286">
        <f>'2'!O27</f>
        <v>109</v>
      </c>
      <c r="P22" s="286">
        <f>'2'!P27</f>
        <v>114</v>
      </c>
      <c r="Q22" s="286">
        <f>'2'!Q27</f>
        <v>-118</v>
      </c>
      <c r="R22" s="286">
        <f>'2'!R27</f>
        <v>114</v>
      </c>
      <c r="S22" s="286">
        <f>'2'!S27</f>
        <v>205</v>
      </c>
      <c r="T22" s="286">
        <f>'2'!T27</f>
        <v>249.33909724539558</v>
      </c>
      <c r="U22" s="180"/>
      <c r="V22" s="180"/>
      <c r="W22" s="180"/>
    </row>
    <row r="23" spans="1:23">
      <c r="A23" s="180"/>
      <c r="B23" s="286">
        <f>'2'!B28</f>
        <v>24</v>
      </c>
      <c r="C23" s="286">
        <f>'2'!C28</f>
        <v>0</v>
      </c>
      <c r="D23" s="286">
        <f>'2'!D28</f>
        <v>0</v>
      </c>
      <c r="E23" s="286" t="str">
        <f>'2'!E28</f>
        <v>GER</v>
      </c>
      <c r="F23" s="286" t="str">
        <f>'2'!F28</f>
        <v xml:space="preserve">KÔPPE </v>
      </c>
      <c r="G23" s="286" t="str">
        <f>'2'!G28</f>
        <v>Meiko</v>
      </c>
      <c r="H23" s="286" t="str">
        <f>'2'!H28</f>
        <v>BIENDORF Allemagne</v>
      </c>
      <c r="I23" s="286" t="str">
        <f>'2'!I28</f>
        <v>1982</v>
      </c>
      <c r="J23" s="286">
        <f>'2'!J28</f>
        <v>85.7</v>
      </c>
      <c r="K23" s="286">
        <f>'2'!K28</f>
        <v>80</v>
      </c>
      <c r="L23" s="286">
        <f>'2'!L28</f>
        <v>85</v>
      </c>
      <c r="M23" s="286">
        <f>'2'!M28</f>
        <v>-90</v>
      </c>
      <c r="N23" s="286">
        <f>'2'!N28</f>
        <v>85</v>
      </c>
      <c r="O23" s="286">
        <f>'2'!O28</f>
        <v>110</v>
      </c>
      <c r="P23" s="286">
        <f>'2'!P28</f>
        <v>-115</v>
      </c>
      <c r="Q23" s="286" t="str">
        <f>'2'!Q28</f>
        <v>-</v>
      </c>
      <c r="R23" s="286">
        <f>'2'!R28</f>
        <v>110</v>
      </c>
      <c r="S23" s="286">
        <f>'2'!S28</f>
        <v>195</v>
      </c>
      <c r="T23" s="286">
        <f>'2'!T28</f>
        <v>232.09142854147555</v>
      </c>
      <c r="U23" s="180"/>
      <c r="V23" s="180"/>
      <c r="W23" s="180"/>
    </row>
    <row r="24" spans="1:23">
      <c r="A24" s="180"/>
      <c r="B24" s="286">
        <f>'2'!B29</f>
        <v>25</v>
      </c>
      <c r="C24" s="286">
        <f>'2'!C29</f>
        <v>0</v>
      </c>
      <c r="D24" s="286">
        <f>'2'!D29</f>
        <v>0</v>
      </c>
      <c r="E24" s="286" t="str">
        <f>'2'!E29</f>
        <v>GBR</v>
      </c>
      <c r="F24" s="286" t="str">
        <f>'2'!F29</f>
        <v xml:space="preserve">THOMPSON </v>
      </c>
      <c r="G24" s="286" t="str">
        <f>'2'!G29</f>
        <v>James</v>
      </c>
      <c r="H24" s="286" t="str">
        <f>'2'!H29</f>
        <v>ST BIRINUS Angleterre</v>
      </c>
      <c r="I24" s="286" t="str">
        <f>'2'!I29</f>
        <v>1972</v>
      </c>
      <c r="J24" s="286">
        <f>'2'!J29</f>
        <v>89.1</v>
      </c>
      <c r="K24" s="286">
        <f>'2'!K29</f>
        <v>80</v>
      </c>
      <c r="L24" s="286">
        <f>'2'!L29</f>
        <v>85</v>
      </c>
      <c r="M24" s="286">
        <f>'2'!M29</f>
        <v>90</v>
      </c>
      <c r="N24" s="286">
        <f>'2'!N29</f>
        <v>90</v>
      </c>
      <c r="O24" s="286">
        <f>'2'!O29</f>
        <v>110</v>
      </c>
      <c r="P24" s="286">
        <f>'2'!P29</f>
        <v>-115</v>
      </c>
      <c r="Q24" s="286">
        <f>'2'!Q29</f>
        <v>115</v>
      </c>
      <c r="R24" s="286">
        <f>'2'!R29</f>
        <v>115</v>
      </c>
      <c r="S24" s="286">
        <f>'2'!S29</f>
        <v>205</v>
      </c>
      <c r="T24" s="286">
        <f>'2'!T29</f>
        <v>239.50929210152108</v>
      </c>
      <c r="U24" s="180"/>
      <c r="V24" s="180"/>
      <c r="W24" s="180"/>
    </row>
    <row r="25" spans="1:23">
      <c r="A25" s="180"/>
      <c r="B25" s="286">
        <f>'2'!B30</f>
        <v>26</v>
      </c>
      <c r="C25" s="286">
        <f>'2'!C30</f>
        <v>0</v>
      </c>
      <c r="D25" s="286">
        <f>'2'!D30</f>
        <v>0</v>
      </c>
      <c r="E25" s="286" t="str">
        <f>'2'!E30</f>
        <v>BEL</v>
      </c>
      <c r="F25" s="286" t="str">
        <f>'2'!F30</f>
        <v xml:space="preserve">LOUETTE </v>
      </c>
      <c r="G25" s="286" t="str">
        <f>'2'!G30</f>
        <v>Alexis</v>
      </c>
      <c r="H25" s="286" t="str">
        <f>'2'!H30</f>
        <v>BELGIQUE</v>
      </c>
      <c r="I25" s="286" t="str">
        <f>'2'!I30</f>
        <v>1993</v>
      </c>
      <c r="J25" s="286">
        <f>'2'!J30</f>
        <v>82.1</v>
      </c>
      <c r="K25" s="286">
        <f>'2'!K30</f>
        <v>100</v>
      </c>
      <c r="L25" s="286">
        <f>'2'!L30</f>
        <v>-104</v>
      </c>
      <c r="M25" s="286">
        <f>'2'!M30</f>
        <v>-104</v>
      </c>
      <c r="N25" s="286">
        <f>'2'!N30</f>
        <v>100</v>
      </c>
      <c r="O25" s="286">
        <f>'2'!O30</f>
        <v>120</v>
      </c>
      <c r="P25" s="286">
        <f>'2'!P30</f>
        <v>-126</v>
      </c>
      <c r="Q25" s="286">
        <f>'2'!Q30</f>
        <v>-126</v>
      </c>
      <c r="R25" s="286">
        <f>'2'!R30</f>
        <v>120</v>
      </c>
      <c r="S25" s="286">
        <f>'2'!S30</f>
        <v>220</v>
      </c>
      <c r="T25" s="286">
        <f>'2'!T30</f>
        <v>267.58342143408305</v>
      </c>
      <c r="U25" s="180"/>
      <c r="V25" s="180"/>
      <c r="W25" s="180"/>
    </row>
    <row r="26" spans="1:23">
      <c r="A26" s="180"/>
      <c r="B26" s="286">
        <f>'2'!B31</f>
        <v>27</v>
      </c>
      <c r="C26" s="286">
        <f>'2'!C31</f>
        <v>0</v>
      </c>
      <c r="D26" s="286">
        <f>'2'!D31</f>
        <v>0</v>
      </c>
      <c r="E26" s="286" t="str">
        <f>'2'!E31</f>
        <v>GBR</v>
      </c>
      <c r="F26" s="286" t="str">
        <f>'2'!F31</f>
        <v xml:space="preserve">RUSS </v>
      </c>
      <c r="G26" s="286" t="str">
        <f>'2'!G31</f>
        <v>Christopher</v>
      </c>
      <c r="H26" s="286" t="str">
        <f>'2'!H31</f>
        <v>OXFORD Angleterre</v>
      </c>
      <c r="I26" s="286" t="str">
        <f>'2'!I31</f>
        <v>1996</v>
      </c>
      <c r="J26" s="286">
        <f>'2'!J31</f>
        <v>79.3</v>
      </c>
      <c r="K26" s="286">
        <f>'2'!K31</f>
        <v>110</v>
      </c>
      <c r="L26" s="286">
        <f>'2'!L31</f>
        <v>-115</v>
      </c>
      <c r="M26" s="286">
        <f>'2'!M31</f>
        <v>-115</v>
      </c>
      <c r="N26" s="286">
        <f>'2'!N31</f>
        <v>110</v>
      </c>
      <c r="O26" s="286">
        <f>'2'!O31</f>
        <v>130</v>
      </c>
      <c r="P26" s="286">
        <f>'2'!P31</f>
        <v>-135</v>
      </c>
      <c r="Q26" s="286">
        <f>'2'!Q31</f>
        <v>-135</v>
      </c>
      <c r="R26" s="286">
        <f>'2'!R31</f>
        <v>130</v>
      </c>
      <c r="S26" s="286">
        <f>'2'!S31</f>
        <v>240</v>
      </c>
      <c r="T26" s="286">
        <f>'2'!T31</f>
        <v>297.345670466976</v>
      </c>
      <c r="U26" s="180"/>
      <c r="V26" s="180"/>
      <c r="W26" s="180"/>
    </row>
    <row r="27" spans="1:23">
      <c r="A27" s="180"/>
      <c r="B27" s="286">
        <f>'2'!B32</f>
        <v>28</v>
      </c>
      <c r="C27" s="286">
        <f>'2'!C32</f>
        <v>0</v>
      </c>
      <c r="D27" s="286">
        <f>'2'!D32</f>
        <v>0</v>
      </c>
      <c r="E27" s="286" t="str">
        <f>'2'!E32</f>
        <v>BEL</v>
      </c>
      <c r="F27" s="286" t="str">
        <f>'2'!F32</f>
        <v>VIVEGNIS</v>
      </c>
      <c r="G27" s="286" t="str">
        <f>'2'!G32</f>
        <v>David</v>
      </c>
      <c r="H27" s="286" t="str">
        <f>'2'!H32</f>
        <v>BELGIQUE</v>
      </c>
      <c r="I27" s="286" t="str">
        <f>'2'!I32</f>
        <v>1990</v>
      </c>
      <c r="J27" s="286">
        <f>'2'!J32</f>
        <v>87.3</v>
      </c>
      <c r="K27" s="286">
        <f>'2'!K32</f>
        <v>90</v>
      </c>
      <c r="L27" s="286">
        <f>'2'!L32</f>
        <v>95</v>
      </c>
      <c r="M27" s="286">
        <f>'2'!M32</f>
        <v>-100</v>
      </c>
      <c r="N27" s="286">
        <f>'2'!N32</f>
        <v>95</v>
      </c>
      <c r="O27" s="286">
        <f>'2'!O32</f>
        <v>115</v>
      </c>
      <c r="P27" s="286">
        <f>'2'!P32</f>
        <v>121</v>
      </c>
      <c r="Q27" s="286">
        <f>'2'!Q32</f>
        <v>126</v>
      </c>
      <c r="R27" s="286">
        <f>'2'!R32</f>
        <v>126</v>
      </c>
      <c r="S27" s="286">
        <f>'2'!S32</f>
        <v>221</v>
      </c>
      <c r="T27" s="286">
        <f>'2'!T32</f>
        <v>260.69342664660161</v>
      </c>
      <c r="U27" s="180"/>
      <c r="V27" s="180"/>
      <c r="W27" s="180"/>
    </row>
    <row r="28" spans="1:23">
      <c r="A28" s="180"/>
      <c r="B28" s="286">
        <f>'2'!B33</f>
        <v>28.1</v>
      </c>
      <c r="C28" s="286">
        <f>'2'!C33</f>
        <v>0</v>
      </c>
      <c r="D28" s="286">
        <f>'2'!D33</f>
        <v>0</v>
      </c>
      <c r="E28" s="286" t="str">
        <f>'2'!E33</f>
        <v>LUX</v>
      </c>
      <c r="F28" s="286" t="str">
        <f>'2'!F33</f>
        <v xml:space="preserve">DOS SANTOS </v>
      </c>
      <c r="G28" s="286" t="str">
        <f>'2'!G33</f>
        <v>Philippe</v>
      </c>
      <c r="H28" s="286" t="str">
        <f>'2'!H33</f>
        <v>Luxembourg</v>
      </c>
      <c r="I28" s="286" t="str">
        <f>'2'!I33</f>
        <v>1982</v>
      </c>
      <c r="J28" s="286">
        <f>'2'!J33</f>
        <v>77.7</v>
      </c>
      <c r="K28" s="286">
        <f>'2'!K33</f>
        <v>92</v>
      </c>
      <c r="L28" s="286">
        <f>'2'!L33</f>
        <v>-97</v>
      </c>
      <c r="M28" s="286">
        <f>'2'!M33</f>
        <v>97</v>
      </c>
      <c r="N28" s="286">
        <f>'2'!N33</f>
        <v>97</v>
      </c>
      <c r="O28" s="286">
        <f>'2'!O33</f>
        <v>120</v>
      </c>
      <c r="P28" s="286">
        <f>'2'!P33</f>
        <v>-125</v>
      </c>
      <c r="Q28" s="286">
        <f>'2'!Q33</f>
        <v>-125</v>
      </c>
      <c r="R28" s="286">
        <f>'2'!R33</f>
        <v>120</v>
      </c>
      <c r="S28" s="286">
        <f>'2'!S33</f>
        <v>217</v>
      </c>
      <c r="T28" s="286">
        <f>'2'!T33</f>
        <v>271.88528429947553</v>
      </c>
      <c r="U28" s="180"/>
      <c r="V28" s="180"/>
      <c r="W28" s="180"/>
    </row>
    <row r="29" spans="1:23">
      <c r="A29" s="180"/>
      <c r="B29" s="286">
        <f>'2'!B34</f>
        <v>0</v>
      </c>
      <c r="C29" s="286">
        <f>'2'!C34</f>
        <v>0</v>
      </c>
      <c r="D29" s="286">
        <f>'2'!D34</f>
        <v>0</v>
      </c>
      <c r="E29" s="286" t="str">
        <f>'2'!E34</f>
        <v/>
      </c>
      <c r="F29" s="286" t="str">
        <f>'2'!F34</f>
        <v/>
      </c>
      <c r="G29" s="286" t="str">
        <f>'2'!G34</f>
        <v/>
      </c>
      <c r="H29" s="286" t="str">
        <f>'2'!H34</f>
        <v/>
      </c>
      <c r="I29" s="286" t="str">
        <f>'2'!I34</f>
        <v/>
      </c>
      <c r="J29" s="286">
        <f>'2'!J34</f>
        <v>0</v>
      </c>
      <c r="K29" s="286">
        <f>'2'!K34</f>
        <v>0</v>
      </c>
      <c r="L29" s="286">
        <f>'2'!L34</f>
        <v>0</v>
      </c>
      <c r="M29" s="286">
        <f>'2'!M34</f>
        <v>0</v>
      </c>
      <c r="N29" s="286">
        <f>'2'!N34</f>
        <v>0</v>
      </c>
      <c r="O29" s="286">
        <f>'2'!O34</f>
        <v>0</v>
      </c>
      <c r="P29" s="286">
        <f>'2'!P34</f>
        <v>0</v>
      </c>
      <c r="Q29" s="286">
        <f>'2'!Q34</f>
        <v>0</v>
      </c>
      <c r="R29" s="286">
        <f>'2'!R34</f>
        <v>0</v>
      </c>
      <c r="S29" s="286">
        <f>'2'!S34</f>
        <v>0</v>
      </c>
      <c r="T29" s="286" t="str">
        <f>'2'!T34</f>
        <v/>
      </c>
      <c r="U29" s="180"/>
      <c r="V29" s="180"/>
      <c r="W29" s="180"/>
    </row>
    <row r="30" spans="1:23">
      <c r="A30" s="180"/>
      <c r="B30" s="286">
        <f>'4'!B21</f>
        <v>29</v>
      </c>
      <c r="C30" s="286">
        <f>'4'!C21</f>
        <v>0</v>
      </c>
      <c r="D30" s="286">
        <f>'4'!D21</f>
        <v>0</v>
      </c>
      <c r="E30" s="286" t="str">
        <f>'4'!E21</f>
        <v>FRA</v>
      </c>
      <c r="F30" s="286" t="str">
        <f>'4'!F21</f>
        <v xml:space="preserve">JEROME </v>
      </c>
      <c r="G30" s="286" t="str">
        <f>'4'!G21</f>
        <v>Alexis</v>
      </c>
      <c r="H30" s="286" t="str">
        <f>'4'!H21</f>
        <v>HAUTS DE France</v>
      </c>
      <c r="I30" s="286" t="str">
        <f>'4'!I21</f>
        <v>1989</v>
      </c>
      <c r="J30" s="286">
        <f>'4'!J21</f>
        <v>64.599999999999994</v>
      </c>
      <c r="K30" s="286">
        <f>'4'!K21</f>
        <v>100</v>
      </c>
      <c r="L30" s="286">
        <f>'4'!L21</f>
        <v>105</v>
      </c>
      <c r="M30" s="286">
        <f>'4'!M21</f>
        <v>-109</v>
      </c>
      <c r="N30" s="286">
        <f>'4'!N21</f>
        <v>105</v>
      </c>
      <c r="O30" s="286">
        <f>'4'!O21</f>
        <v>125</v>
      </c>
      <c r="P30" s="286">
        <f>'4'!P21</f>
        <v>-128</v>
      </c>
      <c r="Q30" s="286">
        <f>'4'!Q21</f>
        <v>-130</v>
      </c>
      <c r="R30" s="286">
        <f>'4'!R21</f>
        <v>125</v>
      </c>
      <c r="S30" s="286">
        <f>'4'!S21</f>
        <v>230</v>
      </c>
      <c r="T30" s="286">
        <f>'4'!T21</f>
        <v>323.21515355734397</v>
      </c>
      <c r="U30" s="180"/>
      <c r="V30" s="180"/>
      <c r="W30" s="180"/>
    </row>
    <row r="31" spans="1:23">
      <c r="A31" s="180"/>
      <c r="B31" s="286">
        <f>'4'!B22</f>
        <v>30</v>
      </c>
      <c r="C31" s="286">
        <f>'4'!C22</f>
        <v>0</v>
      </c>
      <c r="D31" s="286">
        <f>'4'!D22</f>
        <v>0</v>
      </c>
      <c r="E31" s="286" t="str">
        <f>'4'!E22</f>
        <v>GER</v>
      </c>
      <c r="F31" s="286" t="str">
        <f>'4'!F22</f>
        <v xml:space="preserve">DITTMAR </v>
      </c>
      <c r="G31" s="286" t="str">
        <f>'4'!G22</f>
        <v>Robert</v>
      </c>
      <c r="H31" s="286" t="str">
        <f>'4'!H22</f>
        <v>OHRDRUF Allemagne</v>
      </c>
      <c r="I31" s="286" t="str">
        <f>'4'!I22</f>
        <v>1988</v>
      </c>
      <c r="J31" s="286">
        <f>'4'!J22</f>
        <v>113.7</v>
      </c>
      <c r="K31" s="286">
        <f>'4'!K22</f>
        <v>93</v>
      </c>
      <c r="L31" s="286">
        <f>'4'!L22</f>
        <v>97</v>
      </c>
      <c r="M31" s="286">
        <f>'4'!M22</f>
        <v>100</v>
      </c>
      <c r="N31" s="286">
        <f>'4'!N22</f>
        <v>100</v>
      </c>
      <c r="O31" s="286">
        <f>'4'!O22</f>
        <v>128</v>
      </c>
      <c r="P31" s="286">
        <f>'4'!P22</f>
        <v>135</v>
      </c>
      <c r="Q31" s="286">
        <f>'4'!Q22</f>
        <v>-140</v>
      </c>
      <c r="R31" s="286">
        <f>'4'!R22</f>
        <v>135</v>
      </c>
      <c r="S31" s="286">
        <f>'4'!S22</f>
        <v>235</v>
      </c>
      <c r="T31" s="286">
        <f>'4'!T22</f>
        <v>250.31169169777093</v>
      </c>
      <c r="U31" s="180"/>
      <c r="V31" s="180"/>
      <c r="W31" s="180"/>
    </row>
    <row r="32" spans="1:23">
      <c r="A32" s="180"/>
      <c r="B32" s="286">
        <f>'4'!B23</f>
        <v>31</v>
      </c>
      <c r="C32" s="286">
        <f>'4'!C23</f>
        <v>0</v>
      </c>
      <c r="D32" s="286">
        <f>'4'!D23</f>
        <v>0</v>
      </c>
      <c r="E32" s="286" t="str">
        <f>'4'!E23</f>
        <v>GBR</v>
      </c>
      <c r="F32" s="286" t="str">
        <f>'4'!F23</f>
        <v xml:space="preserve">O'ROURKE </v>
      </c>
      <c r="G32" s="286" t="str">
        <f>'4'!G23</f>
        <v>Conor</v>
      </c>
      <c r="H32" s="286" t="str">
        <f>'4'!H23</f>
        <v>ST BIRINUS Angleterre</v>
      </c>
      <c r="I32" s="286" t="str">
        <f>'4'!I23</f>
        <v>1998</v>
      </c>
      <c r="J32" s="286">
        <f>'4'!J23</f>
        <v>69.3</v>
      </c>
      <c r="K32" s="286">
        <f>'4'!K23</f>
        <v>95</v>
      </c>
      <c r="L32" s="286">
        <f>'4'!L23</f>
        <v>100</v>
      </c>
      <c r="M32" s="286">
        <f>'4'!M23</f>
        <v>-105</v>
      </c>
      <c r="N32" s="286">
        <f>'4'!N23</f>
        <v>100</v>
      </c>
      <c r="O32" s="286">
        <f>'4'!O23</f>
        <v>120</v>
      </c>
      <c r="P32" s="286">
        <f>'4'!P23</f>
        <v>125</v>
      </c>
      <c r="Q32" s="286">
        <f>'4'!Q23</f>
        <v>127</v>
      </c>
      <c r="R32" s="286">
        <f>'4'!R23</f>
        <v>127</v>
      </c>
      <c r="S32" s="286">
        <f>'4'!S23</f>
        <v>227</v>
      </c>
      <c r="T32" s="286">
        <f>'4'!T23</f>
        <v>304.52951579098715</v>
      </c>
      <c r="U32" s="180"/>
      <c r="V32" s="180"/>
      <c r="W32" s="180"/>
    </row>
    <row r="33" spans="1:23">
      <c r="A33" s="180"/>
      <c r="B33" s="286">
        <f>'4'!B24</f>
        <v>32</v>
      </c>
      <c r="C33" s="286">
        <f>'4'!C24</f>
        <v>0</v>
      </c>
      <c r="D33" s="286">
        <f>'4'!D24</f>
        <v>0</v>
      </c>
      <c r="E33" s="286" t="str">
        <f>'4'!E24</f>
        <v>GBR</v>
      </c>
      <c r="F33" s="286" t="str">
        <f>'4'!F24</f>
        <v xml:space="preserve">BURCHETTE </v>
      </c>
      <c r="G33" s="286" t="str">
        <f>'4'!G24</f>
        <v>Will</v>
      </c>
      <c r="H33" s="286" t="str">
        <f>'4'!H24</f>
        <v>ST BIRINUS Angleterre</v>
      </c>
      <c r="I33" s="286" t="str">
        <f>'4'!I24</f>
        <v>1999</v>
      </c>
      <c r="J33" s="286">
        <f>'4'!J24</f>
        <v>75.599999999999994</v>
      </c>
      <c r="K33" s="286">
        <f>'4'!K24</f>
        <v>90</v>
      </c>
      <c r="L33" s="286">
        <f>'4'!L24</f>
        <v>95</v>
      </c>
      <c r="M33" s="286">
        <f>'4'!M24</f>
        <v>-100</v>
      </c>
      <c r="N33" s="286">
        <f>'4'!N24</f>
        <v>95</v>
      </c>
      <c r="O33" s="286">
        <f>'4'!O24</f>
        <v>115</v>
      </c>
      <c r="P33" s="286">
        <f>'4'!P24</f>
        <v>120</v>
      </c>
      <c r="Q33" s="286">
        <f>'4'!Q24</f>
        <v>-125</v>
      </c>
      <c r="R33" s="286">
        <f>'4'!R24</f>
        <v>120</v>
      </c>
      <c r="S33" s="286">
        <f>'4'!S24</f>
        <v>215</v>
      </c>
      <c r="T33" s="286">
        <f>'4'!T24</f>
        <v>273.59894650000768</v>
      </c>
      <c r="U33" s="180"/>
      <c r="V33" s="180"/>
      <c r="W33" s="180"/>
    </row>
    <row r="34" spans="1:23">
      <c r="A34" s="180"/>
      <c r="B34" s="286">
        <f>'4'!B25</f>
        <v>33</v>
      </c>
      <c r="C34" s="286">
        <f>'4'!C25</f>
        <v>0</v>
      </c>
      <c r="D34" s="286">
        <f>'4'!D25</f>
        <v>0</v>
      </c>
      <c r="E34" s="286" t="str">
        <f>'4'!E25</f>
        <v>FRA</v>
      </c>
      <c r="F34" s="286" t="str">
        <f>'4'!F25</f>
        <v xml:space="preserve">JEROME </v>
      </c>
      <c r="G34" s="286" t="str">
        <f>'4'!G25</f>
        <v>Kévin</v>
      </c>
      <c r="H34" s="286" t="str">
        <f>'4'!H25</f>
        <v>Pole Espoir AMIENS</v>
      </c>
      <c r="I34" s="286" t="str">
        <f>'4'!I25</f>
        <v>1992</v>
      </c>
      <c r="J34" s="286">
        <f>'4'!J25</f>
        <v>77.400000000000006</v>
      </c>
      <c r="K34" s="286">
        <f>'4'!K25</f>
        <v>95</v>
      </c>
      <c r="L34" s="286">
        <f>'4'!L25</f>
        <v>-100</v>
      </c>
      <c r="M34" s="286">
        <f>'4'!M25</f>
        <v>100</v>
      </c>
      <c r="N34" s="286">
        <f>'4'!N25</f>
        <v>100</v>
      </c>
      <c r="O34" s="286">
        <f>'4'!O25</f>
        <v>125</v>
      </c>
      <c r="P34" s="286">
        <f>'4'!P25</f>
        <v>-130</v>
      </c>
      <c r="Q34" s="286">
        <f>'4'!Q25</f>
        <v>-130</v>
      </c>
      <c r="R34" s="286">
        <f>'4'!R25</f>
        <v>125</v>
      </c>
      <c r="S34" s="286">
        <f>'4'!S25</f>
        <v>225</v>
      </c>
      <c r="T34" s="286">
        <f>'4'!T25</f>
        <v>282.51914520128349</v>
      </c>
      <c r="U34" s="180"/>
      <c r="V34" s="180"/>
      <c r="W34" s="180"/>
    </row>
    <row r="35" spans="1:23">
      <c r="A35" s="180"/>
      <c r="B35" s="286">
        <f>'4'!B26</f>
        <v>34</v>
      </c>
      <c r="C35" s="286">
        <f>'4'!C26</f>
        <v>0</v>
      </c>
      <c r="D35" s="286">
        <f>'4'!D26</f>
        <v>0</v>
      </c>
      <c r="E35" s="286" t="str">
        <f>'4'!E26</f>
        <v>BEL</v>
      </c>
      <c r="F35" s="286" t="str">
        <f>'4'!F26</f>
        <v xml:space="preserve">GOEGEBUER </v>
      </c>
      <c r="G35" s="286" t="str">
        <f>'4'!G26</f>
        <v>Tom</v>
      </c>
      <c r="H35" s="286" t="str">
        <f>'4'!H26</f>
        <v>BELGIQUE</v>
      </c>
      <c r="I35" s="286" t="str">
        <f>'4'!I26</f>
        <v>1975</v>
      </c>
      <c r="J35" s="286">
        <f>'4'!J26</f>
        <v>63.6</v>
      </c>
      <c r="K35" s="286">
        <f>'4'!K26</f>
        <v>102</v>
      </c>
      <c r="L35" s="286">
        <f>'4'!L26</f>
        <v>106</v>
      </c>
      <c r="M35" s="286">
        <f>'4'!M26</f>
        <v>109</v>
      </c>
      <c r="N35" s="286">
        <f>'4'!N26</f>
        <v>109</v>
      </c>
      <c r="O35" s="286">
        <f>'4'!O26</f>
        <v>122</v>
      </c>
      <c r="P35" s="286">
        <f>'4'!P26</f>
        <v>126</v>
      </c>
      <c r="Q35" s="286">
        <f>'4'!Q26</f>
        <v>-129</v>
      </c>
      <c r="R35" s="286">
        <f>'4'!R26</f>
        <v>126</v>
      </c>
      <c r="S35" s="286">
        <f>'4'!S26</f>
        <v>235</v>
      </c>
      <c r="T35" s="286">
        <f>'4'!T26</f>
        <v>333.81877935135657</v>
      </c>
      <c r="U35" s="180"/>
      <c r="V35" s="180"/>
      <c r="W35" s="180"/>
    </row>
    <row r="36" spans="1:23">
      <c r="A36" s="180"/>
      <c r="B36" s="286">
        <f>'4'!B27</f>
        <v>35</v>
      </c>
      <c r="C36" s="286">
        <f>'4'!C27</f>
        <v>0</v>
      </c>
      <c r="D36" s="286">
        <f>'4'!D27</f>
        <v>0</v>
      </c>
      <c r="E36" s="286" t="str">
        <f>'4'!E27</f>
        <v>GER</v>
      </c>
      <c r="F36" s="286" t="str">
        <f>'4'!F27</f>
        <v xml:space="preserve">BAJORAT </v>
      </c>
      <c r="G36" s="286" t="str">
        <f>'4'!G27</f>
        <v>Karl</v>
      </c>
      <c r="H36" s="286" t="str">
        <f>'4'!H27</f>
        <v>BIENDORF Allemagne</v>
      </c>
      <c r="I36" s="286" t="str">
        <f>'4'!I27</f>
        <v>1998</v>
      </c>
      <c r="J36" s="286">
        <f>'4'!J27</f>
        <v>116.5</v>
      </c>
      <c r="K36" s="286">
        <f>'4'!K27</f>
        <v>97</v>
      </c>
      <c r="L36" s="286">
        <f>'4'!L27</f>
        <v>-102</v>
      </c>
      <c r="M36" s="286">
        <f>'4'!M27</f>
        <v>-102</v>
      </c>
      <c r="N36" s="286">
        <f>'4'!N27</f>
        <v>97</v>
      </c>
      <c r="O36" s="286">
        <f>'4'!O27</f>
        <v>125</v>
      </c>
      <c r="P36" s="286">
        <f>'4'!P27</f>
        <v>130</v>
      </c>
      <c r="Q36" s="286">
        <f>'4'!Q27</f>
        <v>-135</v>
      </c>
      <c r="R36" s="286">
        <f>'4'!R27</f>
        <v>130</v>
      </c>
      <c r="S36" s="286">
        <f>'4'!S27</f>
        <v>227</v>
      </c>
      <c r="T36" s="286">
        <f>'4'!T27</f>
        <v>240.10963163504849</v>
      </c>
      <c r="U36" s="180"/>
      <c r="V36" s="180"/>
      <c r="W36" s="180"/>
    </row>
    <row r="37" spans="1:23">
      <c r="A37" s="180"/>
      <c r="B37" s="286">
        <f>'4'!B28</f>
        <v>36</v>
      </c>
      <c r="C37" s="286">
        <f>'4'!C28</f>
        <v>0</v>
      </c>
      <c r="D37" s="286">
        <f>'4'!D28</f>
        <v>0</v>
      </c>
      <c r="E37" s="286" t="str">
        <f>'4'!E28</f>
        <v>FRA</v>
      </c>
      <c r="F37" s="286" t="str">
        <f>'4'!F28</f>
        <v>BUZELIN</v>
      </c>
      <c r="G37" s="286" t="str">
        <f>'4'!G28</f>
        <v>CEDRIC</v>
      </c>
      <c r="H37" s="286" t="str">
        <f>'4'!H28</f>
        <v>Comité du Pas de Calais</v>
      </c>
      <c r="I37" s="286">
        <f>'4'!I28</f>
        <v>1994</v>
      </c>
      <c r="J37" s="286">
        <f>'4'!J28</f>
        <v>85</v>
      </c>
      <c r="K37" s="286">
        <f>'4'!K28</f>
        <v>-100</v>
      </c>
      <c r="L37" s="286">
        <f>'4'!L28</f>
        <v>100</v>
      </c>
      <c r="M37" s="286">
        <f>'4'!M28</f>
        <v>110</v>
      </c>
      <c r="N37" s="286">
        <f>'4'!N28</f>
        <v>110</v>
      </c>
      <c r="O37" s="286">
        <f>'4'!O28</f>
        <v>128</v>
      </c>
      <c r="P37" s="286">
        <f>'4'!P28</f>
        <v>-135</v>
      </c>
      <c r="Q37" s="286">
        <f>'4'!Q28</f>
        <v>-140</v>
      </c>
      <c r="R37" s="286">
        <f>'4'!R28</f>
        <v>128</v>
      </c>
      <c r="S37" s="286">
        <f>'4'!S28</f>
        <v>238</v>
      </c>
      <c r="T37" s="286">
        <f>'4'!T28</f>
        <v>284.4183098266343</v>
      </c>
      <c r="U37" s="180"/>
      <c r="V37" s="180"/>
      <c r="W37" s="180"/>
    </row>
    <row r="38" spans="1:23">
      <c r="A38" s="180"/>
      <c r="B38" s="286">
        <f>'4'!B29</f>
        <v>38</v>
      </c>
      <c r="C38" s="286">
        <f>'4'!C29</f>
        <v>0</v>
      </c>
      <c r="D38" s="286">
        <f>'4'!D29</f>
        <v>0</v>
      </c>
      <c r="E38" s="286" t="str">
        <f>'4'!E29</f>
        <v>NDL</v>
      </c>
      <c r="F38" s="286" t="str">
        <f>'4'!F29</f>
        <v xml:space="preserve">ALPER </v>
      </c>
      <c r="G38" s="286" t="str">
        <f>'4'!G29</f>
        <v>Deniz</v>
      </c>
      <c r="H38" s="286" t="str">
        <f>'4'!H29</f>
        <v>NKV ATLAS HOLLANDE</v>
      </c>
      <c r="I38" s="286" t="str">
        <f>'4'!I29</f>
        <v>1990</v>
      </c>
      <c r="J38" s="286">
        <f>'4'!J29</f>
        <v>78.599999999999994</v>
      </c>
      <c r="K38" s="286">
        <f>'4'!K29</f>
        <v>-102</v>
      </c>
      <c r="L38" s="286">
        <f>'4'!L29</f>
        <v>-105</v>
      </c>
      <c r="M38" s="286">
        <f>'4'!M29</f>
        <v>-105</v>
      </c>
      <c r="N38" s="286">
        <f>'4'!N29</f>
        <v>0</v>
      </c>
      <c r="O38" s="286">
        <f>'4'!O29</f>
        <v>-131</v>
      </c>
      <c r="P38" s="286">
        <f>'4'!P29</f>
        <v>-135</v>
      </c>
      <c r="Q38" s="286">
        <f>'4'!Q29</f>
        <v>0</v>
      </c>
      <c r="R38" s="286">
        <f>'4'!R29</f>
        <v>0</v>
      </c>
      <c r="S38" s="286">
        <f>'4'!S29</f>
        <v>0</v>
      </c>
      <c r="T38" s="286">
        <f>'4'!T29</f>
        <v>0</v>
      </c>
      <c r="U38" s="180"/>
      <c r="V38" s="180"/>
      <c r="W38" s="180"/>
    </row>
    <row r="39" spans="1:23">
      <c r="A39" s="180"/>
      <c r="B39" s="286">
        <f>'4'!B30</f>
        <v>39</v>
      </c>
      <c r="C39" s="286">
        <f>'4'!C30</f>
        <v>0</v>
      </c>
      <c r="D39" s="286">
        <f>'4'!D30</f>
        <v>0</v>
      </c>
      <c r="E39" s="286" t="str">
        <f>'4'!E30</f>
        <v>FRA</v>
      </c>
      <c r="F39" s="286" t="str">
        <f>'4'!F30</f>
        <v xml:space="preserve">REYNDERS </v>
      </c>
      <c r="G39" s="286" t="str">
        <f>'4'!G30</f>
        <v>Kévin</v>
      </c>
      <c r="H39" s="286" t="str">
        <f>'4'!H30</f>
        <v>CHCD COMINES</v>
      </c>
      <c r="I39" s="286" t="str">
        <f>'4'!I30</f>
        <v>1991</v>
      </c>
      <c r="J39" s="286">
        <f>'4'!J30</f>
        <v>109.1</v>
      </c>
      <c r="K39" s="286">
        <f>'4'!K30</f>
        <v>101</v>
      </c>
      <c r="L39" s="286">
        <f>'4'!L30</f>
        <v>106</v>
      </c>
      <c r="M39" s="286">
        <f>'4'!M30</f>
        <v>110</v>
      </c>
      <c r="N39" s="286">
        <f>'4'!N30</f>
        <v>110</v>
      </c>
      <c r="O39" s="286">
        <f>'4'!O30</f>
        <v>135</v>
      </c>
      <c r="P39" s="286">
        <f>'4'!P30</f>
        <v>140</v>
      </c>
      <c r="Q39" s="286">
        <f>'4'!Q30</f>
        <v>145</v>
      </c>
      <c r="R39" s="286">
        <f>'4'!R30</f>
        <v>145</v>
      </c>
      <c r="S39" s="286">
        <f>'4'!S30</f>
        <v>255</v>
      </c>
      <c r="T39" s="286">
        <f>'4'!T30</f>
        <v>275.10749464382974</v>
      </c>
      <c r="U39" s="180"/>
      <c r="V39" s="180"/>
      <c r="W39" s="180"/>
    </row>
    <row r="40" spans="1:23">
      <c r="A40" s="180"/>
      <c r="B40" s="286">
        <f>'4'!B31</f>
        <v>40</v>
      </c>
      <c r="C40" s="286">
        <f>'4'!C31</f>
        <v>0</v>
      </c>
      <c r="D40" s="286">
        <f>'4'!D31</f>
        <v>0</v>
      </c>
      <c r="E40" s="286" t="str">
        <f>'4'!E31</f>
        <v>GBR</v>
      </c>
      <c r="F40" s="286" t="str">
        <f>'4'!F31</f>
        <v xml:space="preserve">PANJAVI </v>
      </c>
      <c r="G40" s="286" t="str">
        <f>'4'!G31</f>
        <v>Kian</v>
      </c>
      <c r="H40" s="286" t="str">
        <f>'4'!H31</f>
        <v>STARE FOR THE FUTURE GBR</v>
      </c>
      <c r="I40" s="286" t="str">
        <f>'4'!I31</f>
        <v>1998</v>
      </c>
      <c r="J40" s="286">
        <f>'4'!J31</f>
        <v>78.7</v>
      </c>
      <c r="K40" s="286">
        <f>'4'!K31</f>
        <v>102</v>
      </c>
      <c r="L40" s="286">
        <f>'4'!L31</f>
        <v>-109</v>
      </c>
      <c r="M40" s="286">
        <f>'4'!M31</f>
        <v>110</v>
      </c>
      <c r="N40" s="286">
        <f>'4'!N31</f>
        <v>110</v>
      </c>
      <c r="O40" s="286">
        <f>'4'!O31</f>
        <v>126</v>
      </c>
      <c r="P40" s="286">
        <f>'4'!P31</f>
        <v>135</v>
      </c>
      <c r="Q40" s="286">
        <f>'4'!Q31</f>
        <v>-140</v>
      </c>
      <c r="R40" s="286">
        <f>'4'!R31</f>
        <v>135</v>
      </c>
      <c r="S40" s="286">
        <f>'4'!S31</f>
        <v>245</v>
      </c>
      <c r="T40" s="286">
        <f>'4'!T31</f>
        <v>304.80257448565169</v>
      </c>
      <c r="U40" s="180"/>
      <c r="V40" s="180"/>
      <c r="W40" s="180"/>
    </row>
    <row r="41" spans="1:23">
      <c r="A41" s="180"/>
      <c r="B41" s="286">
        <f>'4'!B32</f>
        <v>41</v>
      </c>
      <c r="C41" s="286">
        <f>'4'!C32</f>
        <v>0</v>
      </c>
      <c r="D41" s="286">
        <f>'4'!D32</f>
        <v>0</v>
      </c>
      <c r="E41" s="286" t="str">
        <f>'4'!E32</f>
        <v>GER</v>
      </c>
      <c r="F41" s="286" t="str">
        <f>'4'!F32</f>
        <v xml:space="preserve">HAGUE </v>
      </c>
      <c r="G41" s="286" t="str">
        <f>'4'!G32</f>
        <v>Matt</v>
      </c>
      <c r="H41" s="286" t="str">
        <f>'4'!H32</f>
        <v>OXFORD Angleterre</v>
      </c>
      <c r="I41" s="286" t="str">
        <f>'4'!I32</f>
        <v>1995</v>
      </c>
      <c r="J41" s="286">
        <f>'4'!J32</f>
        <v>95.6</v>
      </c>
      <c r="K41" s="286">
        <f>'4'!K32</f>
        <v>110</v>
      </c>
      <c r="L41" s="286">
        <f>'4'!L32</f>
        <v>115</v>
      </c>
      <c r="M41" s="286">
        <f>'4'!M32</f>
        <v>-120</v>
      </c>
      <c r="N41" s="286">
        <f>'4'!N32</f>
        <v>115</v>
      </c>
      <c r="O41" s="286">
        <f>'4'!O32</f>
        <v>135</v>
      </c>
      <c r="P41" s="286">
        <f>'4'!P32</f>
        <v>140</v>
      </c>
      <c r="Q41" s="286">
        <f>'4'!Q32</f>
        <v>-145</v>
      </c>
      <c r="R41" s="286">
        <f>'4'!R32</f>
        <v>140</v>
      </c>
      <c r="S41" s="286">
        <f>'4'!S32</f>
        <v>255</v>
      </c>
      <c r="T41" s="286">
        <f>'4'!T32</f>
        <v>288.85651066473901</v>
      </c>
      <c r="U41" s="180"/>
      <c r="V41" s="180"/>
      <c r="W41" s="180"/>
    </row>
    <row r="42" spans="1:23">
      <c r="A42" s="180"/>
      <c r="B42" s="286">
        <f>'5'!B21</f>
        <v>42</v>
      </c>
      <c r="C42" s="286">
        <f>'5'!C21</f>
        <v>0</v>
      </c>
      <c r="D42" s="286">
        <f>'5'!D21</f>
        <v>0</v>
      </c>
      <c r="E42" s="286" t="str">
        <f>'5'!E21</f>
        <v>GBR</v>
      </c>
      <c r="F42" s="286" t="str">
        <f>'5'!F21</f>
        <v xml:space="preserve">BEDOUET </v>
      </c>
      <c r="G42" s="286" t="str">
        <f>'5'!G21</f>
        <v>Max</v>
      </c>
      <c r="H42" s="286" t="str">
        <f>'5'!H21</f>
        <v>STARE FOR THE FUTURE GBR</v>
      </c>
      <c r="I42" s="286" t="str">
        <f>'5'!I21</f>
        <v>1989</v>
      </c>
      <c r="J42" s="286">
        <f>'5'!J21</f>
        <v>109</v>
      </c>
      <c r="K42" s="286">
        <f>'5'!K21</f>
        <v>116</v>
      </c>
      <c r="L42" s="286">
        <f>'5'!L21</f>
        <v>121</v>
      </c>
      <c r="M42" s="286">
        <f>'5'!M21</f>
        <v>-125</v>
      </c>
      <c r="N42" s="286">
        <f>'5'!N21</f>
        <v>121</v>
      </c>
      <c r="O42" s="286">
        <f>'5'!O21</f>
        <v>140</v>
      </c>
      <c r="P42" s="286">
        <f>'5'!P21</f>
        <v>150</v>
      </c>
      <c r="Q42" s="286">
        <f>'5'!Q21</f>
        <v>153</v>
      </c>
      <c r="R42" s="286">
        <f>'5'!R21</f>
        <v>153</v>
      </c>
      <c r="S42" s="286">
        <f>'5'!S21</f>
        <v>274</v>
      </c>
      <c r="T42" s="286">
        <f>'5'!T21</f>
        <v>295.69352601280661</v>
      </c>
      <c r="U42" s="180"/>
      <c r="V42" s="180"/>
      <c r="W42" s="180"/>
    </row>
    <row r="43" spans="1:23">
      <c r="A43" s="180"/>
      <c r="B43" s="286">
        <f>'5'!B22</f>
        <v>43</v>
      </c>
      <c r="C43" s="286">
        <f>'5'!C22</f>
        <v>0</v>
      </c>
      <c r="D43" s="286">
        <f>'5'!D22</f>
        <v>0</v>
      </c>
      <c r="E43" s="286" t="str">
        <f>'5'!E22</f>
        <v>BUL</v>
      </c>
      <c r="F43" s="286" t="str">
        <f>'5'!F22</f>
        <v xml:space="preserve">DEYKOV </v>
      </c>
      <c r="G43" s="286" t="str">
        <f>'5'!G22</f>
        <v>Yordan</v>
      </c>
      <c r="H43" s="286" t="str">
        <f>'5'!H22</f>
        <v>DOBRICH-BULGARIE</v>
      </c>
      <c r="I43" s="286" t="str">
        <f>'5'!I22</f>
        <v>1982</v>
      </c>
      <c r="J43" s="286">
        <f>'5'!J22</f>
        <v>81.099999999999994</v>
      </c>
      <c r="K43" s="286">
        <f>'5'!K22</f>
        <v>110</v>
      </c>
      <c r="L43" s="286">
        <f>'5'!L22</f>
        <v>114</v>
      </c>
      <c r="M43" s="286">
        <f>'5'!M22</f>
        <v>-117</v>
      </c>
      <c r="N43" s="286">
        <f>'5'!N22</f>
        <v>114</v>
      </c>
      <c r="O43" s="286">
        <f>'5'!O22</f>
        <v>138</v>
      </c>
      <c r="P43" s="286">
        <f>'5'!P22</f>
        <v>142</v>
      </c>
      <c r="Q43" s="286">
        <f>'5'!Q22</f>
        <v>144</v>
      </c>
      <c r="R43" s="286">
        <f>'5'!R22</f>
        <v>144</v>
      </c>
      <c r="S43" s="286">
        <f>'5'!S22</f>
        <v>258</v>
      </c>
      <c r="T43" s="286">
        <f>'5'!T22</f>
        <v>315.82411800369925</v>
      </c>
      <c r="U43" s="180"/>
      <c r="V43" s="180"/>
      <c r="W43" s="180"/>
    </row>
    <row r="44" spans="1:23">
      <c r="A44" s="180"/>
      <c r="B44" s="286">
        <f>'5'!B23</f>
        <v>44</v>
      </c>
      <c r="C44" s="286">
        <f>'5'!C23</f>
        <v>0</v>
      </c>
      <c r="D44" s="286">
        <f>'5'!D23</f>
        <v>0</v>
      </c>
      <c r="E44" s="286" t="str">
        <f>'5'!E23</f>
        <v>NDL</v>
      </c>
      <c r="F44" s="286" t="str">
        <f>'5'!F23</f>
        <v xml:space="preserve">VERKROOST </v>
      </c>
      <c r="G44" s="286" t="str">
        <f>'5'!G23</f>
        <v>Ike</v>
      </c>
      <c r="H44" s="286" t="str">
        <f>'5'!H23</f>
        <v>NKV ATLAS HOLLANDE</v>
      </c>
      <c r="I44" s="286" t="str">
        <f>'5'!I23</f>
        <v>1992</v>
      </c>
      <c r="J44" s="286">
        <f>'5'!J23</f>
        <v>91.1</v>
      </c>
      <c r="K44" s="286">
        <f>'5'!K23</f>
        <v>105</v>
      </c>
      <c r="L44" s="286">
        <f>'5'!L23</f>
        <v>-110</v>
      </c>
      <c r="M44" s="286">
        <f>'5'!M23</f>
        <v>110</v>
      </c>
      <c r="N44" s="286">
        <f>'5'!N23</f>
        <v>110</v>
      </c>
      <c r="O44" s="286">
        <f>'5'!O23</f>
        <v>128</v>
      </c>
      <c r="P44" s="286">
        <f>'5'!P23</f>
        <v>135</v>
      </c>
      <c r="Q44" s="286">
        <f>'5'!Q23</f>
        <v>140</v>
      </c>
      <c r="R44" s="286">
        <f>'5'!R23</f>
        <v>140</v>
      </c>
      <c r="S44" s="286">
        <f>'5'!S23</f>
        <v>250</v>
      </c>
      <c r="T44" s="286">
        <f>'5'!T23</f>
        <v>289.14476029689877</v>
      </c>
      <c r="U44" s="180"/>
      <c r="V44" s="180"/>
      <c r="W44" s="180"/>
    </row>
    <row r="45" spans="1:23">
      <c r="A45" s="180"/>
      <c r="B45" s="286">
        <f>'5'!B24</f>
        <v>45</v>
      </c>
      <c r="C45" s="286">
        <f>'5'!C24</f>
        <v>0</v>
      </c>
      <c r="D45" s="286">
        <f>'5'!D24</f>
        <v>0</v>
      </c>
      <c r="E45" s="286" t="str">
        <f>'5'!E24</f>
        <v>NDL</v>
      </c>
      <c r="F45" s="286" t="str">
        <f>'5'!F24</f>
        <v xml:space="preserve">KAZARYAN </v>
      </c>
      <c r="G45" s="286" t="str">
        <f>'5'!G24</f>
        <v>Derenik</v>
      </c>
      <c r="H45" s="286" t="str">
        <f>'5'!H24</f>
        <v>NKV ATLAS HOLLANDE</v>
      </c>
      <c r="I45" s="286" t="str">
        <f>'5'!I24</f>
        <v>1997</v>
      </c>
      <c r="J45" s="286">
        <f>'5'!J24</f>
        <v>91.2</v>
      </c>
      <c r="K45" s="286">
        <f>'5'!K24</f>
        <v>110</v>
      </c>
      <c r="L45" s="286">
        <f>'5'!L24</f>
        <v>-116</v>
      </c>
      <c r="M45" s="286">
        <f>'5'!M24</f>
        <v>-118</v>
      </c>
      <c r="N45" s="286">
        <f>'5'!N24</f>
        <v>110</v>
      </c>
      <c r="O45" s="286">
        <f>'5'!O24</f>
        <v>155</v>
      </c>
      <c r="P45" s="286">
        <f>'5'!P24</f>
        <v>-162</v>
      </c>
      <c r="Q45" s="286">
        <f>'5'!Q24</f>
        <v>-162</v>
      </c>
      <c r="R45" s="286">
        <f>'5'!R24</f>
        <v>155</v>
      </c>
      <c r="S45" s="286">
        <f>'5'!S24</f>
        <v>265</v>
      </c>
      <c r="T45" s="286">
        <f>'5'!T24</f>
        <v>306.34295759876545</v>
      </c>
      <c r="U45" s="180"/>
      <c r="V45" s="180"/>
      <c r="W45" s="180"/>
    </row>
    <row r="46" spans="1:23">
      <c r="A46" s="180"/>
      <c r="B46" s="286">
        <f>'5'!B25</f>
        <v>46</v>
      </c>
      <c r="C46" s="286">
        <f>'5'!C25</f>
        <v>0</v>
      </c>
      <c r="D46" s="286">
        <f>'5'!D25</f>
        <v>0</v>
      </c>
      <c r="E46" s="286" t="str">
        <f>'5'!E25</f>
        <v>GBR</v>
      </c>
      <c r="F46" s="286" t="str">
        <f>'5'!F25</f>
        <v xml:space="preserve">STONE </v>
      </c>
      <c r="G46" s="286" t="str">
        <f>'5'!G25</f>
        <v>Charlie</v>
      </c>
      <c r="H46" s="286" t="str">
        <f>'5'!H25</f>
        <v>OXFORD Angleterre</v>
      </c>
      <c r="I46" s="286" t="str">
        <f>'5'!I25</f>
        <v>1986</v>
      </c>
      <c r="J46" s="286">
        <f>'5'!J25</f>
        <v>102.8</v>
      </c>
      <c r="K46" s="286">
        <f>'5'!K25</f>
        <v>130</v>
      </c>
      <c r="L46" s="286">
        <f>'5'!L25</f>
        <v>-135</v>
      </c>
      <c r="M46" s="286">
        <f>'5'!M25</f>
        <v>-137</v>
      </c>
      <c r="N46" s="286">
        <f>'5'!N25</f>
        <v>130</v>
      </c>
      <c r="O46" s="286">
        <f>'5'!O25</f>
        <v>156</v>
      </c>
      <c r="P46" s="286">
        <f>'5'!P25</f>
        <v>161</v>
      </c>
      <c r="Q46" s="286">
        <f>'5'!Q25</f>
        <v>-165</v>
      </c>
      <c r="R46" s="286">
        <f>'5'!R25</f>
        <v>161</v>
      </c>
      <c r="S46" s="286">
        <f>'5'!S25</f>
        <v>291</v>
      </c>
      <c r="T46" s="286">
        <f>'5'!T25</f>
        <v>320.43882738818928</v>
      </c>
      <c r="U46" s="180"/>
      <c r="V46" s="180"/>
      <c r="W46" s="180"/>
    </row>
    <row r="47" spans="1:23">
      <c r="A47" s="180"/>
      <c r="B47" s="286">
        <f>'5'!B26</f>
        <v>47</v>
      </c>
      <c r="C47" s="286">
        <f>'5'!C26</f>
        <v>0</v>
      </c>
      <c r="D47" s="286">
        <f>'5'!D26</f>
        <v>0</v>
      </c>
      <c r="E47" s="286" t="str">
        <f>'5'!E26</f>
        <v>GBR</v>
      </c>
      <c r="F47" s="286" t="str">
        <f>'5'!F26</f>
        <v xml:space="preserve">FEDORCIOW </v>
      </c>
      <c r="G47" s="286" t="str">
        <f>'5'!G26</f>
        <v>Adam</v>
      </c>
      <c r="H47" s="286" t="str">
        <f>'5'!H26</f>
        <v>STARE FOR THE FUTURE GBR</v>
      </c>
      <c r="I47" s="286" t="str">
        <f>'5'!I26</f>
        <v>1991</v>
      </c>
      <c r="J47" s="286">
        <f>'5'!J26</f>
        <v>101.2</v>
      </c>
      <c r="K47" s="286">
        <f>'5'!K26</f>
        <v>135</v>
      </c>
      <c r="L47" s="286">
        <f>'5'!L26</f>
        <v>140</v>
      </c>
      <c r="M47" s="286">
        <f>'5'!M26</f>
        <v>143</v>
      </c>
      <c r="N47" s="286">
        <f>'5'!N26</f>
        <v>143</v>
      </c>
      <c r="O47" s="286">
        <f>'5'!O26</f>
        <v>176</v>
      </c>
      <c r="P47" s="286">
        <f>'5'!P26</f>
        <v>-183</v>
      </c>
      <c r="Q47" s="286">
        <f>'5'!Q26</f>
        <v>-183</v>
      </c>
      <c r="R47" s="286">
        <f>'5'!R26</f>
        <v>176</v>
      </c>
      <c r="S47" s="286">
        <f>'5'!S26</f>
        <v>319</v>
      </c>
      <c r="T47" s="286">
        <f>'5'!T26</f>
        <v>353.31658956993635</v>
      </c>
      <c r="U47" s="180"/>
      <c r="V47" s="180"/>
      <c r="W47" s="180"/>
    </row>
    <row r="48" spans="1:23">
      <c r="A48" s="180"/>
      <c r="B48" s="286">
        <f>'5'!B27</f>
        <v>48</v>
      </c>
      <c r="C48" s="286">
        <f>'5'!C27</f>
        <v>0</v>
      </c>
      <c r="D48" s="286">
        <f>'5'!D27</f>
        <v>0</v>
      </c>
      <c r="E48" s="286" t="str">
        <f>'5'!E27</f>
        <v>FRA</v>
      </c>
      <c r="F48" s="286" t="str">
        <f>'5'!F27</f>
        <v xml:space="preserve">LAPOSTOLLE </v>
      </c>
      <c r="G48" s="286" t="str">
        <f>'5'!G27</f>
        <v>David</v>
      </c>
      <c r="H48" s="286" t="str">
        <f>'5'!H27</f>
        <v>HAUTS DE France</v>
      </c>
      <c r="I48" s="286" t="str">
        <f>'5'!I27</f>
        <v>1992</v>
      </c>
      <c r="J48" s="286">
        <f>'5'!J27</f>
        <v>103.1</v>
      </c>
      <c r="K48" s="286">
        <f>'5'!K27</f>
        <v>118</v>
      </c>
      <c r="L48" s="286">
        <f>'5'!L27</f>
        <v>-123</v>
      </c>
      <c r="M48" s="286">
        <f>'5'!M27</f>
        <v>-123</v>
      </c>
      <c r="N48" s="286">
        <f>'5'!N27</f>
        <v>118</v>
      </c>
      <c r="O48" s="286">
        <f>'5'!O27</f>
        <v>145</v>
      </c>
      <c r="P48" s="286">
        <f>'5'!P27</f>
        <v>-150</v>
      </c>
      <c r="Q48" s="286">
        <f>'5'!Q27</f>
        <v>-150</v>
      </c>
      <c r="R48" s="286">
        <f>'5'!R27</f>
        <v>145</v>
      </c>
      <c r="S48" s="286">
        <f>'5'!S27</f>
        <v>263</v>
      </c>
      <c r="T48" s="286">
        <f>'5'!T27</f>
        <v>289.29948492655836</v>
      </c>
      <c r="U48" s="180"/>
      <c r="V48" s="180"/>
      <c r="W48" s="180"/>
    </row>
    <row r="49" spans="1:23">
      <c r="A49" s="180"/>
      <c r="B49" s="286">
        <f>'5'!B28</f>
        <v>49</v>
      </c>
      <c r="C49" s="286">
        <f>'5'!C28</f>
        <v>0</v>
      </c>
      <c r="D49" s="286">
        <f>'5'!D28</f>
        <v>0</v>
      </c>
      <c r="E49" s="286" t="str">
        <f>'5'!E28</f>
        <v>BEL</v>
      </c>
      <c r="F49" s="286" t="str">
        <f>'5'!F28</f>
        <v xml:space="preserve">VAN THIENEN </v>
      </c>
      <c r="G49" s="286" t="str">
        <f>'5'!G28</f>
        <v>Tom</v>
      </c>
      <c r="H49" s="286" t="str">
        <f>'5'!H28</f>
        <v>BELGIQUE</v>
      </c>
      <c r="I49" s="286" t="str">
        <f>'5'!I28</f>
        <v>1988</v>
      </c>
      <c r="J49" s="286">
        <f>'5'!J28</f>
        <v>118.3</v>
      </c>
      <c r="K49" s="286">
        <f>'5'!K28</f>
        <v>122</v>
      </c>
      <c r="L49" s="286">
        <f>'5'!L28</f>
        <v>128</v>
      </c>
      <c r="M49" s="286">
        <f>'5'!M28</f>
        <v>-132</v>
      </c>
      <c r="N49" s="286">
        <f>'5'!N28</f>
        <v>128</v>
      </c>
      <c r="O49" s="286">
        <f>'5'!O28</f>
        <v>157</v>
      </c>
      <c r="P49" s="286">
        <f>'5'!P28</f>
        <v>163</v>
      </c>
      <c r="Q49" s="286">
        <f>'5'!Q28</f>
        <v>-167</v>
      </c>
      <c r="R49" s="286">
        <f>'5'!R28</f>
        <v>163</v>
      </c>
      <c r="S49" s="286">
        <f>'5'!S28</f>
        <v>291</v>
      </c>
      <c r="T49" s="286">
        <f>'5'!T28</f>
        <v>306.51975207926557</v>
      </c>
      <c r="U49" s="180"/>
      <c r="V49" s="180"/>
      <c r="W49" s="180"/>
    </row>
    <row r="50" spans="1:23">
      <c r="A50" s="180"/>
      <c r="B50" s="286">
        <f>'5'!B29</f>
        <v>50</v>
      </c>
      <c r="C50" s="286">
        <f>'5'!C29</f>
        <v>0</v>
      </c>
      <c r="D50" s="286">
        <f>'5'!D29</f>
        <v>0</v>
      </c>
      <c r="E50" s="286" t="str">
        <f>'5'!E29</f>
        <v>FRA</v>
      </c>
      <c r="F50" s="286" t="str">
        <f>'5'!F29</f>
        <v xml:space="preserve">BUYSSCHAERT </v>
      </c>
      <c r="G50" s="286" t="str">
        <f>'5'!G29</f>
        <v>Nathan</v>
      </c>
      <c r="H50" s="286" t="str">
        <f>'5'!H29</f>
        <v>HAUTS DE France</v>
      </c>
      <c r="I50" s="286" t="str">
        <f>'5'!I29</f>
        <v>1994</v>
      </c>
      <c r="J50" s="286">
        <f>'5'!J29</f>
        <v>76.5</v>
      </c>
      <c r="K50" s="286">
        <f>'5'!K29</f>
        <v>125</v>
      </c>
      <c r="L50" s="286">
        <f>'5'!L29</f>
        <v>130</v>
      </c>
      <c r="M50" s="286">
        <f>'5'!M29</f>
        <v>-133</v>
      </c>
      <c r="N50" s="286">
        <f>'5'!N29</f>
        <v>130</v>
      </c>
      <c r="O50" s="286">
        <f>'5'!O29</f>
        <v>155</v>
      </c>
      <c r="P50" s="286">
        <f>'5'!P29</f>
        <v>-160</v>
      </c>
      <c r="Q50" s="286">
        <f>'5'!Q29</f>
        <v>-160</v>
      </c>
      <c r="R50" s="286">
        <f>'5'!R29</f>
        <v>155</v>
      </c>
      <c r="S50" s="286">
        <f>'5'!S29</f>
        <v>285</v>
      </c>
      <c r="T50" s="286">
        <f>'5'!T29</f>
        <v>360.22818883641617</v>
      </c>
      <c r="U50" s="180"/>
      <c r="V50" s="180"/>
      <c r="W50" s="180"/>
    </row>
    <row r="51" spans="1:23">
      <c r="A51" s="180"/>
      <c r="B51" s="286">
        <f>'5'!B30</f>
        <v>51</v>
      </c>
      <c r="C51" s="286">
        <f>'5'!C30</f>
        <v>0</v>
      </c>
      <c r="D51" s="286">
        <f>'5'!D30</f>
        <v>0</v>
      </c>
      <c r="E51" s="286" t="str">
        <f>'5'!E30</f>
        <v>FRA</v>
      </c>
      <c r="F51" s="286" t="str">
        <f>'5'!F30</f>
        <v xml:space="preserve">FONTENELLE </v>
      </c>
      <c r="G51" s="286" t="str">
        <f>'5'!G30</f>
        <v>Vincent</v>
      </c>
      <c r="H51" s="286" t="str">
        <f>'5'!H30</f>
        <v>HAUTS DE France</v>
      </c>
      <c r="I51" s="286" t="str">
        <f>'5'!I30</f>
        <v>1980</v>
      </c>
      <c r="J51" s="286">
        <f>'5'!J30</f>
        <v>92.2</v>
      </c>
      <c r="K51" s="286">
        <f>'5'!K30</f>
        <v>130</v>
      </c>
      <c r="L51" s="286">
        <f>'5'!L30</f>
        <v>-134</v>
      </c>
      <c r="M51" s="286">
        <f>'5'!M30</f>
        <v>134</v>
      </c>
      <c r="N51" s="286">
        <f>'5'!N30</f>
        <v>134</v>
      </c>
      <c r="O51" s="286">
        <f>'5'!O30</f>
        <v>165</v>
      </c>
      <c r="P51" s="286">
        <f>'5'!P30</f>
        <v>-175</v>
      </c>
      <c r="Q51" s="286">
        <f>'5'!Q30</f>
        <v>-176</v>
      </c>
      <c r="R51" s="286">
        <f>'5'!R30</f>
        <v>165</v>
      </c>
      <c r="S51" s="286">
        <f>'5'!S30</f>
        <v>299</v>
      </c>
      <c r="T51" s="286">
        <f>'5'!T30</f>
        <v>343.97960040091192</v>
      </c>
      <c r="U51" s="180"/>
      <c r="V51" s="180"/>
      <c r="W51" s="180"/>
    </row>
    <row r="52" spans="1:23">
      <c r="A52" s="180"/>
      <c r="B52" s="286">
        <f>'5'!B31</f>
        <v>52</v>
      </c>
      <c r="C52" s="286">
        <f>'5'!C31</f>
        <v>0</v>
      </c>
      <c r="D52" s="286">
        <f>'5'!D31</f>
        <v>0</v>
      </c>
      <c r="E52" s="286" t="str">
        <f>'5'!E31</f>
        <v>GBR</v>
      </c>
      <c r="F52" s="286" t="str">
        <f>'5'!F31</f>
        <v xml:space="preserve">KELSEY </v>
      </c>
      <c r="G52" s="286" t="str">
        <f>'5'!G31</f>
        <v>Ben</v>
      </c>
      <c r="H52" s="286" t="str">
        <f>'5'!H31</f>
        <v>OXFORD Angleterre</v>
      </c>
      <c r="I52" s="286" t="str">
        <f>'5'!I31</f>
        <v>1984</v>
      </c>
      <c r="J52" s="286">
        <f>'5'!J31</f>
        <v>121.2</v>
      </c>
      <c r="K52" s="286">
        <f>'5'!K31</f>
        <v>-145</v>
      </c>
      <c r="L52" s="286">
        <f>'5'!L31</f>
        <v>145</v>
      </c>
      <c r="M52" s="286">
        <f>'5'!M31</f>
        <v>-150</v>
      </c>
      <c r="N52" s="286">
        <f>'5'!N31</f>
        <v>145</v>
      </c>
      <c r="O52" s="286">
        <f>'5'!O31</f>
        <v>180</v>
      </c>
      <c r="P52" s="286">
        <f>'5'!P31</f>
        <v>-190</v>
      </c>
      <c r="Q52" s="286">
        <f>'5'!Q31</f>
        <v>-190</v>
      </c>
      <c r="R52" s="286">
        <f>'5'!R31</f>
        <v>180</v>
      </c>
      <c r="S52" s="286">
        <f>'5'!S31</f>
        <v>325</v>
      </c>
      <c r="T52" s="286">
        <f>'5'!T31</f>
        <v>340.18906709899181</v>
      </c>
      <c r="U52" s="180"/>
      <c r="V52" s="180"/>
      <c r="W52" s="180"/>
    </row>
    <row r="53" spans="1:23">
      <c r="A53" s="180"/>
      <c r="B53" s="286"/>
      <c r="C53" s="286"/>
      <c r="D53" s="286"/>
      <c r="E53" s="286" t="str">
        <f>'5'!E32</f>
        <v/>
      </c>
      <c r="F53" s="286" t="str">
        <f>'5'!F32</f>
        <v/>
      </c>
      <c r="G53" s="286" t="str">
        <f>'5'!G32</f>
        <v/>
      </c>
      <c r="H53" s="286" t="str">
        <f>'5'!H32</f>
        <v/>
      </c>
      <c r="I53" s="286" t="str">
        <f>'5'!I32</f>
        <v/>
      </c>
      <c r="J53" s="286">
        <f>'5'!J32</f>
        <v>0</v>
      </c>
      <c r="K53" s="286">
        <f>'5'!K32</f>
        <v>0</v>
      </c>
      <c r="L53" s="286">
        <f>'5'!L32</f>
        <v>0</v>
      </c>
      <c r="M53" s="286">
        <f>'5'!M32</f>
        <v>0</v>
      </c>
      <c r="N53" s="286">
        <f>'5'!N32</f>
        <v>0</v>
      </c>
      <c r="O53" s="286">
        <f>'5'!O32</f>
        <v>0</v>
      </c>
      <c r="P53" s="286">
        <f>'5'!P32</f>
        <v>0</v>
      </c>
      <c r="Q53" s="286">
        <f>'5'!Q32</f>
        <v>0</v>
      </c>
      <c r="R53" s="286">
        <f>'5'!R32</f>
        <v>0</v>
      </c>
      <c r="S53" s="286">
        <f>'5'!S32</f>
        <v>0</v>
      </c>
      <c r="T53" s="286" t="str">
        <f>'5'!T32</f>
        <v/>
      </c>
      <c r="U53" s="180"/>
      <c r="V53" s="180"/>
      <c r="W53" s="180"/>
    </row>
    <row r="54" spans="1:23">
      <c r="B54" s="286"/>
      <c r="C54" s="286"/>
      <c r="D54" s="286"/>
      <c r="E54" s="286" t="str">
        <f>'5'!E33</f>
        <v/>
      </c>
      <c r="F54" s="286" t="str">
        <f>'5'!F33</f>
        <v/>
      </c>
      <c r="G54" s="286" t="str">
        <f>'5'!G33</f>
        <v/>
      </c>
      <c r="H54" s="286" t="str">
        <f>'5'!H33</f>
        <v/>
      </c>
      <c r="I54" s="286" t="str">
        <f>'5'!I33</f>
        <v/>
      </c>
      <c r="J54" s="286">
        <f>'5'!J33</f>
        <v>0</v>
      </c>
      <c r="K54" s="286">
        <f>'5'!K33</f>
        <v>0</v>
      </c>
      <c r="L54" s="286">
        <f>'5'!L33</f>
        <v>0</v>
      </c>
      <c r="M54" s="286">
        <f>'5'!M33</f>
        <v>0</v>
      </c>
      <c r="N54" s="286">
        <f>'5'!N33</f>
        <v>0</v>
      </c>
      <c r="O54" s="286">
        <f>'5'!O33</f>
        <v>0</v>
      </c>
      <c r="P54" s="286">
        <f>'5'!P33</f>
        <v>0</v>
      </c>
      <c r="Q54" s="286">
        <f>'5'!Q33</f>
        <v>0</v>
      </c>
      <c r="R54" s="286">
        <f>'5'!R33</f>
        <v>0</v>
      </c>
      <c r="S54" s="286">
        <f>'5'!S33</f>
        <v>0</v>
      </c>
      <c r="T54" s="286" t="str">
        <f>'5'!T33</f>
        <v/>
      </c>
    </row>
    <row r="55" spans="1:23">
      <c r="B55" s="286"/>
      <c r="C55" s="286"/>
      <c r="D55" s="286"/>
      <c r="E55" s="286" t="str">
        <f>'5'!E34</f>
        <v/>
      </c>
      <c r="F55" s="286" t="str">
        <f>'5'!F34</f>
        <v/>
      </c>
      <c r="G55" s="286" t="str">
        <f>'5'!G34</f>
        <v/>
      </c>
      <c r="H55" s="286" t="str">
        <f>'5'!H34</f>
        <v/>
      </c>
      <c r="I55" s="286" t="str">
        <f>'5'!I34</f>
        <v/>
      </c>
      <c r="J55" s="286">
        <f>'5'!J34</f>
        <v>0</v>
      </c>
      <c r="K55" s="286">
        <f>'5'!K34</f>
        <v>0</v>
      </c>
      <c r="L55" s="286">
        <f>'5'!L34</f>
        <v>0</v>
      </c>
      <c r="M55" s="286">
        <f>'5'!M34</f>
        <v>0</v>
      </c>
      <c r="N55" s="286">
        <f>'5'!N34</f>
        <v>0</v>
      </c>
      <c r="O55" s="286">
        <f>'5'!O34</f>
        <v>0</v>
      </c>
      <c r="P55" s="286">
        <f>'5'!P34</f>
        <v>0</v>
      </c>
      <c r="Q55" s="286">
        <f>'5'!Q34</f>
        <v>0</v>
      </c>
      <c r="R55" s="286">
        <f>'5'!R34</f>
        <v>0</v>
      </c>
      <c r="S55" s="286">
        <f>'5'!S34</f>
        <v>0</v>
      </c>
      <c r="T55" s="286" t="str">
        <f>'5'!T34</f>
        <v/>
      </c>
    </row>
    <row r="56" spans="1:23">
      <c r="B56" s="286">
        <f>filles!B21</f>
        <v>100</v>
      </c>
      <c r="C56" s="286">
        <f>filles!C21</f>
        <v>14</v>
      </c>
      <c r="D56" s="286">
        <f>filles!D21</f>
        <v>0</v>
      </c>
      <c r="E56" s="286" t="str">
        <f>filles!E21</f>
        <v>LUX</v>
      </c>
      <c r="F56" s="286" t="str">
        <f>filles!F21</f>
        <v xml:space="preserve">DEMARET </v>
      </c>
      <c r="G56" s="286" t="str">
        <f>filles!G21</f>
        <v>Jessica</v>
      </c>
      <c r="H56" s="286" t="str">
        <f>filles!H21</f>
        <v>Luxembourg</v>
      </c>
      <c r="I56" s="286" t="str">
        <f>filles!I21</f>
        <v>1993</v>
      </c>
      <c r="J56" s="286">
        <f>filles!J21</f>
        <v>50.46</v>
      </c>
      <c r="K56" s="286">
        <f>filles!K21</f>
        <v>32</v>
      </c>
      <c r="L56" s="286">
        <f>filles!L21</f>
        <v>35</v>
      </c>
      <c r="M56" s="286">
        <f>filles!M21</f>
        <v>-37</v>
      </c>
      <c r="N56" s="286">
        <f>filles!N21</f>
        <v>35</v>
      </c>
      <c r="O56" s="286">
        <f>filles!O21</f>
        <v>37</v>
      </c>
      <c r="P56" s="286">
        <f>filles!P21</f>
        <v>-41</v>
      </c>
      <c r="Q56" s="286">
        <f>filles!Q21</f>
        <v>41</v>
      </c>
      <c r="R56" s="286">
        <f>filles!R21</f>
        <v>41</v>
      </c>
      <c r="S56" s="286">
        <f>filles!S21</f>
        <v>76</v>
      </c>
      <c r="T56" s="286">
        <f>filles!T21</f>
        <v>119.35040520565721</v>
      </c>
    </row>
    <row r="57" spans="1:23">
      <c r="B57" s="286">
        <f>filles!B22</f>
        <v>101</v>
      </c>
      <c r="C57" s="286">
        <f>filles!C22</f>
        <v>13</v>
      </c>
      <c r="D57" s="286">
        <f>filles!D22</f>
        <v>0</v>
      </c>
      <c r="E57" s="286" t="str">
        <f>filles!E22</f>
        <v>LUX</v>
      </c>
      <c r="F57" s="286" t="str">
        <f>filles!F22</f>
        <v xml:space="preserve">TASOULI </v>
      </c>
      <c r="G57" s="286" t="str">
        <f>filles!G22</f>
        <v>Aikaterina</v>
      </c>
      <c r="H57" s="286" t="str">
        <f>filles!H22</f>
        <v>Luxembourg</v>
      </c>
      <c r="I57" s="286" t="str">
        <f>filles!I22</f>
        <v>1998</v>
      </c>
      <c r="J57" s="286">
        <f>filles!J22</f>
        <v>67</v>
      </c>
      <c r="K57" s="286">
        <f>filles!K22</f>
        <v>40</v>
      </c>
      <c r="L57" s="286">
        <f>filles!L22</f>
        <v>-43</v>
      </c>
      <c r="M57" s="286">
        <f>filles!M22</f>
        <v>43</v>
      </c>
      <c r="N57" s="286">
        <f>filles!N22</f>
        <v>43</v>
      </c>
      <c r="O57" s="286">
        <f>filles!O22</f>
        <v>47</v>
      </c>
      <c r="P57" s="286">
        <f>filles!P22</f>
        <v>52</v>
      </c>
      <c r="Q57" s="286">
        <f>filles!Q22</f>
        <v>-55</v>
      </c>
      <c r="R57" s="286">
        <f>filles!R22</f>
        <v>52</v>
      </c>
      <c r="S57" s="286">
        <f>filles!S22</f>
        <v>95</v>
      </c>
      <c r="T57" s="286">
        <f>filles!T22</f>
        <v>121.35687716863184</v>
      </c>
    </row>
    <row r="58" spans="1:23">
      <c r="B58" s="286">
        <f>filles!B23</f>
        <v>102</v>
      </c>
      <c r="C58" s="286">
        <f>filles!C23</f>
        <v>9</v>
      </c>
      <c r="D58" s="286">
        <f>filles!D23</f>
        <v>0</v>
      </c>
      <c r="E58" s="286" t="str">
        <f>filles!E23</f>
        <v>BEL</v>
      </c>
      <c r="F58" s="286" t="str">
        <f>filles!F23</f>
        <v xml:space="preserve">VANDENABEELE </v>
      </c>
      <c r="G58" s="286" t="str">
        <f>filles!G23</f>
        <v>Annelien</v>
      </c>
      <c r="H58" s="286" t="str">
        <f>filles!H23</f>
        <v>BELGIQUE</v>
      </c>
      <c r="I58" s="286" t="str">
        <f>filles!I23</f>
        <v>2004</v>
      </c>
      <c r="J58" s="286">
        <f>filles!J23</f>
        <v>44.16</v>
      </c>
      <c r="K58" s="286">
        <f>filles!K23</f>
        <v>35</v>
      </c>
      <c r="L58" s="286">
        <f>filles!L23</f>
        <v>38</v>
      </c>
      <c r="M58" s="286">
        <f>filles!M23</f>
        <v>40</v>
      </c>
      <c r="N58" s="286">
        <f>filles!N23</f>
        <v>40</v>
      </c>
      <c r="O58" s="286">
        <f>filles!O23</f>
        <v>50</v>
      </c>
      <c r="P58" s="286">
        <f>filles!P23</f>
        <v>54</v>
      </c>
      <c r="Q58" s="286">
        <f>filles!Q23</f>
        <v>-56</v>
      </c>
      <c r="R58" s="286">
        <f>filles!R23</f>
        <v>54</v>
      </c>
      <c r="S58" s="286">
        <f>filles!S23</f>
        <v>94</v>
      </c>
      <c r="T58" s="286">
        <f>filles!T23</f>
        <v>166.23653938917627</v>
      </c>
    </row>
    <row r="59" spans="1:23">
      <c r="B59" s="286">
        <f>filles!B24</f>
        <v>103</v>
      </c>
      <c r="C59" s="286">
        <f>filles!C24</f>
        <v>8</v>
      </c>
      <c r="D59" s="286">
        <f>filles!D24</f>
        <v>0</v>
      </c>
      <c r="E59" s="286" t="str">
        <f>filles!E24</f>
        <v>FRA</v>
      </c>
      <c r="F59" s="286" t="str">
        <f>filles!F24</f>
        <v xml:space="preserve">LEBON </v>
      </c>
      <c r="G59" s="286" t="str">
        <f>filles!G24</f>
        <v>Vanessa</v>
      </c>
      <c r="H59" s="286" t="str">
        <f>filles!H24</f>
        <v>Pole Espoir AMIENS</v>
      </c>
      <c r="I59" s="286" t="str">
        <f>filles!I24</f>
        <v>1997</v>
      </c>
      <c r="J59" s="286">
        <f>filles!J24</f>
        <v>46.6</v>
      </c>
      <c r="K59" s="286">
        <f>filles!K24</f>
        <v>-43</v>
      </c>
      <c r="L59" s="286">
        <f>filles!L24</f>
        <v>43</v>
      </c>
      <c r="M59" s="286">
        <f>filles!M24</f>
        <v>-46</v>
      </c>
      <c r="N59" s="286">
        <f>filles!N24</f>
        <v>43</v>
      </c>
      <c r="O59" s="286">
        <f>filles!O24</f>
        <v>56</v>
      </c>
      <c r="P59" s="286">
        <f>filles!P24</f>
        <v>60</v>
      </c>
      <c r="Q59" s="286">
        <f>filles!Q24</f>
        <v>-62</v>
      </c>
      <c r="R59" s="286">
        <f>filles!R24</f>
        <v>60</v>
      </c>
      <c r="S59" s="286">
        <f>filles!S24</f>
        <v>103</v>
      </c>
      <c r="T59" s="286">
        <f>filles!T24</f>
        <v>173.34341963157746</v>
      </c>
    </row>
    <row r="60" spans="1:23">
      <c r="B60" s="286">
        <f>filles!B25</f>
        <v>105</v>
      </c>
      <c r="C60" s="286">
        <f>filles!C25</f>
        <v>11</v>
      </c>
      <c r="D60" s="286">
        <f>filles!D25</f>
        <v>0</v>
      </c>
      <c r="E60" s="286" t="str">
        <f>filles!E25</f>
        <v>FRA</v>
      </c>
      <c r="F60" s="286" t="str">
        <f>filles!F25</f>
        <v xml:space="preserve">BAERT </v>
      </c>
      <c r="G60" s="286" t="str">
        <f>filles!G25</f>
        <v>Blandine</v>
      </c>
      <c r="H60" s="286" t="str">
        <f>filles!H25</f>
        <v>CHCD COMINES</v>
      </c>
      <c r="I60" s="286" t="str">
        <f>filles!I25</f>
        <v>1995</v>
      </c>
      <c r="J60" s="286">
        <f>filles!J25</f>
        <v>59.5</v>
      </c>
      <c r="K60" s="286">
        <f>filles!K25</f>
        <v>45</v>
      </c>
      <c r="L60" s="286">
        <f>filles!L25</f>
        <v>-48</v>
      </c>
      <c r="M60" s="286">
        <f>filles!M25</f>
        <v>50</v>
      </c>
      <c r="N60" s="286">
        <f>filles!N25</f>
        <v>50</v>
      </c>
      <c r="O60" s="286">
        <f>filles!O25</f>
        <v>57</v>
      </c>
      <c r="P60" s="286">
        <f>filles!P25</f>
        <v>61</v>
      </c>
      <c r="Q60" s="286">
        <f>filles!Q25</f>
        <v>-65</v>
      </c>
      <c r="R60" s="286">
        <f>filles!R25</f>
        <v>61</v>
      </c>
      <c r="S60" s="286">
        <f>filles!S25</f>
        <v>111</v>
      </c>
      <c r="T60" s="286">
        <f>filles!T25</f>
        <v>153.42660382827327</v>
      </c>
    </row>
    <row r="61" spans="1:23">
      <c r="B61" s="286">
        <f>filles!B26</f>
        <v>106</v>
      </c>
      <c r="C61" s="286">
        <f>filles!C26</f>
        <v>12</v>
      </c>
      <c r="D61" s="286">
        <f>filles!D26</f>
        <v>0</v>
      </c>
      <c r="E61" s="286" t="str">
        <f>filles!E26</f>
        <v>FRA</v>
      </c>
      <c r="F61" s="286" t="str">
        <f>filles!F26</f>
        <v xml:space="preserve">DEMARCQ </v>
      </c>
      <c r="G61" s="286" t="str">
        <f>filles!G26</f>
        <v>Julie</v>
      </c>
      <c r="H61" s="286" t="str">
        <f>filles!H26</f>
        <v>CHCD COMINES</v>
      </c>
      <c r="I61" s="286" t="str">
        <f>filles!I26</f>
        <v>1992</v>
      </c>
      <c r="J61" s="286">
        <f>filles!J26</f>
        <v>57.5</v>
      </c>
      <c r="K61" s="286">
        <f>filles!K26</f>
        <v>45</v>
      </c>
      <c r="L61" s="286">
        <f>filles!L26</f>
        <v>48</v>
      </c>
      <c r="M61" s="286">
        <f>filles!M26</f>
        <v>-51</v>
      </c>
      <c r="N61" s="286">
        <f>filles!N26</f>
        <v>48</v>
      </c>
      <c r="O61" s="286">
        <f>filles!O26</f>
        <v>57</v>
      </c>
      <c r="P61" s="286">
        <f>filles!P26</f>
        <v>60</v>
      </c>
      <c r="Q61" s="286">
        <f>filles!Q26</f>
        <v>-65</v>
      </c>
      <c r="R61" s="286">
        <f>filles!R26</f>
        <v>60</v>
      </c>
      <c r="S61" s="286">
        <f>filles!S26</f>
        <v>108</v>
      </c>
      <c r="T61" s="286">
        <f>filles!T26</f>
        <v>153.01949377268076</v>
      </c>
    </row>
    <row r="62" spans="1:23">
      <c r="B62" s="286">
        <f>filles!B27</f>
        <v>108</v>
      </c>
      <c r="C62" s="286">
        <f>filles!C27</f>
        <v>6</v>
      </c>
      <c r="D62" s="286">
        <f>filles!D27</f>
        <v>0</v>
      </c>
      <c r="E62" s="286" t="str">
        <f>filles!E27</f>
        <v>FRA</v>
      </c>
      <c r="F62" s="286" t="str">
        <f>filles!F27</f>
        <v xml:space="preserve">DEZERABLE </v>
      </c>
      <c r="G62" s="286" t="str">
        <f>filles!G27</f>
        <v>Kathy</v>
      </c>
      <c r="H62" s="286" t="str">
        <f>filles!H27</f>
        <v>Comité du Pas de Calais</v>
      </c>
      <c r="I62" s="286" t="str">
        <f>filles!I27</f>
        <v>1997</v>
      </c>
      <c r="J62" s="286">
        <f>filles!J27</f>
        <v>51.19</v>
      </c>
      <c r="K62" s="286">
        <f>filles!K27</f>
        <v>50</v>
      </c>
      <c r="L62" s="286">
        <f>filles!L27</f>
        <v>-52</v>
      </c>
      <c r="M62" s="286">
        <f>filles!M27</f>
        <v>53</v>
      </c>
      <c r="N62" s="286">
        <f>filles!N27</f>
        <v>53</v>
      </c>
      <c r="O62" s="286">
        <f>filles!O27</f>
        <v>63</v>
      </c>
      <c r="P62" s="286">
        <f>filles!P27</f>
        <v>66</v>
      </c>
      <c r="Q62" s="286">
        <f>filles!Q27</f>
        <v>-68</v>
      </c>
      <c r="R62" s="286">
        <f>filles!R27</f>
        <v>66</v>
      </c>
      <c r="S62" s="286">
        <f>filles!S27</f>
        <v>119</v>
      </c>
      <c r="T62" s="286">
        <f>filles!T27</f>
        <v>184.65462973714369</v>
      </c>
    </row>
    <row r="63" spans="1:23">
      <c r="B63" s="286">
        <f>filles!B28</f>
        <v>109</v>
      </c>
      <c r="C63" s="286">
        <f>filles!C28</f>
        <v>7</v>
      </c>
      <c r="D63" s="286">
        <f>filles!D28</f>
        <v>0</v>
      </c>
      <c r="E63" s="286" t="str">
        <f>filles!E28</f>
        <v>GBR</v>
      </c>
      <c r="F63" s="286" t="str">
        <f>filles!F28</f>
        <v xml:space="preserve">FERNANDES </v>
      </c>
      <c r="G63" s="286" t="str">
        <f>filles!G28</f>
        <v>Kerensky</v>
      </c>
      <c r="H63" s="286" t="str">
        <f>filles!H28</f>
        <v>STARE FOR THE FUTURE GBR</v>
      </c>
      <c r="I63" s="286" t="str">
        <f>filles!I28</f>
        <v>1999</v>
      </c>
      <c r="J63" s="286">
        <f>filles!J28</f>
        <v>58</v>
      </c>
      <c r="K63" s="286">
        <f>filles!K28</f>
        <v>-53</v>
      </c>
      <c r="L63" s="286">
        <f>filles!L28</f>
        <v>55</v>
      </c>
      <c r="M63" s="286">
        <f>filles!M28</f>
        <v>57</v>
      </c>
      <c r="N63" s="286">
        <f>filles!N28</f>
        <v>57</v>
      </c>
      <c r="O63" s="286">
        <f>filles!O28</f>
        <v>64</v>
      </c>
      <c r="P63" s="286">
        <f>filles!P28</f>
        <v>67</v>
      </c>
      <c r="Q63" s="286">
        <f>filles!Q28</f>
        <v>70</v>
      </c>
      <c r="R63" s="286">
        <f>filles!R28</f>
        <v>70</v>
      </c>
      <c r="S63" s="286">
        <f>filles!S28</f>
        <v>127</v>
      </c>
      <c r="T63" s="286">
        <f>filles!T28</f>
        <v>178.80034259548515</v>
      </c>
    </row>
    <row r="64" spans="1:23">
      <c r="B64" s="286">
        <f>filles!B29</f>
        <v>110</v>
      </c>
      <c r="C64" s="286">
        <f>filles!C29</f>
        <v>4</v>
      </c>
      <c r="D64" s="286">
        <f>filles!D29</f>
        <v>0</v>
      </c>
      <c r="E64" s="286" t="str">
        <f>filles!E29</f>
        <v>GBR</v>
      </c>
      <c r="F64" s="286" t="str">
        <f>filles!F29</f>
        <v xml:space="preserve">CASHMORE </v>
      </c>
      <c r="G64" s="286" t="str">
        <f>filles!G29</f>
        <v>Natalie</v>
      </c>
      <c r="H64" s="286" t="str">
        <f>filles!H29</f>
        <v>OXFORD Angleterre</v>
      </c>
      <c r="I64" s="286" t="str">
        <f>filles!I29</f>
        <v>1990</v>
      </c>
      <c r="J64" s="286">
        <f>filles!J29</f>
        <v>49.7</v>
      </c>
      <c r="K64" s="286">
        <f>filles!K29</f>
        <v>55</v>
      </c>
      <c r="L64" s="286">
        <f>filles!L29</f>
        <v>59</v>
      </c>
      <c r="M64" s="286">
        <f>filles!M29</f>
        <v>-62</v>
      </c>
      <c r="N64" s="286">
        <f>filles!N29</f>
        <v>59</v>
      </c>
      <c r="O64" s="286">
        <f>filles!O29</f>
        <v>68</v>
      </c>
      <c r="P64" s="286">
        <f>filles!P29</f>
        <v>-71</v>
      </c>
      <c r="Q64" s="286">
        <f>filles!Q29</f>
        <v>-71</v>
      </c>
      <c r="R64" s="286">
        <f>filles!R29</f>
        <v>68</v>
      </c>
      <c r="S64" s="286">
        <f>filles!S29</f>
        <v>127</v>
      </c>
      <c r="T64" s="286">
        <f>filles!T29</f>
        <v>202.01379945600027</v>
      </c>
    </row>
    <row r="65" spans="2:20">
      <c r="B65" s="286">
        <f>filles!B30</f>
        <v>111</v>
      </c>
      <c r="C65" s="286">
        <f>filles!C30</f>
        <v>10</v>
      </c>
      <c r="D65" s="286">
        <f>filles!D30</f>
        <v>0</v>
      </c>
      <c r="E65" s="286" t="str">
        <f>filles!E30</f>
        <v>GER</v>
      </c>
      <c r="F65" s="286" t="str">
        <f>filles!F30</f>
        <v xml:space="preserve">RÛMKER </v>
      </c>
      <c r="G65" s="286" t="str">
        <f>filles!G30</f>
        <v>Susan</v>
      </c>
      <c r="H65" s="286" t="str">
        <f>filles!H30</f>
        <v>BIENDORF Allemagne</v>
      </c>
      <c r="I65" s="286" t="str">
        <f>filles!I30</f>
        <v>1990</v>
      </c>
      <c r="J65" s="286">
        <f>filles!J30</f>
        <v>73.92</v>
      </c>
      <c r="K65" s="286">
        <f>filles!K30</f>
        <v>50</v>
      </c>
      <c r="L65" s="286">
        <f>filles!L30</f>
        <v>54</v>
      </c>
      <c r="M65" s="286">
        <f>filles!M30</f>
        <v>-56</v>
      </c>
      <c r="N65" s="286">
        <f>filles!N30</f>
        <v>54</v>
      </c>
      <c r="O65" s="286">
        <f>filles!O30</f>
        <v>70</v>
      </c>
      <c r="P65" s="286">
        <f>filles!P30</f>
        <v>73</v>
      </c>
      <c r="Q65" s="286">
        <f>filles!Q30</f>
        <v>75</v>
      </c>
      <c r="R65" s="286">
        <f>filles!R30</f>
        <v>75</v>
      </c>
      <c r="S65" s="286">
        <f>filles!S30</f>
        <v>129</v>
      </c>
      <c r="T65" s="286">
        <f>filles!T30</f>
        <v>155.66604084081885</v>
      </c>
    </row>
    <row r="66" spans="2:20">
      <c r="B66" s="286">
        <f>filles!B31</f>
        <v>112</v>
      </c>
      <c r="C66" s="286">
        <f>filles!C31</f>
        <v>2</v>
      </c>
      <c r="D66" s="286">
        <f>filles!D31</f>
        <v>0</v>
      </c>
      <c r="E66" s="286" t="str">
        <f>filles!E31</f>
        <v>BEL</v>
      </c>
      <c r="F66" s="286" t="str">
        <f>filles!F31</f>
        <v xml:space="preserve">STERCKX </v>
      </c>
      <c r="G66" s="286" t="str">
        <f>filles!G31</f>
        <v>Nina</v>
      </c>
      <c r="H66" s="286" t="str">
        <f>filles!H31</f>
        <v>BELGIQUE</v>
      </c>
      <c r="I66" s="286" t="str">
        <f>filles!I31</f>
        <v>2002</v>
      </c>
      <c r="J66" s="286">
        <f>filles!J31</f>
        <v>47.49</v>
      </c>
      <c r="K66" s="286">
        <f>filles!K31</f>
        <v>60</v>
      </c>
      <c r="L66" s="286">
        <f>filles!L31</f>
        <v>63</v>
      </c>
      <c r="M66" s="286">
        <f>filles!M31</f>
        <v>-65</v>
      </c>
      <c r="N66" s="286">
        <f>filles!N31</f>
        <v>63</v>
      </c>
      <c r="O66" s="286">
        <f>filles!O31</f>
        <v>70</v>
      </c>
      <c r="P66" s="286">
        <f>filles!P31</f>
        <v>74</v>
      </c>
      <c r="Q66" s="286">
        <f>filles!Q31</f>
        <v>77</v>
      </c>
      <c r="R66" s="286">
        <f>filles!R31</f>
        <v>77</v>
      </c>
      <c r="S66" s="286">
        <f>filles!S31</f>
        <v>140</v>
      </c>
      <c r="T66" s="286">
        <f>filles!T31</f>
        <v>231.66362024246308</v>
      </c>
    </row>
    <row r="67" spans="2:20">
      <c r="B67" s="286">
        <f>filles!B32</f>
        <v>113</v>
      </c>
      <c r="C67" s="286">
        <f>filles!C32</f>
        <v>3</v>
      </c>
      <c r="D67" s="286">
        <f>filles!D32</f>
        <v>0</v>
      </c>
      <c r="E67" s="286" t="str">
        <f>filles!E32</f>
        <v>BEL</v>
      </c>
      <c r="F67" s="286" t="str">
        <f>filles!F32</f>
        <v xml:space="preserve">LEBBE </v>
      </c>
      <c r="G67" s="286" t="str">
        <f>filles!G32</f>
        <v>Nathalie</v>
      </c>
      <c r="H67" s="286" t="str">
        <f>filles!H32</f>
        <v>BELGIQUE</v>
      </c>
      <c r="I67" s="286" t="str">
        <f>filles!I32</f>
        <v>1992</v>
      </c>
      <c r="J67" s="286">
        <f>filles!J32</f>
        <v>60.72</v>
      </c>
      <c r="K67" s="286">
        <f>filles!K32</f>
        <v>61</v>
      </c>
      <c r="L67" s="286">
        <f>filles!L32</f>
        <v>64</v>
      </c>
      <c r="M67" s="286">
        <f>filles!M32</f>
        <v>66</v>
      </c>
      <c r="N67" s="286">
        <f>filles!N32</f>
        <v>66</v>
      </c>
      <c r="O67" s="286">
        <f>filles!O32</f>
        <v>80</v>
      </c>
      <c r="P67" s="286">
        <f>filles!P32</f>
        <v>83</v>
      </c>
      <c r="Q67" s="286">
        <f>filles!Q32</f>
        <v>86</v>
      </c>
      <c r="R67" s="286">
        <f>filles!R32</f>
        <v>86</v>
      </c>
      <c r="S67" s="286">
        <f>filles!S32</f>
        <v>152</v>
      </c>
      <c r="T67" s="286">
        <f>filles!T32</f>
        <v>207.12368580457112</v>
      </c>
    </row>
    <row r="68" spans="2:20">
      <c r="B68" s="286">
        <f>filles!B33</f>
        <v>114</v>
      </c>
      <c r="C68" s="286">
        <f>filles!C33</f>
        <v>5</v>
      </c>
      <c r="D68" s="286">
        <f>filles!D33</f>
        <v>0</v>
      </c>
      <c r="E68" s="286" t="str">
        <f>filles!E33</f>
        <v>GBR</v>
      </c>
      <c r="F68" s="286" t="str">
        <f>filles!F33</f>
        <v xml:space="preserve">ALAWODE </v>
      </c>
      <c r="G68" s="286" t="str">
        <f>filles!G33</f>
        <v>Deborah</v>
      </c>
      <c r="H68" s="286" t="str">
        <f>filles!H33</f>
        <v>STARE FOR THE FUTURE GBR</v>
      </c>
      <c r="I68" s="286" t="str">
        <f>filles!I33</f>
        <v>1997</v>
      </c>
      <c r="J68" s="286">
        <f>filles!J33</f>
        <v>68</v>
      </c>
      <c r="K68" s="286">
        <f>filles!K33</f>
        <v>65</v>
      </c>
      <c r="L68" s="286">
        <f>filles!L33</f>
        <v>68</v>
      </c>
      <c r="M68" s="286">
        <f>filles!M33</f>
        <v>-70</v>
      </c>
      <c r="N68" s="286">
        <f>filles!N33</f>
        <v>68</v>
      </c>
      <c r="O68" s="286">
        <f>filles!O33</f>
        <v>85</v>
      </c>
      <c r="P68" s="286">
        <f>filles!P33</f>
        <v>-90</v>
      </c>
      <c r="Q68" s="286">
        <f>filles!Q33</f>
        <v>-92</v>
      </c>
      <c r="R68" s="286">
        <f>filles!R33</f>
        <v>85</v>
      </c>
      <c r="S68" s="286">
        <f>filles!S33</f>
        <v>153</v>
      </c>
      <c r="T68" s="286">
        <f>filles!T33</f>
        <v>193.68431341629113</v>
      </c>
    </row>
    <row r="69" spans="2:20">
      <c r="B69" s="286">
        <f>filles!B34</f>
        <v>115</v>
      </c>
      <c r="C69" s="286">
        <f>filles!C34</f>
        <v>1</v>
      </c>
      <c r="D69" s="286">
        <f>filles!D34</f>
        <v>0</v>
      </c>
      <c r="E69" s="286" t="str">
        <f>filles!E34</f>
        <v>GEO</v>
      </c>
      <c r="F69" s="286" t="str">
        <f>filles!F34</f>
        <v xml:space="preserve">LORTKIP ANIDZE </v>
      </c>
      <c r="G69" s="286" t="str">
        <f>filles!G34</f>
        <v>Tatia</v>
      </c>
      <c r="H69" s="286" t="str">
        <f>filles!H34</f>
        <v>GEORGIE(Team Depauw)</v>
      </c>
      <c r="I69" s="286" t="str">
        <f>filles!I34</f>
        <v>1993</v>
      </c>
      <c r="J69" s="286">
        <f>filles!J34</f>
        <v>64.069999999999993</v>
      </c>
      <c r="K69" s="286">
        <f>filles!K34</f>
        <v>75</v>
      </c>
      <c r="L69" s="286">
        <f>filles!L34</f>
        <v>80</v>
      </c>
      <c r="M69" s="286">
        <f>filles!M34</f>
        <v>85</v>
      </c>
      <c r="N69" s="286">
        <f>filles!N34</f>
        <v>85</v>
      </c>
      <c r="O69" s="286">
        <f>filles!O34</f>
        <v>95</v>
      </c>
      <c r="P69" s="286">
        <f>filles!P34</f>
        <v>100</v>
      </c>
      <c r="Q69" s="286">
        <f>filles!Q34</f>
        <v>-105</v>
      </c>
      <c r="R69" s="286">
        <f>filles!R34</f>
        <v>100</v>
      </c>
      <c r="S69" s="286">
        <f>filles!S34</f>
        <v>185</v>
      </c>
      <c r="T69" s="286">
        <f>filles!T34</f>
        <v>243.13551087863726</v>
      </c>
    </row>
    <row r="70" spans="2:20">
      <c r="B70" s="286">
        <f>filles!B35</f>
        <v>0</v>
      </c>
      <c r="C70" s="286">
        <f>filles!C35</f>
        <v>0</v>
      </c>
      <c r="D70" s="286">
        <f>filles!D35</f>
        <v>0</v>
      </c>
      <c r="E70" s="286" t="str">
        <f>filles!E35</f>
        <v/>
      </c>
      <c r="F70" s="286" t="str">
        <f>filles!F35</f>
        <v/>
      </c>
      <c r="G70" s="286" t="str">
        <f>filles!G35</f>
        <v/>
      </c>
      <c r="H70" s="286" t="str">
        <f>filles!H35</f>
        <v/>
      </c>
      <c r="I70" s="286" t="str">
        <f>filles!I35</f>
        <v/>
      </c>
      <c r="J70" s="286">
        <f>filles!J35</f>
        <v>0</v>
      </c>
      <c r="K70" s="286">
        <f>filles!K35</f>
        <v>0</v>
      </c>
      <c r="L70" s="286">
        <f>filles!L35</f>
        <v>0</v>
      </c>
      <c r="M70" s="286">
        <f>filles!M35</f>
        <v>0</v>
      </c>
      <c r="N70" s="286">
        <f>filles!N35</f>
        <v>0</v>
      </c>
      <c r="O70" s="286">
        <f>filles!O35</f>
        <v>0</v>
      </c>
      <c r="P70" s="286">
        <f>filles!P35</f>
        <v>0</v>
      </c>
      <c r="Q70" s="286">
        <f>filles!Q35</f>
        <v>0</v>
      </c>
      <c r="R70" s="286">
        <f>filles!R35</f>
        <v>0</v>
      </c>
      <c r="S70" s="286">
        <f>filles!S35</f>
        <v>0</v>
      </c>
      <c r="T70" s="286" t="str">
        <f>filles!T35</f>
        <v/>
      </c>
    </row>
    <row r="71" spans="2:20">
      <c r="B71" s="286">
        <f>filles!B36</f>
        <v>0</v>
      </c>
      <c r="C71" s="286">
        <f>filles!C36</f>
        <v>0</v>
      </c>
      <c r="D71" s="286">
        <f>filles!D36</f>
        <v>0</v>
      </c>
      <c r="E71" s="286" t="str">
        <f>filles!E36</f>
        <v/>
      </c>
      <c r="F71" s="286" t="str">
        <f>filles!F36</f>
        <v/>
      </c>
      <c r="G71" s="286" t="str">
        <f>filles!G36</f>
        <v/>
      </c>
      <c r="H71" s="286" t="str">
        <f>filles!H36</f>
        <v/>
      </c>
      <c r="I71" s="286" t="str">
        <f>filles!I36</f>
        <v/>
      </c>
      <c r="J71" s="286">
        <f>filles!J36</f>
        <v>0</v>
      </c>
      <c r="K71" s="286">
        <f>filles!K36</f>
        <v>0</v>
      </c>
      <c r="L71" s="286">
        <f>filles!L36</f>
        <v>0</v>
      </c>
      <c r="M71" s="286">
        <f>filles!M36</f>
        <v>0</v>
      </c>
      <c r="N71" s="286">
        <f>filles!N36</f>
        <v>0</v>
      </c>
      <c r="O71" s="286">
        <f>filles!O36</f>
        <v>0</v>
      </c>
      <c r="P71" s="286">
        <f>filles!P36</f>
        <v>0</v>
      </c>
      <c r="Q71" s="286">
        <f>filles!Q36</f>
        <v>0</v>
      </c>
      <c r="R71" s="286">
        <f>filles!R36</f>
        <v>0</v>
      </c>
      <c r="S71" s="286">
        <f>filles!S36</f>
        <v>0</v>
      </c>
      <c r="T71" s="286" t="str">
        <f>filles!T36</f>
        <v/>
      </c>
    </row>
    <row r="72" spans="2:20">
      <c r="B72" s="286">
        <f>filles!B37</f>
        <v>0</v>
      </c>
      <c r="C72" s="286">
        <f>filles!C37</f>
        <v>0</v>
      </c>
      <c r="D72" s="286">
        <f>filles!D37</f>
        <v>0</v>
      </c>
      <c r="E72" s="286" t="str">
        <f>filles!E37</f>
        <v/>
      </c>
      <c r="F72" s="286" t="str">
        <f>filles!F37</f>
        <v/>
      </c>
      <c r="G72" s="286" t="str">
        <f>filles!G37</f>
        <v/>
      </c>
      <c r="H72" s="286" t="str">
        <f>filles!H37</f>
        <v/>
      </c>
      <c r="I72" s="286" t="str">
        <f>filles!I37</f>
        <v/>
      </c>
      <c r="J72" s="286">
        <f>filles!J37</f>
        <v>0</v>
      </c>
      <c r="K72" s="286">
        <f>filles!K37</f>
        <v>0</v>
      </c>
      <c r="L72" s="286">
        <f>filles!L37</f>
        <v>0</v>
      </c>
      <c r="M72" s="286">
        <f>filles!M37</f>
        <v>0</v>
      </c>
      <c r="N72" s="286">
        <f>filles!N37</f>
        <v>0</v>
      </c>
      <c r="O72" s="286">
        <f>filles!O37</f>
        <v>0</v>
      </c>
      <c r="P72" s="286">
        <f>filles!P37</f>
        <v>0</v>
      </c>
      <c r="Q72" s="286">
        <f>filles!Q37</f>
        <v>0</v>
      </c>
      <c r="R72" s="286">
        <f>filles!R37</f>
        <v>0</v>
      </c>
      <c r="S72" s="286">
        <f>filles!S37</f>
        <v>0</v>
      </c>
      <c r="T72" s="286" t="str">
        <f>filles!T37</f>
        <v/>
      </c>
    </row>
    <row r="73" spans="2:20">
      <c r="B73" s="286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</row>
    <row r="74" spans="2:20">
      <c r="B74" s="286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</row>
    <row r="75" spans="2:20">
      <c r="B75" s="286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</row>
    <row r="76" spans="2:20">
      <c r="B76" s="286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</row>
    <row r="77" spans="2:20">
      <c r="B77" s="286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</row>
    <row r="78" spans="2:20">
      <c r="B78" s="286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</row>
    <row r="79" spans="2:20">
      <c r="B79" s="286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</row>
    <row r="80" spans="2:20">
      <c r="B80" s="286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</row>
    <row r="81" spans="2:19">
      <c r="B81" s="286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</row>
    <row r="82" spans="2:19">
      <c r="B82" s="286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</row>
    <row r="83" spans="2:19">
      <c r="B83" s="286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6</vt:i4>
      </vt:variant>
    </vt:vector>
  </HeadingPairs>
  <TitlesOfParts>
    <vt:vector size="18" baseType="lpstr">
      <vt:lpstr>1</vt:lpstr>
      <vt:lpstr>2</vt:lpstr>
      <vt:lpstr>filles</vt:lpstr>
      <vt:lpstr>4</vt:lpstr>
      <vt:lpstr>5</vt:lpstr>
      <vt:lpstr>Classement individuel</vt:lpstr>
      <vt:lpstr>CLASSEMENT PAR EQUIPE</vt:lpstr>
      <vt:lpstr>resultat par equipe</vt:lpstr>
      <vt:lpstr>GESTION </vt:lpstr>
      <vt:lpstr>FORMATION</vt:lpstr>
      <vt:lpstr>engagements</vt:lpstr>
      <vt:lpstr>Feuil1</vt:lpstr>
      <vt:lpstr>'5'!Impression_des_titres</vt:lpstr>
      <vt:lpstr>'1'!Zone_d_impression</vt:lpstr>
      <vt:lpstr>'2'!Zone_d_impression</vt:lpstr>
      <vt:lpstr>'4'!Zone_d_impression</vt:lpstr>
      <vt:lpstr>'5'!Zone_d_impression</vt:lpstr>
      <vt:lpstr>filles!Zone_d_impression</vt:lpstr>
    </vt:vector>
  </TitlesOfParts>
  <Company>privé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monsieur</dc:creator>
  <cp:lastModifiedBy>user</cp:lastModifiedBy>
  <cp:lastPrinted>2017-06-24T18:35:31Z</cp:lastPrinted>
  <dcterms:created xsi:type="dcterms:W3CDTF">2003-11-30T18:45:42Z</dcterms:created>
  <dcterms:modified xsi:type="dcterms:W3CDTF">2017-06-24T18:35:45Z</dcterms:modified>
</cp:coreProperties>
</file>